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dmin\Desktop\portfolio\Excel\"/>
    </mc:Choice>
  </mc:AlternateContent>
  <xr:revisionPtr revIDLastSave="0" documentId="13_ncr:1_{46D543CC-337A-46F7-97A9-ADF442420E04}" xr6:coauthVersionLast="47" xr6:coauthVersionMax="47" xr10:uidLastSave="{00000000-0000-0000-0000-000000000000}"/>
  <bookViews>
    <workbookView xWindow="-120" yWindow="-120" windowWidth="29040" windowHeight="15720" tabRatio="597" xr2:uid="{00000000-000D-0000-FFFF-FFFF00000000}"/>
  </bookViews>
  <sheets>
    <sheet name="Points" sheetId="13" r:id="rId1"/>
    <sheet name="Income sources" sheetId="5" r:id="rId2"/>
    <sheet name="Geographically" sheetId="7" r:id="rId3"/>
    <sheet name="Sales Process" sheetId="8" r:id="rId4"/>
    <sheet name="PivotTables1" sheetId="10" r:id="rId5"/>
    <sheet name="PivotTables2" sheetId="11" r:id="rId6"/>
    <sheet name="PivotTables3" sheetId="12" r:id="rId7"/>
    <sheet name="Database1" sheetId="2" r:id="rId8"/>
    <sheet name="Database2" sheetId="4" r:id="rId9"/>
    <sheet name="Database3" sheetId="3" r:id="rId10"/>
  </sheets>
  <definedNames>
    <definedName name="_xlnm._FilterDatabase" localSheetId="7" hidden="1">Database1!$A$1:$J$721</definedName>
    <definedName name="_xlnm._FilterDatabase" localSheetId="9" hidden="1">Database3!$A$1:$L$2732</definedName>
    <definedName name="Slicer_Year">#N/A</definedName>
    <definedName name="Slicer_Year1">#N/A</definedName>
    <definedName name="Slicer_Year3">#N/A</definedName>
  </definedNames>
  <calcPr calcId="191029"/>
  <pivotCaches>
    <pivotCache cacheId="0" r:id="rId11"/>
    <pivotCache cacheId="1" r:id="rId12"/>
    <pivotCache cacheId="3"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5" i="12" l="1"/>
  <c r="X6" i="12"/>
  <c r="X4" i="12"/>
  <c r="O17" i="12"/>
  <c r="O16" i="12"/>
  <c r="N17" i="12"/>
  <c r="N16" i="12"/>
  <c r="P17" i="12"/>
  <c r="P16" i="12"/>
  <c r="Q17" i="12"/>
  <c r="Q16" i="12"/>
  <c r="P11" i="12"/>
  <c r="P10" i="12"/>
  <c r="O11" i="12"/>
  <c r="O10" i="12"/>
  <c r="N10" i="12"/>
  <c r="Q11" i="12"/>
  <c r="Q10" i="12"/>
  <c r="N11" i="12"/>
  <c r="Q4" i="12"/>
  <c r="Q5" i="12"/>
  <c r="N4" i="12"/>
  <c r="O4" i="12"/>
  <c r="N5" i="12"/>
  <c r="O5" i="12"/>
  <c r="P4" i="12"/>
  <c r="P5" i="12"/>
  <c r="D2732" i="3"/>
  <c r="D2731" i="3"/>
  <c r="D2730" i="3"/>
  <c r="D2729" i="3"/>
  <c r="D2728" i="3"/>
  <c r="D2727" i="3"/>
  <c r="D2726" i="3"/>
  <c r="D2725" i="3"/>
  <c r="D2724" i="3"/>
  <c r="D2723" i="3"/>
  <c r="D2721" i="3"/>
  <c r="D2722" i="3"/>
  <c r="D2720" i="3"/>
  <c r="D2719" i="3"/>
  <c r="D2718" i="3"/>
  <c r="D2717" i="3"/>
  <c r="D2716" i="3"/>
  <c r="D2715" i="3"/>
  <c r="D2714" i="3"/>
  <c r="D2713" i="3"/>
  <c r="D2712" i="3"/>
  <c r="D2711" i="3"/>
  <c r="D2710" i="3"/>
  <c r="D2709" i="3"/>
  <c r="D2708" i="3"/>
  <c r="D2707" i="3"/>
  <c r="D2706" i="3"/>
  <c r="D2705" i="3"/>
  <c r="D2704" i="3"/>
  <c r="D2703" i="3"/>
  <c r="D2702" i="3"/>
  <c r="D2701" i="3"/>
  <c r="D2700" i="3"/>
  <c r="D2699" i="3"/>
  <c r="D2698" i="3"/>
  <c r="D2697" i="3"/>
  <c r="D2696" i="3"/>
  <c r="D2695" i="3"/>
  <c r="D2694" i="3"/>
  <c r="D2693" i="3"/>
  <c r="D2692" i="3"/>
  <c r="D2691" i="3"/>
  <c r="D2690" i="3"/>
  <c r="D2689" i="3"/>
  <c r="D2688" i="3"/>
  <c r="D2687" i="3"/>
  <c r="D2686" i="3"/>
  <c r="D2685" i="3"/>
  <c r="D2684" i="3"/>
  <c r="D2683" i="3"/>
  <c r="D2682" i="3"/>
  <c r="D2681" i="3"/>
  <c r="D2680" i="3"/>
  <c r="D2679" i="3"/>
  <c r="D2678" i="3"/>
  <c r="D2677" i="3"/>
  <c r="D2676" i="3"/>
  <c r="D2675" i="3"/>
  <c r="D2674" i="3"/>
  <c r="D2673" i="3"/>
  <c r="D2672" i="3"/>
  <c r="D2671" i="3"/>
  <c r="D2670" i="3"/>
  <c r="D2669" i="3"/>
  <c r="D2668" i="3"/>
  <c r="D2667" i="3"/>
  <c r="D2666" i="3"/>
  <c r="D2665" i="3"/>
  <c r="D2664" i="3"/>
  <c r="D2663" i="3"/>
  <c r="D2662" i="3"/>
  <c r="D2661" i="3"/>
  <c r="D2660" i="3"/>
  <c r="D2659" i="3"/>
  <c r="D2658" i="3"/>
  <c r="D2657" i="3"/>
  <c r="D2656" i="3"/>
  <c r="D2655" i="3"/>
  <c r="D2654" i="3"/>
  <c r="D2653" i="3"/>
  <c r="D2652" i="3"/>
  <c r="D2651" i="3"/>
  <c r="D2650" i="3"/>
  <c r="D2649" i="3"/>
  <c r="D2648" i="3"/>
  <c r="D2647" i="3"/>
  <c r="D2646" i="3"/>
  <c r="D2645" i="3"/>
  <c r="D2644" i="3"/>
  <c r="D2643" i="3"/>
  <c r="D2642" i="3"/>
  <c r="D2641" i="3"/>
  <c r="D2640" i="3"/>
  <c r="D2639" i="3"/>
  <c r="D2638" i="3"/>
  <c r="D2637" i="3"/>
  <c r="D2636" i="3"/>
  <c r="D2635" i="3"/>
  <c r="D2634" i="3"/>
  <c r="D2633" i="3"/>
  <c r="D2632" i="3"/>
  <c r="D2631" i="3"/>
  <c r="D2630" i="3"/>
  <c r="D2629" i="3"/>
  <c r="D2628" i="3"/>
  <c r="D2627" i="3"/>
  <c r="D2626" i="3"/>
  <c r="D2625" i="3"/>
  <c r="D2624" i="3"/>
  <c r="D2623" i="3"/>
  <c r="D2622" i="3"/>
  <c r="D2621" i="3"/>
  <c r="D2620" i="3"/>
  <c r="D2619" i="3"/>
  <c r="D2618" i="3"/>
  <c r="D2617" i="3"/>
  <c r="D2616" i="3"/>
  <c r="D2615" i="3"/>
  <c r="D2614" i="3"/>
  <c r="D2613" i="3"/>
  <c r="D2612" i="3"/>
  <c r="D2611" i="3"/>
  <c r="D2610" i="3"/>
  <c r="D2609" i="3"/>
  <c r="D2608" i="3"/>
  <c r="D2607" i="3"/>
  <c r="D2606" i="3"/>
  <c r="D2605" i="3"/>
  <c r="D2604" i="3"/>
  <c r="D2603" i="3"/>
  <c r="D2602" i="3"/>
  <c r="D2601" i="3"/>
  <c r="D2600" i="3"/>
  <c r="D2599" i="3"/>
  <c r="D2598" i="3"/>
  <c r="D2597" i="3"/>
  <c r="D2596" i="3"/>
  <c r="D2595" i="3"/>
  <c r="D2594" i="3"/>
  <c r="D2593" i="3"/>
  <c r="D2592" i="3"/>
  <c r="D2591" i="3"/>
  <c r="D2590" i="3"/>
  <c r="D2589" i="3"/>
  <c r="D2588" i="3"/>
  <c r="D2587" i="3"/>
  <c r="D2586" i="3"/>
  <c r="D2585" i="3"/>
  <c r="D2584" i="3"/>
  <c r="D2583" i="3"/>
  <c r="D2582" i="3"/>
  <c r="D2581" i="3"/>
  <c r="D2580" i="3"/>
  <c r="D2579" i="3"/>
  <c r="D2578" i="3"/>
  <c r="D2577" i="3"/>
  <c r="D2576" i="3"/>
  <c r="D2575" i="3"/>
  <c r="D2574" i="3"/>
  <c r="D2573" i="3"/>
  <c r="D2572" i="3"/>
  <c r="D2571" i="3"/>
  <c r="D2570" i="3"/>
  <c r="D2569" i="3"/>
  <c r="D2568" i="3"/>
  <c r="D2567" i="3"/>
  <c r="D2566" i="3"/>
  <c r="D2565" i="3"/>
  <c r="D2564" i="3"/>
  <c r="D2563" i="3"/>
  <c r="D2562" i="3"/>
  <c r="D2561" i="3"/>
  <c r="D2560" i="3"/>
  <c r="D2559" i="3"/>
  <c r="D2558" i="3"/>
  <c r="D2557" i="3"/>
  <c r="D2556" i="3"/>
  <c r="D2555" i="3"/>
  <c r="D2554" i="3"/>
  <c r="D2553" i="3"/>
  <c r="D2552" i="3"/>
  <c r="D2551" i="3"/>
  <c r="D2550" i="3"/>
  <c r="D2549" i="3"/>
  <c r="D2548" i="3"/>
  <c r="D2547" i="3"/>
  <c r="D2546" i="3"/>
  <c r="D2545" i="3"/>
  <c r="D2544" i="3"/>
  <c r="D2543" i="3"/>
  <c r="D2542" i="3"/>
  <c r="D2541" i="3"/>
  <c r="D2540" i="3"/>
  <c r="D2539" i="3"/>
  <c r="D2538" i="3"/>
  <c r="D2537" i="3"/>
  <c r="D2536" i="3"/>
  <c r="D2535" i="3"/>
  <c r="D2534" i="3"/>
  <c r="D2533" i="3"/>
  <c r="D2532" i="3"/>
  <c r="D2531" i="3"/>
  <c r="D2530" i="3"/>
  <c r="D2529" i="3"/>
  <c r="D2528" i="3"/>
  <c r="D2527" i="3"/>
  <c r="D2526" i="3"/>
  <c r="D2525" i="3"/>
  <c r="D2524" i="3"/>
  <c r="D2523" i="3"/>
  <c r="D2522" i="3"/>
  <c r="D2521" i="3"/>
  <c r="D2520" i="3"/>
  <c r="D2519" i="3"/>
  <c r="D2518" i="3"/>
  <c r="D2517" i="3"/>
  <c r="D2516" i="3"/>
  <c r="D2515" i="3"/>
  <c r="D2514" i="3"/>
  <c r="D2513" i="3"/>
  <c r="D2512" i="3"/>
  <c r="D2511" i="3"/>
  <c r="D2510" i="3"/>
  <c r="D2509" i="3"/>
  <c r="D2508" i="3"/>
  <c r="D2507" i="3"/>
  <c r="D2506" i="3"/>
  <c r="D2505" i="3"/>
  <c r="D2504" i="3"/>
  <c r="D2503" i="3"/>
  <c r="D2502" i="3"/>
  <c r="D2501" i="3"/>
  <c r="D2500" i="3"/>
  <c r="D2499" i="3"/>
  <c r="D2498" i="3"/>
  <c r="D2497" i="3"/>
  <c r="D2496" i="3"/>
  <c r="D2495" i="3"/>
  <c r="D2494" i="3"/>
  <c r="D2493" i="3"/>
  <c r="D2492" i="3"/>
  <c r="D2491" i="3"/>
  <c r="D2490" i="3"/>
  <c r="D2489" i="3"/>
  <c r="D2488" i="3"/>
  <c r="D2487" i="3"/>
  <c r="D2486" i="3"/>
  <c r="D2485" i="3"/>
  <c r="D2484" i="3"/>
  <c r="D2483" i="3"/>
  <c r="D2482" i="3"/>
  <c r="D2481" i="3"/>
  <c r="D2480" i="3"/>
  <c r="D2479" i="3"/>
  <c r="D2478" i="3"/>
  <c r="D2477" i="3"/>
  <c r="D2476" i="3"/>
  <c r="D2475" i="3"/>
  <c r="D2474" i="3"/>
  <c r="D2473" i="3"/>
  <c r="D2472" i="3"/>
  <c r="D2471" i="3"/>
  <c r="D2470" i="3"/>
  <c r="D2469" i="3"/>
  <c r="D2468" i="3"/>
  <c r="D2467" i="3"/>
  <c r="D2466" i="3"/>
  <c r="D2465" i="3"/>
  <c r="D2464" i="3"/>
  <c r="D2463" i="3"/>
  <c r="D2462" i="3"/>
  <c r="D2461" i="3"/>
  <c r="D2460" i="3"/>
  <c r="D2459" i="3"/>
  <c r="D2458" i="3"/>
  <c r="D2457" i="3"/>
  <c r="D2456" i="3"/>
  <c r="D2455" i="3"/>
  <c r="D2454" i="3"/>
  <c r="D2453" i="3"/>
  <c r="D2452" i="3"/>
  <c r="D2451" i="3"/>
  <c r="D2450" i="3"/>
  <c r="D2449" i="3"/>
  <c r="D2448" i="3"/>
  <c r="D2447" i="3"/>
  <c r="D2446" i="3"/>
  <c r="D2445" i="3"/>
  <c r="D2444" i="3"/>
  <c r="D2443" i="3"/>
  <c r="D2442" i="3"/>
  <c r="D2441" i="3"/>
  <c r="D2440" i="3"/>
  <c r="D2439" i="3"/>
  <c r="D2438" i="3"/>
  <c r="D2437" i="3"/>
  <c r="D2436" i="3"/>
  <c r="D2435" i="3"/>
  <c r="D2434" i="3"/>
  <c r="D2433" i="3"/>
  <c r="D2432" i="3"/>
  <c r="D2431" i="3"/>
  <c r="D2430" i="3"/>
  <c r="D2429" i="3"/>
  <c r="D2428" i="3"/>
  <c r="D2427" i="3"/>
  <c r="D2426" i="3"/>
  <c r="D2425" i="3"/>
  <c r="D2424" i="3"/>
  <c r="D2423" i="3"/>
  <c r="D2422" i="3"/>
  <c r="D2421" i="3"/>
  <c r="D2420" i="3"/>
  <c r="D2419" i="3"/>
  <c r="D2418" i="3"/>
  <c r="D2417" i="3"/>
  <c r="D2416" i="3"/>
  <c r="D2415" i="3"/>
  <c r="D2414" i="3"/>
  <c r="D2413" i="3"/>
  <c r="D2412" i="3"/>
  <c r="D2411" i="3"/>
  <c r="D2410" i="3"/>
  <c r="D2409" i="3"/>
  <c r="D2408" i="3"/>
  <c r="D2407" i="3"/>
  <c r="D2406" i="3"/>
  <c r="D2405" i="3"/>
  <c r="D2404" i="3"/>
  <c r="D2403" i="3"/>
  <c r="D2402" i="3"/>
  <c r="D2401" i="3"/>
  <c r="D2400" i="3"/>
  <c r="D2399" i="3"/>
  <c r="D2398" i="3"/>
  <c r="D2397" i="3"/>
  <c r="D2396" i="3"/>
  <c r="D2395" i="3"/>
  <c r="D2394" i="3"/>
  <c r="D2393" i="3"/>
  <c r="D2392" i="3"/>
  <c r="D2391" i="3"/>
  <c r="D2390" i="3"/>
  <c r="D2389" i="3"/>
  <c r="D2388" i="3"/>
  <c r="D2387" i="3"/>
  <c r="D2386" i="3"/>
  <c r="D2385" i="3"/>
  <c r="D2384" i="3"/>
  <c r="D2383" i="3"/>
  <c r="D2382" i="3"/>
  <c r="D2381" i="3"/>
  <c r="D2380" i="3"/>
  <c r="D2379" i="3"/>
  <c r="D2378" i="3"/>
  <c r="D2377" i="3"/>
  <c r="D2376" i="3"/>
  <c r="D2375" i="3"/>
  <c r="D2374" i="3"/>
  <c r="D2373" i="3"/>
  <c r="D2372" i="3"/>
  <c r="D2371" i="3"/>
  <c r="D2370" i="3"/>
  <c r="D2369" i="3"/>
  <c r="D2368" i="3"/>
  <c r="D2367" i="3"/>
  <c r="D2366" i="3"/>
  <c r="D2365" i="3"/>
  <c r="D2364" i="3"/>
  <c r="D2363" i="3"/>
  <c r="D2362" i="3"/>
  <c r="D2361" i="3"/>
  <c r="D2360" i="3"/>
  <c r="D2359" i="3"/>
  <c r="D2358" i="3"/>
  <c r="D2357" i="3"/>
  <c r="D2356" i="3"/>
  <c r="D2355" i="3"/>
  <c r="D2354" i="3"/>
  <c r="D2353" i="3"/>
  <c r="D2352" i="3"/>
  <c r="D2351" i="3"/>
  <c r="D2350" i="3"/>
  <c r="D2349" i="3"/>
  <c r="D2348" i="3"/>
  <c r="D2347" i="3"/>
  <c r="D2346" i="3"/>
  <c r="D2345" i="3"/>
  <c r="D2344" i="3"/>
  <c r="D2343" i="3"/>
  <c r="D2342" i="3"/>
  <c r="D2341" i="3"/>
  <c r="D2340" i="3"/>
  <c r="D2339" i="3"/>
  <c r="D2338" i="3"/>
  <c r="D2337" i="3"/>
  <c r="D2336" i="3"/>
  <c r="D2335" i="3"/>
  <c r="D2334" i="3"/>
  <c r="D2333" i="3"/>
  <c r="D2332" i="3"/>
  <c r="D2331" i="3"/>
  <c r="D2330" i="3"/>
  <c r="D2329" i="3"/>
  <c r="D2328" i="3"/>
  <c r="D2327" i="3"/>
  <c r="D2326" i="3"/>
  <c r="D2325" i="3"/>
  <c r="D2324" i="3"/>
  <c r="D2323" i="3"/>
  <c r="D2322" i="3"/>
  <c r="D2321" i="3"/>
  <c r="D2320" i="3"/>
  <c r="D2319" i="3"/>
  <c r="D2318" i="3"/>
  <c r="D2317" i="3"/>
  <c r="D2316" i="3"/>
  <c r="D2315" i="3"/>
  <c r="D2314" i="3"/>
  <c r="D2313" i="3"/>
  <c r="D2312" i="3"/>
  <c r="D2311" i="3"/>
  <c r="D2310" i="3"/>
  <c r="D2309" i="3"/>
  <c r="D2308" i="3"/>
  <c r="D2307" i="3"/>
  <c r="D2306" i="3"/>
  <c r="D2305" i="3"/>
  <c r="D2304" i="3"/>
  <c r="D2303" i="3"/>
  <c r="D2302" i="3"/>
  <c r="D2301" i="3"/>
  <c r="D2300" i="3"/>
  <c r="D2299" i="3"/>
  <c r="D2298" i="3"/>
  <c r="D2297" i="3"/>
  <c r="D2296" i="3"/>
  <c r="D2295" i="3"/>
  <c r="D2294" i="3"/>
  <c r="D2293" i="3"/>
  <c r="D2292" i="3"/>
  <c r="D2291" i="3"/>
  <c r="D2290" i="3"/>
  <c r="D2289" i="3"/>
  <c r="D2288" i="3"/>
  <c r="D2287" i="3"/>
  <c r="D2286" i="3"/>
  <c r="D2285" i="3"/>
  <c r="D2284" i="3"/>
  <c r="D2283" i="3"/>
  <c r="D2282" i="3"/>
  <c r="D2281" i="3"/>
  <c r="D2280" i="3"/>
  <c r="D2279" i="3"/>
  <c r="D2278" i="3"/>
  <c r="D2277" i="3"/>
  <c r="D2276" i="3"/>
  <c r="D2275" i="3"/>
  <c r="D2274" i="3"/>
  <c r="D2273" i="3"/>
  <c r="D2272" i="3"/>
  <c r="D2271" i="3"/>
  <c r="D2270" i="3"/>
  <c r="D2269" i="3"/>
  <c r="D2268" i="3"/>
  <c r="D2267" i="3"/>
  <c r="D2266" i="3"/>
  <c r="D2265" i="3"/>
  <c r="D2264" i="3"/>
  <c r="D2263" i="3"/>
  <c r="D2262" i="3"/>
  <c r="D2261" i="3"/>
  <c r="D2260" i="3"/>
  <c r="D2259" i="3"/>
  <c r="D2258" i="3"/>
  <c r="D2257" i="3"/>
  <c r="D2256" i="3"/>
  <c r="D2255" i="3"/>
  <c r="D2254" i="3"/>
  <c r="D2253" i="3"/>
  <c r="D2252" i="3"/>
  <c r="D2251" i="3"/>
  <c r="D2250" i="3"/>
  <c r="D2249" i="3"/>
  <c r="D2248" i="3"/>
  <c r="D2247" i="3"/>
  <c r="D2246" i="3"/>
  <c r="D2245" i="3"/>
  <c r="D2244" i="3"/>
  <c r="D2243" i="3"/>
  <c r="D2242" i="3"/>
  <c r="D2241" i="3"/>
  <c r="D2240" i="3"/>
  <c r="D2239" i="3"/>
  <c r="D2238" i="3"/>
  <c r="D2237" i="3"/>
  <c r="D2236" i="3"/>
  <c r="D2235" i="3"/>
  <c r="D2234" i="3"/>
  <c r="D2233" i="3"/>
  <c r="D2232" i="3"/>
  <c r="D2231" i="3"/>
  <c r="D2230" i="3"/>
  <c r="D2229" i="3"/>
  <c r="D2228" i="3"/>
  <c r="D2227" i="3"/>
  <c r="D2226" i="3"/>
  <c r="D2225" i="3"/>
  <c r="D2224" i="3"/>
  <c r="D2223" i="3"/>
  <c r="D2222" i="3"/>
  <c r="D2221" i="3"/>
  <c r="D2220" i="3"/>
  <c r="D2219" i="3"/>
  <c r="D2218" i="3"/>
  <c r="D2217" i="3"/>
  <c r="D2216" i="3"/>
  <c r="D2215" i="3"/>
  <c r="D2214" i="3"/>
  <c r="D2213" i="3"/>
  <c r="D2212" i="3"/>
  <c r="D2211" i="3"/>
  <c r="D2210" i="3"/>
  <c r="D2209" i="3"/>
  <c r="D2208" i="3"/>
  <c r="D2207" i="3"/>
  <c r="D2206" i="3"/>
  <c r="D2205" i="3"/>
  <c r="D2204" i="3"/>
  <c r="D2203" i="3"/>
  <c r="D2202" i="3"/>
  <c r="D2201" i="3"/>
  <c r="D2200" i="3"/>
  <c r="D2199" i="3"/>
  <c r="D2198" i="3"/>
  <c r="D2197" i="3"/>
  <c r="D2196" i="3"/>
  <c r="D2195" i="3"/>
  <c r="D2194" i="3"/>
  <c r="D2193" i="3"/>
  <c r="D2192" i="3"/>
  <c r="D2191" i="3"/>
  <c r="D2190" i="3"/>
  <c r="D2189" i="3"/>
  <c r="D2188" i="3"/>
  <c r="D2187" i="3"/>
  <c r="D2186" i="3"/>
  <c r="D2185" i="3"/>
  <c r="D2184" i="3"/>
  <c r="D2183" i="3"/>
  <c r="D2182" i="3"/>
  <c r="D2181" i="3"/>
  <c r="D2180" i="3"/>
  <c r="D2179" i="3"/>
  <c r="D2178" i="3"/>
  <c r="D2177" i="3"/>
  <c r="D2176" i="3"/>
  <c r="D2175" i="3"/>
  <c r="D2174" i="3"/>
  <c r="D2173" i="3"/>
  <c r="D2172" i="3"/>
  <c r="D2171" i="3"/>
  <c r="D2170" i="3"/>
  <c r="D2169" i="3"/>
  <c r="D2168" i="3"/>
  <c r="D2167" i="3"/>
  <c r="D2166" i="3"/>
  <c r="D2165" i="3"/>
  <c r="D2164" i="3"/>
  <c r="D2163" i="3"/>
  <c r="D2162" i="3"/>
  <c r="D2161" i="3"/>
  <c r="D2160" i="3"/>
  <c r="D2159" i="3"/>
  <c r="D2158" i="3"/>
  <c r="D2157" i="3"/>
  <c r="D2156" i="3"/>
  <c r="D2155" i="3"/>
  <c r="D2154" i="3"/>
  <c r="D2153" i="3"/>
  <c r="D2152" i="3"/>
  <c r="D2151" i="3"/>
  <c r="D2150" i="3"/>
  <c r="D2149" i="3"/>
  <c r="D2148" i="3"/>
  <c r="D2147" i="3"/>
  <c r="D2146" i="3"/>
  <c r="D2145" i="3"/>
  <c r="D2144" i="3"/>
  <c r="D2143" i="3"/>
  <c r="D2142" i="3"/>
  <c r="D2141" i="3"/>
  <c r="D2140" i="3"/>
  <c r="D2139" i="3"/>
  <c r="D2138" i="3"/>
  <c r="D2137" i="3"/>
  <c r="D2136" i="3"/>
  <c r="D2135" i="3"/>
  <c r="D2134" i="3"/>
  <c r="D2133" i="3"/>
  <c r="D2132" i="3"/>
  <c r="D2131" i="3"/>
  <c r="D2130" i="3"/>
  <c r="D2129" i="3"/>
  <c r="D2128" i="3"/>
  <c r="D2127" i="3"/>
  <c r="D2126" i="3"/>
  <c r="D2125" i="3"/>
  <c r="D2124" i="3"/>
  <c r="D2123" i="3"/>
  <c r="D2122" i="3"/>
  <c r="D2121" i="3"/>
  <c r="D2120" i="3"/>
  <c r="D2119" i="3"/>
  <c r="D2118" i="3"/>
  <c r="D2117" i="3"/>
  <c r="D2116" i="3"/>
  <c r="D2115" i="3"/>
  <c r="D2114" i="3"/>
  <c r="D2113" i="3"/>
  <c r="D2112" i="3"/>
  <c r="D2111" i="3"/>
  <c r="D2110" i="3"/>
  <c r="D2109" i="3"/>
  <c r="D2108" i="3"/>
  <c r="D2107" i="3"/>
  <c r="D2106" i="3"/>
  <c r="D2105" i="3"/>
  <c r="D2104" i="3"/>
  <c r="D2103" i="3"/>
  <c r="D2102" i="3"/>
  <c r="D2101" i="3"/>
  <c r="D2100" i="3"/>
  <c r="D2099" i="3"/>
  <c r="D2098" i="3"/>
  <c r="D2097" i="3"/>
  <c r="D2096" i="3"/>
  <c r="D2095" i="3"/>
  <c r="D2094" i="3"/>
  <c r="D2093" i="3"/>
  <c r="D2092" i="3"/>
  <c r="D2091" i="3"/>
  <c r="D2090" i="3"/>
  <c r="D2089" i="3"/>
  <c r="D2088" i="3"/>
  <c r="D2087" i="3"/>
  <c r="D2086" i="3"/>
  <c r="D2085" i="3"/>
  <c r="D2084" i="3"/>
  <c r="D2083" i="3"/>
  <c r="D2082" i="3"/>
  <c r="D2081" i="3"/>
  <c r="D2080" i="3"/>
  <c r="D2079" i="3"/>
  <c r="D2078" i="3"/>
  <c r="D2077" i="3"/>
  <c r="D2076" i="3"/>
  <c r="D2075" i="3"/>
  <c r="D2074" i="3"/>
  <c r="D2073" i="3"/>
  <c r="D2072" i="3"/>
  <c r="D2071" i="3"/>
  <c r="D2070" i="3"/>
  <c r="D2069" i="3"/>
  <c r="D2068" i="3"/>
  <c r="D2067" i="3"/>
  <c r="D2066" i="3"/>
  <c r="D2065" i="3"/>
  <c r="D2064" i="3"/>
  <c r="D2063" i="3"/>
  <c r="D2062" i="3"/>
  <c r="D2061" i="3"/>
  <c r="D2060" i="3"/>
  <c r="D2059" i="3"/>
  <c r="D2058" i="3"/>
  <c r="D2057" i="3"/>
  <c r="D2056" i="3"/>
  <c r="D2055" i="3"/>
  <c r="D2054" i="3"/>
  <c r="D2053" i="3"/>
  <c r="D2052" i="3"/>
  <c r="D2051" i="3"/>
  <c r="D2050" i="3"/>
  <c r="D2049" i="3"/>
  <c r="D2048" i="3"/>
  <c r="D2047" i="3"/>
  <c r="D2046" i="3"/>
  <c r="D2045" i="3"/>
  <c r="D2044" i="3"/>
  <c r="D2043" i="3"/>
  <c r="D2042" i="3"/>
  <c r="D2041" i="3"/>
  <c r="D2040" i="3"/>
  <c r="D2039" i="3"/>
  <c r="D2038" i="3"/>
  <c r="D2037" i="3"/>
  <c r="D2036" i="3"/>
  <c r="D2035" i="3"/>
  <c r="D2034" i="3"/>
  <c r="D2033" i="3"/>
  <c r="D2032" i="3"/>
  <c r="D2031" i="3"/>
  <c r="D2030" i="3"/>
  <c r="D2029" i="3"/>
  <c r="D2028" i="3"/>
  <c r="D2027" i="3"/>
  <c r="D2026" i="3"/>
  <c r="D2025" i="3"/>
  <c r="D2024" i="3"/>
  <c r="D2023" i="3"/>
  <c r="D2022" i="3"/>
  <c r="D2021" i="3"/>
  <c r="D2020" i="3"/>
  <c r="D2019" i="3"/>
  <c r="D2018" i="3"/>
  <c r="D2017" i="3"/>
  <c r="D2016" i="3"/>
  <c r="D2015" i="3"/>
  <c r="D2014" i="3"/>
  <c r="D2013" i="3"/>
  <c r="D2012" i="3"/>
  <c r="D2011" i="3"/>
  <c r="D2010" i="3"/>
  <c r="D2009" i="3"/>
  <c r="D2008" i="3"/>
  <c r="D2007" i="3"/>
  <c r="D2006" i="3"/>
  <c r="D2005" i="3"/>
  <c r="D2004" i="3"/>
  <c r="D2003" i="3"/>
  <c r="D2002" i="3"/>
  <c r="D2001" i="3"/>
  <c r="D2000" i="3"/>
  <c r="D1999" i="3"/>
  <c r="D1998" i="3"/>
  <c r="D1997" i="3"/>
  <c r="D1996" i="3"/>
  <c r="D1995" i="3"/>
  <c r="D1994" i="3"/>
  <c r="D1993" i="3"/>
  <c r="D1992" i="3"/>
  <c r="D1991" i="3"/>
  <c r="D1990" i="3"/>
  <c r="D1989" i="3"/>
  <c r="D1988" i="3"/>
  <c r="D1987" i="3"/>
  <c r="D1986" i="3"/>
  <c r="D1985" i="3"/>
  <c r="D1984" i="3"/>
  <c r="D1983" i="3"/>
  <c r="D1982" i="3"/>
  <c r="D1981" i="3"/>
  <c r="D1980" i="3"/>
  <c r="D1979" i="3"/>
  <c r="D1978" i="3"/>
  <c r="D1977" i="3"/>
  <c r="D1976" i="3"/>
  <c r="D1975" i="3"/>
  <c r="D1974" i="3"/>
  <c r="D1973" i="3"/>
  <c r="D1972" i="3"/>
  <c r="D1971" i="3"/>
  <c r="D1970" i="3"/>
  <c r="D1969" i="3"/>
  <c r="D1968" i="3"/>
  <c r="D1967" i="3"/>
  <c r="D1966" i="3"/>
  <c r="D1965" i="3"/>
  <c r="D1964" i="3"/>
  <c r="D1963" i="3"/>
  <c r="D1962" i="3"/>
  <c r="D1961" i="3"/>
  <c r="D1960" i="3"/>
  <c r="D1959" i="3"/>
  <c r="D1958" i="3"/>
  <c r="D1957" i="3"/>
  <c r="D1956" i="3"/>
  <c r="D1955" i="3"/>
  <c r="D1954" i="3"/>
  <c r="D1953" i="3"/>
  <c r="D1952" i="3"/>
  <c r="D1951" i="3"/>
  <c r="D1950" i="3"/>
  <c r="D1949" i="3"/>
  <c r="D1948" i="3"/>
  <c r="D1947" i="3"/>
  <c r="D1946" i="3"/>
  <c r="D1945" i="3"/>
  <c r="D1944" i="3"/>
  <c r="D1943" i="3"/>
  <c r="D1942" i="3"/>
  <c r="D1941" i="3"/>
  <c r="D1940" i="3"/>
  <c r="D1939" i="3"/>
  <c r="D1938" i="3"/>
  <c r="D1937" i="3"/>
  <c r="D1936" i="3"/>
  <c r="D1935" i="3"/>
  <c r="D1934" i="3"/>
  <c r="D1933" i="3"/>
  <c r="D1932" i="3"/>
  <c r="D1931" i="3"/>
  <c r="D1930" i="3"/>
  <c r="D1929" i="3"/>
  <c r="D1928" i="3"/>
  <c r="D1927" i="3"/>
  <c r="D1926" i="3"/>
  <c r="D1925" i="3"/>
  <c r="D1924" i="3"/>
  <c r="D1923" i="3"/>
  <c r="D1922" i="3"/>
  <c r="D1921" i="3"/>
  <c r="D1920" i="3"/>
  <c r="D1919" i="3"/>
  <c r="D1918" i="3"/>
  <c r="D1917" i="3"/>
  <c r="D1916" i="3"/>
  <c r="D1915" i="3"/>
  <c r="D1914" i="3"/>
  <c r="D1913" i="3"/>
  <c r="D1912" i="3"/>
  <c r="D1911" i="3"/>
  <c r="D1910" i="3"/>
  <c r="D1909" i="3"/>
  <c r="D1908" i="3"/>
  <c r="D1907" i="3"/>
  <c r="D1906" i="3"/>
  <c r="D1905" i="3"/>
  <c r="D1904" i="3"/>
  <c r="D1903" i="3"/>
  <c r="D1902" i="3"/>
  <c r="D1901" i="3"/>
  <c r="D1900" i="3"/>
  <c r="D1899" i="3"/>
  <c r="D1898" i="3"/>
  <c r="D1897" i="3"/>
  <c r="D1896" i="3"/>
  <c r="D1895" i="3"/>
  <c r="D1894" i="3"/>
  <c r="D1893" i="3"/>
  <c r="D1892" i="3"/>
  <c r="D1891" i="3"/>
  <c r="D1890" i="3"/>
  <c r="D1889" i="3"/>
  <c r="D1888" i="3"/>
  <c r="D1887" i="3"/>
  <c r="D1886" i="3"/>
  <c r="D1885" i="3"/>
  <c r="D1884" i="3"/>
  <c r="D1883" i="3"/>
  <c r="D1882" i="3"/>
  <c r="D1881" i="3"/>
  <c r="D1880" i="3"/>
  <c r="D1879" i="3"/>
  <c r="D1878" i="3"/>
  <c r="D1877" i="3"/>
  <c r="D1876" i="3"/>
  <c r="D1875" i="3"/>
  <c r="D1874" i="3"/>
  <c r="D1873" i="3"/>
  <c r="D1872" i="3"/>
  <c r="D1871" i="3"/>
  <c r="D1870" i="3"/>
  <c r="D1869" i="3"/>
  <c r="D1868" i="3"/>
  <c r="D1867" i="3"/>
  <c r="D1866" i="3"/>
  <c r="D1865" i="3"/>
  <c r="D1864" i="3"/>
  <c r="D1863" i="3"/>
  <c r="D1862" i="3"/>
  <c r="D1861" i="3"/>
  <c r="D1860" i="3"/>
  <c r="D1859" i="3"/>
  <c r="D1858" i="3"/>
  <c r="D1857" i="3"/>
  <c r="D1856" i="3"/>
  <c r="D1855" i="3"/>
  <c r="D1854" i="3"/>
  <c r="D1853" i="3"/>
  <c r="D1852" i="3"/>
  <c r="D1851" i="3"/>
  <c r="D1850" i="3"/>
  <c r="D1849" i="3"/>
  <c r="D1848" i="3"/>
  <c r="D1847" i="3"/>
  <c r="D1846" i="3"/>
  <c r="D1845" i="3"/>
  <c r="D1844" i="3"/>
  <c r="D1843" i="3"/>
  <c r="D1842" i="3"/>
  <c r="D1841" i="3"/>
  <c r="D1840" i="3"/>
  <c r="D1839" i="3"/>
  <c r="D1838" i="3"/>
  <c r="D1837" i="3"/>
  <c r="D1836" i="3"/>
  <c r="D1835" i="3"/>
  <c r="D1834" i="3"/>
  <c r="D1833" i="3"/>
  <c r="D1832" i="3"/>
  <c r="D1831" i="3"/>
  <c r="D1830" i="3"/>
  <c r="D1829" i="3"/>
  <c r="D1828" i="3"/>
  <c r="D1827" i="3"/>
  <c r="D1826" i="3"/>
  <c r="D1825" i="3"/>
  <c r="D1824" i="3"/>
  <c r="D1823" i="3"/>
  <c r="D1822" i="3"/>
  <c r="D1821" i="3"/>
  <c r="D1820" i="3"/>
  <c r="D1819" i="3"/>
  <c r="D1818" i="3"/>
  <c r="D1817" i="3"/>
  <c r="D1816" i="3"/>
  <c r="D1815" i="3"/>
  <c r="D1814" i="3"/>
  <c r="D1813" i="3"/>
  <c r="D1812" i="3"/>
  <c r="D1811" i="3"/>
  <c r="D1810" i="3"/>
  <c r="D1809" i="3"/>
  <c r="D1808" i="3"/>
  <c r="D1807" i="3"/>
  <c r="D1806" i="3"/>
  <c r="D1805" i="3"/>
  <c r="D1804" i="3"/>
  <c r="D1803" i="3"/>
  <c r="D1802" i="3"/>
  <c r="D1801" i="3"/>
  <c r="D1800" i="3"/>
  <c r="D1799" i="3"/>
  <c r="D1798" i="3"/>
  <c r="D1797" i="3"/>
  <c r="D1796" i="3"/>
  <c r="D1795" i="3"/>
  <c r="D1794" i="3"/>
  <c r="D1793" i="3"/>
  <c r="D1792" i="3"/>
  <c r="D1791" i="3"/>
  <c r="D1790" i="3"/>
  <c r="D1789" i="3"/>
  <c r="D1788" i="3"/>
  <c r="D1787" i="3"/>
  <c r="D1786" i="3"/>
  <c r="D1785" i="3"/>
  <c r="D1784" i="3"/>
  <c r="D1783" i="3"/>
  <c r="D1782" i="3"/>
  <c r="D1781" i="3"/>
  <c r="D1780" i="3"/>
  <c r="D1779" i="3"/>
  <c r="D1778" i="3"/>
  <c r="D1777" i="3"/>
  <c r="D1776" i="3"/>
  <c r="D1775" i="3"/>
  <c r="D1774" i="3"/>
  <c r="D1773" i="3"/>
  <c r="D1772" i="3"/>
  <c r="D1771" i="3"/>
  <c r="D1770" i="3"/>
  <c r="D1769" i="3"/>
  <c r="D1768" i="3"/>
  <c r="D1767" i="3"/>
  <c r="D1766" i="3"/>
  <c r="D1765" i="3"/>
  <c r="D1764" i="3"/>
  <c r="D1763" i="3"/>
  <c r="D1762" i="3"/>
  <c r="D1761" i="3"/>
  <c r="D1760" i="3"/>
  <c r="D1759" i="3"/>
  <c r="D1758" i="3"/>
  <c r="D1757" i="3"/>
  <c r="D1756" i="3"/>
  <c r="D1755" i="3"/>
  <c r="D1754" i="3"/>
  <c r="D1753" i="3"/>
  <c r="D1752" i="3"/>
  <c r="D1751" i="3"/>
  <c r="D1750" i="3"/>
  <c r="D1749" i="3"/>
  <c r="D1748" i="3"/>
  <c r="D1747" i="3"/>
  <c r="D1746" i="3"/>
  <c r="D1745" i="3"/>
  <c r="D1744" i="3"/>
  <c r="D1743" i="3"/>
  <c r="D1742" i="3"/>
  <c r="D1741" i="3"/>
  <c r="D1740" i="3"/>
  <c r="D1739" i="3"/>
  <c r="D1738" i="3"/>
  <c r="D1737" i="3"/>
  <c r="D1736" i="3"/>
  <c r="D1735" i="3"/>
  <c r="D1734" i="3"/>
  <c r="D1733" i="3"/>
  <c r="D1732" i="3"/>
  <c r="D1731" i="3"/>
  <c r="D1730" i="3"/>
  <c r="D1729" i="3"/>
  <c r="D1728" i="3"/>
  <c r="D1727" i="3"/>
  <c r="D1726" i="3"/>
  <c r="D1725" i="3"/>
  <c r="D1724" i="3"/>
  <c r="D1723" i="3"/>
  <c r="D1722" i="3"/>
  <c r="D1721" i="3"/>
  <c r="D1720" i="3"/>
  <c r="D1719" i="3"/>
  <c r="D1718" i="3"/>
  <c r="D1717" i="3"/>
  <c r="D1716" i="3"/>
  <c r="D1715" i="3"/>
  <c r="D1714" i="3"/>
  <c r="D1713" i="3"/>
  <c r="D1712" i="3"/>
  <c r="D1711" i="3"/>
  <c r="D1710" i="3"/>
  <c r="D1709" i="3"/>
  <c r="D1708" i="3"/>
  <c r="D1707" i="3"/>
  <c r="D1706" i="3"/>
  <c r="D1705" i="3"/>
  <c r="D1704" i="3"/>
  <c r="D1703" i="3"/>
  <c r="D1702" i="3"/>
  <c r="D1701" i="3"/>
  <c r="D1700" i="3"/>
  <c r="D1699" i="3"/>
  <c r="D1698" i="3"/>
  <c r="D1697" i="3"/>
  <c r="D1696" i="3"/>
  <c r="D1695" i="3"/>
  <c r="D1694" i="3"/>
  <c r="D1693" i="3"/>
  <c r="D1692" i="3"/>
  <c r="D1691" i="3"/>
  <c r="D1690" i="3"/>
  <c r="D1689" i="3"/>
  <c r="D1688" i="3"/>
  <c r="D1687" i="3"/>
  <c r="D1686" i="3"/>
  <c r="D1685" i="3"/>
  <c r="D1684" i="3"/>
  <c r="D1683" i="3"/>
  <c r="D1682" i="3"/>
  <c r="D1681" i="3"/>
  <c r="D1680" i="3"/>
  <c r="D1679" i="3"/>
  <c r="D1678" i="3"/>
  <c r="D1677" i="3"/>
  <c r="D1676" i="3"/>
  <c r="D1675" i="3"/>
  <c r="D1674" i="3"/>
  <c r="D1673" i="3"/>
  <c r="D1672" i="3"/>
  <c r="D1671" i="3"/>
  <c r="D1670" i="3"/>
  <c r="D1669" i="3"/>
  <c r="D1668" i="3"/>
  <c r="D1667" i="3"/>
  <c r="D1666" i="3"/>
  <c r="D1665" i="3"/>
  <c r="D1664" i="3"/>
  <c r="D1663" i="3"/>
  <c r="D1662" i="3"/>
  <c r="D1661" i="3"/>
  <c r="D1660" i="3"/>
  <c r="D1659" i="3"/>
  <c r="D1658" i="3"/>
  <c r="D1657" i="3"/>
  <c r="D1656" i="3"/>
  <c r="D1655" i="3"/>
  <c r="D1654" i="3"/>
  <c r="D1653" i="3"/>
  <c r="D1652" i="3"/>
  <c r="D1651" i="3"/>
  <c r="D1650" i="3"/>
  <c r="D1649" i="3"/>
  <c r="D1648" i="3"/>
  <c r="D1647" i="3"/>
  <c r="D1646" i="3"/>
  <c r="D1645" i="3"/>
  <c r="D1644" i="3"/>
  <c r="D1643" i="3"/>
  <c r="D1642" i="3"/>
  <c r="D1641" i="3"/>
  <c r="D1640" i="3"/>
  <c r="D1639" i="3"/>
  <c r="D1638" i="3"/>
  <c r="D1637" i="3"/>
  <c r="D1636" i="3"/>
  <c r="D1635" i="3"/>
  <c r="D1634" i="3"/>
  <c r="D1633" i="3"/>
  <c r="D1632" i="3"/>
  <c r="D1631" i="3"/>
  <c r="D1630" i="3"/>
  <c r="D1629" i="3"/>
  <c r="D1628" i="3"/>
  <c r="D1627" i="3"/>
  <c r="D1626" i="3"/>
  <c r="D1625" i="3"/>
  <c r="D1624" i="3"/>
  <c r="D1623" i="3"/>
  <c r="D1622" i="3"/>
  <c r="D1621" i="3"/>
  <c r="D1620" i="3"/>
  <c r="D1619" i="3"/>
  <c r="D1618" i="3"/>
  <c r="D1617" i="3"/>
  <c r="D1616" i="3"/>
  <c r="D1615" i="3"/>
  <c r="D1614" i="3"/>
  <c r="D1613" i="3"/>
  <c r="D1612" i="3"/>
  <c r="D1611" i="3"/>
  <c r="D1610" i="3"/>
  <c r="D1609" i="3"/>
  <c r="D1608" i="3"/>
  <c r="D1607" i="3"/>
  <c r="D1606" i="3"/>
  <c r="D1605" i="3"/>
  <c r="D1604" i="3"/>
  <c r="D1603" i="3"/>
  <c r="D1602" i="3"/>
  <c r="D1601" i="3"/>
  <c r="D1600" i="3"/>
  <c r="D1599" i="3"/>
  <c r="D1598" i="3"/>
  <c r="D1597" i="3"/>
  <c r="D1596" i="3"/>
  <c r="D1595" i="3"/>
  <c r="D1594" i="3"/>
  <c r="D1593" i="3"/>
  <c r="D1592" i="3"/>
  <c r="D1591" i="3"/>
  <c r="D1590" i="3"/>
  <c r="D1589" i="3"/>
  <c r="D1588" i="3"/>
  <c r="D1587" i="3"/>
  <c r="D1586" i="3"/>
  <c r="D1585" i="3"/>
  <c r="D1584" i="3"/>
  <c r="D1583" i="3"/>
  <c r="D1582" i="3"/>
  <c r="D1581" i="3"/>
  <c r="D1580" i="3"/>
  <c r="D1579" i="3"/>
  <c r="D1578" i="3"/>
  <c r="D1577" i="3"/>
  <c r="D1576" i="3"/>
  <c r="D1575" i="3"/>
  <c r="D1574" i="3"/>
  <c r="D1573" i="3"/>
  <c r="D1572" i="3"/>
  <c r="D1571" i="3"/>
  <c r="D1570" i="3"/>
  <c r="D1569" i="3"/>
  <c r="D1568" i="3"/>
  <c r="D1567" i="3"/>
  <c r="D1566" i="3"/>
  <c r="D1565" i="3"/>
  <c r="D1564" i="3"/>
  <c r="D1563" i="3"/>
  <c r="D1562" i="3"/>
  <c r="D1561" i="3"/>
  <c r="D1560" i="3"/>
  <c r="D1559" i="3"/>
  <c r="D1558" i="3"/>
  <c r="D1557" i="3"/>
  <c r="D1556" i="3"/>
  <c r="D1555" i="3"/>
  <c r="D1554" i="3"/>
  <c r="D1553" i="3"/>
  <c r="D1552" i="3"/>
  <c r="D1551" i="3"/>
  <c r="D1550" i="3"/>
  <c r="D1549" i="3"/>
  <c r="D1548" i="3"/>
  <c r="D1547" i="3"/>
  <c r="D1546" i="3"/>
  <c r="D1545" i="3"/>
  <c r="D1544" i="3"/>
  <c r="D1543" i="3"/>
  <c r="D1542" i="3"/>
  <c r="D1541" i="3"/>
  <c r="D1540" i="3"/>
  <c r="D1539" i="3"/>
  <c r="D1538" i="3"/>
  <c r="D1537" i="3"/>
  <c r="D1536" i="3"/>
  <c r="D1534" i="3"/>
  <c r="D1535" i="3"/>
  <c r="D1533" i="3"/>
  <c r="D1532" i="3"/>
  <c r="D1531" i="3"/>
  <c r="D1530" i="3"/>
  <c r="D1529" i="3"/>
  <c r="D1528" i="3"/>
  <c r="D1527" i="3"/>
  <c r="D1526" i="3"/>
  <c r="D1525" i="3"/>
  <c r="D1524" i="3"/>
  <c r="D1523" i="3"/>
  <c r="D1522" i="3"/>
  <c r="D1521" i="3"/>
  <c r="D1520" i="3"/>
  <c r="D1519" i="3"/>
  <c r="D1518" i="3"/>
  <c r="D1517" i="3"/>
  <c r="D1516" i="3"/>
  <c r="D1515" i="3"/>
  <c r="D1514" i="3"/>
  <c r="D1513" i="3"/>
  <c r="D1512" i="3"/>
  <c r="D1511" i="3"/>
  <c r="D1510" i="3"/>
  <c r="D1509" i="3"/>
  <c r="D1508" i="3"/>
  <c r="D1507" i="3"/>
  <c r="D1506" i="3"/>
  <c r="D1505" i="3"/>
  <c r="D1504" i="3"/>
  <c r="D1503" i="3"/>
  <c r="D1502" i="3"/>
  <c r="D1501" i="3"/>
  <c r="D1500" i="3"/>
  <c r="D1499" i="3"/>
  <c r="D1498" i="3"/>
  <c r="D1497" i="3"/>
  <c r="D1496" i="3"/>
  <c r="D1495" i="3"/>
  <c r="D1494" i="3"/>
  <c r="D1493" i="3"/>
  <c r="D1492" i="3"/>
  <c r="D1491" i="3"/>
  <c r="D1490" i="3"/>
  <c r="D1489" i="3"/>
  <c r="D1488" i="3"/>
  <c r="D1487" i="3"/>
  <c r="D1486" i="3"/>
  <c r="D1485" i="3"/>
  <c r="D1484" i="3"/>
  <c r="D1483" i="3"/>
  <c r="D1482" i="3"/>
  <c r="D1481" i="3"/>
  <c r="D1480" i="3"/>
  <c r="D1479" i="3"/>
  <c r="D1478" i="3"/>
  <c r="D1477" i="3"/>
  <c r="D1476" i="3"/>
  <c r="D1475" i="3"/>
  <c r="D1474" i="3"/>
  <c r="D1473" i="3"/>
  <c r="D1472" i="3"/>
  <c r="D1471" i="3"/>
  <c r="D1470" i="3"/>
  <c r="D1469" i="3"/>
  <c r="D1468" i="3"/>
  <c r="D1467" i="3"/>
  <c r="D1466" i="3"/>
  <c r="D1465" i="3"/>
  <c r="D1464" i="3"/>
  <c r="D1463" i="3"/>
  <c r="D1462" i="3"/>
  <c r="D1461" i="3"/>
  <c r="D1460" i="3"/>
  <c r="D1459" i="3"/>
  <c r="D1458" i="3"/>
  <c r="D1457" i="3"/>
  <c r="D1456" i="3"/>
  <c r="D1455" i="3"/>
  <c r="D1454" i="3"/>
  <c r="D1453" i="3"/>
  <c r="D1452" i="3"/>
  <c r="D1451" i="3"/>
  <c r="D1450" i="3"/>
  <c r="D1449" i="3"/>
  <c r="D1448" i="3"/>
  <c r="D1447" i="3"/>
  <c r="D1446" i="3"/>
  <c r="D1445" i="3"/>
  <c r="D1444" i="3"/>
  <c r="D1443" i="3"/>
  <c r="D1442" i="3"/>
  <c r="D1441" i="3"/>
  <c r="D1440" i="3"/>
  <c r="D1439" i="3"/>
  <c r="D1438" i="3"/>
  <c r="D1437" i="3"/>
  <c r="D1436" i="3"/>
  <c r="D1435" i="3"/>
  <c r="D1434" i="3"/>
  <c r="D1433" i="3"/>
  <c r="D1432" i="3"/>
  <c r="D1431" i="3"/>
  <c r="D1430" i="3"/>
  <c r="D1429" i="3"/>
  <c r="D1428" i="3"/>
  <c r="D1427" i="3"/>
  <c r="D1426" i="3"/>
  <c r="D1425" i="3"/>
  <c r="D1424" i="3"/>
  <c r="D1423" i="3"/>
  <c r="D1422" i="3"/>
  <c r="D1421" i="3"/>
  <c r="D1420" i="3"/>
  <c r="D1419" i="3"/>
  <c r="D1418" i="3"/>
  <c r="D1417" i="3"/>
  <c r="D1416" i="3"/>
  <c r="D1415" i="3"/>
  <c r="D1414" i="3"/>
  <c r="D1413" i="3"/>
  <c r="D1412" i="3"/>
  <c r="D1411" i="3"/>
  <c r="D1410" i="3"/>
  <c r="D1409" i="3"/>
  <c r="D1408" i="3"/>
  <c r="D1407" i="3"/>
  <c r="D1406" i="3"/>
  <c r="D1405" i="3"/>
  <c r="D1404" i="3"/>
  <c r="D1403" i="3"/>
  <c r="D1402" i="3"/>
  <c r="D1401" i="3"/>
  <c r="D1400" i="3"/>
  <c r="D1399" i="3"/>
  <c r="D1398" i="3"/>
  <c r="D1397" i="3"/>
  <c r="D1396" i="3"/>
  <c r="D1395" i="3"/>
  <c r="D1394" i="3"/>
  <c r="D1393" i="3"/>
  <c r="D1392" i="3"/>
  <c r="D1391" i="3"/>
  <c r="D1390" i="3"/>
  <c r="D1389" i="3"/>
  <c r="D1388" i="3"/>
  <c r="D1387" i="3"/>
  <c r="D1386" i="3"/>
  <c r="D1385" i="3"/>
  <c r="D1384" i="3"/>
  <c r="D1383" i="3"/>
  <c r="D1382" i="3"/>
  <c r="D1381" i="3"/>
  <c r="D1380" i="3"/>
  <c r="D1379" i="3"/>
  <c r="D1378" i="3"/>
  <c r="D1377" i="3"/>
  <c r="D1376" i="3"/>
  <c r="D1375" i="3"/>
  <c r="D1374" i="3"/>
  <c r="D1373" i="3"/>
  <c r="D1372" i="3"/>
  <c r="D1371" i="3"/>
  <c r="D1370" i="3"/>
  <c r="D1369" i="3"/>
  <c r="D1368" i="3"/>
  <c r="D1367" i="3"/>
  <c r="D1366" i="3"/>
  <c r="D1365" i="3"/>
  <c r="D1364" i="3"/>
  <c r="D1363" i="3"/>
  <c r="D1362" i="3"/>
  <c r="D1361" i="3"/>
  <c r="D1360" i="3"/>
  <c r="D1359" i="3"/>
  <c r="D1358" i="3"/>
  <c r="D1357" i="3"/>
  <c r="D1356" i="3"/>
  <c r="D1355" i="3"/>
  <c r="D1354" i="3"/>
  <c r="D1353" i="3"/>
  <c r="D1352" i="3"/>
  <c r="D1351" i="3"/>
  <c r="D1350" i="3"/>
  <c r="D1349" i="3"/>
  <c r="D1348" i="3"/>
  <c r="D1347" i="3"/>
  <c r="D1346" i="3"/>
  <c r="D1345" i="3"/>
  <c r="D1344" i="3"/>
  <c r="D1343" i="3"/>
  <c r="D1342" i="3"/>
  <c r="D1341" i="3"/>
  <c r="D1340" i="3"/>
  <c r="D1339" i="3"/>
  <c r="D1338" i="3"/>
  <c r="D1337" i="3"/>
  <c r="D1336" i="3"/>
  <c r="D1335" i="3"/>
  <c r="D1334" i="3"/>
  <c r="D1333" i="3"/>
  <c r="D1332" i="3"/>
  <c r="D1331" i="3"/>
  <c r="D1330" i="3"/>
  <c r="D1329" i="3"/>
  <c r="D1328" i="3"/>
  <c r="D1327" i="3"/>
  <c r="D1326" i="3"/>
  <c r="D1325" i="3"/>
  <c r="D1324" i="3"/>
  <c r="D1323" i="3"/>
  <c r="D1322" i="3"/>
  <c r="D1321" i="3"/>
  <c r="D1320" i="3"/>
  <c r="D1319" i="3"/>
  <c r="D1318" i="3"/>
  <c r="D1317" i="3"/>
  <c r="D1316" i="3"/>
  <c r="D1315" i="3"/>
  <c r="D1314" i="3"/>
  <c r="D1313" i="3"/>
  <c r="D1312" i="3"/>
  <c r="D1311" i="3"/>
  <c r="D1310" i="3"/>
  <c r="D1309" i="3"/>
  <c r="D1308" i="3"/>
  <c r="D1307" i="3"/>
  <c r="D1306" i="3"/>
  <c r="D1305" i="3"/>
  <c r="D1304" i="3"/>
  <c r="D1303" i="3"/>
  <c r="D1302" i="3"/>
  <c r="D1301" i="3"/>
  <c r="D1300" i="3"/>
  <c r="D1299" i="3"/>
  <c r="D1298" i="3"/>
  <c r="D1297" i="3"/>
  <c r="D1296" i="3"/>
  <c r="D1295" i="3"/>
  <c r="D1294" i="3"/>
  <c r="D1293" i="3"/>
  <c r="D1292" i="3"/>
  <c r="D1291" i="3"/>
  <c r="D1290" i="3"/>
  <c r="D1289" i="3"/>
  <c r="D1288" i="3"/>
  <c r="D1287" i="3"/>
  <c r="D1286" i="3"/>
  <c r="D1285" i="3"/>
  <c r="D1284" i="3"/>
  <c r="D1283" i="3"/>
  <c r="D1282" i="3"/>
  <c r="D1281" i="3"/>
  <c r="D1280" i="3"/>
  <c r="D1279" i="3"/>
  <c r="D1278" i="3"/>
  <c r="D1277" i="3"/>
  <c r="D1276" i="3"/>
  <c r="D1275" i="3"/>
  <c r="D1274" i="3"/>
  <c r="D1273" i="3"/>
  <c r="D1272" i="3"/>
  <c r="D1271" i="3"/>
  <c r="D1270" i="3"/>
  <c r="D1269" i="3"/>
  <c r="D1268" i="3"/>
  <c r="D1267" i="3"/>
  <c r="D1266" i="3"/>
  <c r="D1265" i="3"/>
  <c r="D1264" i="3"/>
  <c r="D1263" i="3"/>
  <c r="D1262" i="3"/>
  <c r="D1261" i="3"/>
  <c r="D1260" i="3"/>
  <c r="D1259" i="3"/>
  <c r="D1258" i="3"/>
  <c r="D1257" i="3"/>
  <c r="D1256" i="3"/>
  <c r="D1255" i="3"/>
  <c r="D1254" i="3"/>
  <c r="D1253" i="3"/>
  <c r="D1252" i="3"/>
  <c r="D1251" i="3"/>
  <c r="D1250" i="3"/>
  <c r="D1249" i="3"/>
  <c r="D1248" i="3"/>
  <c r="D1247" i="3"/>
  <c r="D1246" i="3"/>
  <c r="D1245" i="3"/>
  <c r="D1244" i="3"/>
  <c r="D1243" i="3"/>
  <c r="D1242" i="3"/>
  <c r="D1241" i="3"/>
  <c r="D1240" i="3"/>
  <c r="D1239" i="3"/>
  <c r="D1238" i="3"/>
  <c r="D1237" i="3"/>
  <c r="D1236" i="3"/>
  <c r="D1235" i="3"/>
  <c r="D1234" i="3"/>
  <c r="D1233" i="3"/>
  <c r="D1232" i="3"/>
  <c r="D1231" i="3"/>
  <c r="D1230" i="3"/>
  <c r="D1229" i="3"/>
  <c r="D1228" i="3"/>
  <c r="D1227" i="3"/>
  <c r="D1226" i="3"/>
  <c r="D1225" i="3"/>
  <c r="D1224" i="3"/>
  <c r="D1223" i="3"/>
  <c r="D1222" i="3"/>
  <c r="D1221" i="3"/>
  <c r="D1220" i="3"/>
  <c r="D1219" i="3"/>
  <c r="D1218" i="3"/>
  <c r="D1217" i="3"/>
  <c r="D1216" i="3"/>
  <c r="D1215" i="3"/>
  <c r="D1214" i="3"/>
  <c r="D1213" i="3"/>
  <c r="D1212" i="3"/>
  <c r="D1211" i="3"/>
  <c r="D1210" i="3"/>
  <c r="D1209" i="3"/>
  <c r="D1208" i="3"/>
  <c r="D1207" i="3"/>
  <c r="D1206" i="3"/>
  <c r="D1205" i="3"/>
  <c r="D1204" i="3"/>
  <c r="D1203" i="3"/>
  <c r="D1202" i="3"/>
  <c r="D1201" i="3"/>
  <c r="D1200" i="3"/>
  <c r="D1199" i="3"/>
  <c r="D1198" i="3"/>
  <c r="D1197" i="3"/>
  <c r="D1196" i="3"/>
  <c r="D1195" i="3"/>
  <c r="D1194" i="3"/>
  <c r="D1193" i="3"/>
  <c r="D1192" i="3"/>
  <c r="D1191" i="3"/>
  <c r="D1190" i="3"/>
  <c r="D1189" i="3"/>
  <c r="D1188" i="3"/>
  <c r="D1187" i="3"/>
  <c r="D1186" i="3"/>
  <c r="D1185" i="3"/>
  <c r="D1184" i="3"/>
  <c r="D1183" i="3"/>
  <c r="D1182" i="3"/>
  <c r="D1181" i="3"/>
  <c r="D1180" i="3"/>
  <c r="D1179" i="3"/>
  <c r="D1178" i="3"/>
  <c r="D1177" i="3"/>
  <c r="D1176" i="3"/>
  <c r="D1175" i="3"/>
  <c r="D1174" i="3"/>
  <c r="D1173" i="3"/>
  <c r="D1172" i="3"/>
  <c r="D1171" i="3"/>
  <c r="D1170" i="3"/>
  <c r="D1169" i="3"/>
  <c r="D1168" i="3"/>
  <c r="D1167" i="3"/>
  <c r="D1166" i="3"/>
  <c r="D1165" i="3"/>
  <c r="D1164" i="3"/>
  <c r="D1163" i="3"/>
  <c r="D1162" i="3"/>
  <c r="D1161" i="3"/>
  <c r="D1160" i="3"/>
  <c r="D1159" i="3"/>
  <c r="D1158" i="3"/>
  <c r="D1157" i="3"/>
  <c r="D1156" i="3"/>
  <c r="D1155" i="3"/>
  <c r="D1154" i="3"/>
  <c r="D1153" i="3"/>
  <c r="D1152" i="3"/>
  <c r="D1151" i="3"/>
  <c r="D1150" i="3"/>
  <c r="D1149" i="3"/>
  <c r="D1148" i="3"/>
  <c r="D1147" i="3"/>
  <c r="D1146" i="3"/>
  <c r="D1145" i="3"/>
  <c r="D1144" i="3"/>
  <c r="D1143" i="3"/>
  <c r="D1142" i="3"/>
  <c r="D1141" i="3"/>
  <c r="D1140" i="3"/>
  <c r="D1139" i="3"/>
  <c r="D1138" i="3"/>
  <c r="D1137" i="3"/>
  <c r="D1136" i="3"/>
  <c r="D1135" i="3"/>
  <c r="D1134" i="3"/>
  <c r="D1133" i="3"/>
  <c r="D1132" i="3"/>
  <c r="D1131" i="3"/>
  <c r="D1130" i="3"/>
  <c r="D1129" i="3"/>
  <c r="D1128" i="3"/>
  <c r="D1127" i="3"/>
  <c r="D1126" i="3"/>
  <c r="D1125" i="3"/>
  <c r="D1124" i="3"/>
  <c r="D1123" i="3"/>
  <c r="D1122" i="3"/>
  <c r="D1121" i="3"/>
  <c r="D1120" i="3"/>
  <c r="D1119" i="3"/>
  <c r="D1118" i="3"/>
  <c r="D1117" i="3"/>
  <c r="D1116" i="3"/>
  <c r="D1115" i="3"/>
  <c r="D1114" i="3"/>
  <c r="D1113" i="3"/>
  <c r="D1112" i="3"/>
  <c r="D1111" i="3"/>
  <c r="D1110" i="3"/>
  <c r="D1109" i="3"/>
  <c r="D1108" i="3"/>
  <c r="D1107" i="3"/>
  <c r="D1106" i="3"/>
  <c r="D1105" i="3"/>
  <c r="D1104" i="3"/>
  <c r="D1103" i="3"/>
  <c r="D1102" i="3"/>
  <c r="D1101" i="3"/>
  <c r="D1100" i="3"/>
  <c r="D1099" i="3"/>
  <c r="D1098" i="3"/>
  <c r="D1097" i="3"/>
  <c r="D1096" i="3"/>
  <c r="D1095" i="3"/>
  <c r="D1094" i="3"/>
  <c r="D1093" i="3"/>
  <c r="D1092" i="3"/>
  <c r="D1091" i="3"/>
  <c r="D1090" i="3"/>
  <c r="D1089" i="3"/>
  <c r="D1088" i="3"/>
  <c r="D1087" i="3"/>
  <c r="D1086" i="3"/>
  <c r="D1085" i="3"/>
  <c r="D1084" i="3"/>
  <c r="D1083" i="3"/>
  <c r="D1082" i="3"/>
  <c r="D1081" i="3"/>
  <c r="D1080" i="3"/>
  <c r="D1079" i="3"/>
  <c r="D1078" i="3"/>
  <c r="D1077" i="3"/>
  <c r="D1076" i="3"/>
  <c r="D1075" i="3"/>
  <c r="D1074" i="3"/>
  <c r="D1073" i="3"/>
  <c r="D1072" i="3"/>
  <c r="D1071" i="3"/>
  <c r="D1070" i="3"/>
  <c r="D1069" i="3"/>
  <c r="D1068" i="3"/>
  <c r="D1067" i="3"/>
  <c r="D1066" i="3"/>
  <c r="D1065" i="3"/>
  <c r="D1064" i="3"/>
  <c r="D1063" i="3"/>
  <c r="D1062" i="3"/>
  <c r="D1061" i="3"/>
  <c r="D1060" i="3"/>
  <c r="D1059" i="3"/>
  <c r="D1058" i="3"/>
  <c r="D1057" i="3"/>
  <c r="D1056" i="3"/>
  <c r="D1055" i="3"/>
  <c r="D1054" i="3"/>
  <c r="D1053" i="3"/>
  <c r="D1052" i="3"/>
  <c r="D1051" i="3"/>
  <c r="D1050" i="3"/>
  <c r="D1049" i="3"/>
  <c r="D1048" i="3"/>
  <c r="D1047" i="3"/>
  <c r="D1046" i="3"/>
  <c r="D1045" i="3"/>
  <c r="D1044" i="3"/>
  <c r="D1043" i="3"/>
  <c r="D1042" i="3"/>
  <c r="D1041" i="3"/>
  <c r="D1040" i="3"/>
  <c r="D1039" i="3"/>
  <c r="D1038" i="3"/>
  <c r="D1037" i="3"/>
  <c r="D1036" i="3"/>
  <c r="D1035" i="3"/>
  <c r="D1034" i="3"/>
  <c r="D1033" i="3"/>
  <c r="D1032" i="3"/>
  <c r="D1031" i="3"/>
  <c r="D1030" i="3"/>
  <c r="D1029" i="3"/>
  <c r="D1028" i="3"/>
  <c r="D1027" i="3"/>
  <c r="D1026" i="3"/>
  <c r="D1025" i="3"/>
  <c r="D1024" i="3"/>
  <c r="D1023" i="3"/>
  <c r="D1022" i="3"/>
  <c r="D1021" i="3"/>
  <c r="D1020" i="3"/>
  <c r="D1019" i="3"/>
  <c r="D1018" i="3"/>
  <c r="D1017" i="3"/>
  <c r="D1016" i="3"/>
  <c r="D1015" i="3"/>
  <c r="D1014" i="3"/>
  <c r="D1013" i="3"/>
  <c r="D1012" i="3"/>
  <c r="D1011" i="3"/>
  <c r="D1010" i="3"/>
  <c r="D1009" i="3"/>
  <c r="D1008" i="3"/>
  <c r="D1007" i="3"/>
  <c r="D1006" i="3"/>
  <c r="D1005" i="3"/>
  <c r="D1004" i="3"/>
  <c r="D1003" i="3"/>
  <c r="D1002" i="3"/>
  <c r="D1001" i="3"/>
  <c r="D1000" i="3"/>
  <c r="D999" i="3"/>
  <c r="D998" i="3"/>
  <c r="D997" i="3"/>
  <c r="D996" i="3"/>
  <c r="D995" i="3"/>
  <c r="D994" i="3"/>
  <c r="D993" i="3"/>
  <c r="D992" i="3"/>
  <c r="D991" i="3"/>
  <c r="D990" i="3"/>
  <c r="D989" i="3"/>
  <c r="D988" i="3"/>
  <c r="D987" i="3"/>
  <c r="D986" i="3"/>
  <c r="D985" i="3"/>
  <c r="D984" i="3"/>
  <c r="D983" i="3"/>
  <c r="D982" i="3"/>
  <c r="D981" i="3"/>
  <c r="D980" i="3"/>
  <c r="D979" i="3"/>
  <c r="D978" i="3"/>
  <c r="D977" i="3"/>
  <c r="D976" i="3"/>
  <c r="D975" i="3"/>
  <c r="D974" i="3"/>
  <c r="D973" i="3"/>
  <c r="D972" i="3"/>
  <c r="D971" i="3"/>
  <c r="D970" i="3"/>
  <c r="D969" i="3"/>
  <c r="D968" i="3"/>
  <c r="D967" i="3"/>
  <c r="D966" i="3"/>
  <c r="D965" i="3"/>
  <c r="D964" i="3"/>
  <c r="D963" i="3"/>
  <c r="D962" i="3"/>
  <c r="D961" i="3"/>
  <c r="D960" i="3"/>
  <c r="D959" i="3"/>
  <c r="D958" i="3"/>
  <c r="D957" i="3"/>
  <c r="D956" i="3"/>
  <c r="D955" i="3"/>
  <c r="D954" i="3"/>
  <c r="D953" i="3"/>
  <c r="D952" i="3"/>
  <c r="D951" i="3"/>
  <c r="D950" i="3"/>
  <c r="D949" i="3"/>
  <c r="D948" i="3"/>
  <c r="D947" i="3"/>
  <c r="D946" i="3"/>
  <c r="D945" i="3"/>
  <c r="D944" i="3"/>
  <c r="D943" i="3"/>
  <c r="D942" i="3"/>
  <c r="D941" i="3"/>
  <c r="D940" i="3"/>
  <c r="D939" i="3"/>
  <c r="D938" i="3"/>
  <c r="D937" i="3"/>
  <c r="D936" i="3"/>
  <c r="D935" i="3"/>
  <c r="D934" i="3"/>
  <c r="D933" i="3"/>
  <c r="D932" i="3"/>
  <c r="D931" i="3"/>
  <c r="D930" i="3"/>
  <c r="D929" i="3"/>
  <c r="D928" i="3"/>
  <c r="D927" i="3"/>
  <c r="D926" i="3"/>
  <c r="D925" i="3"/>
  <c r="D924" i="3"/>
  <c r="D923" i="3"/>
  <c r="D922" i="3"/>
  <c r="D921" i="3"/>
  <c r="D920" i="3"/>
  <c r="D919" i="3"/>
  <c r="D918" i="3"/>
  <c r="D917" i="3"/>
  <c r="D916" i="3"/>
  <c r="D915" i="3"/>
  <c r="D914" i="3"/>
  <c r="D913" i="3"/>
  <c r="D912" i="3"/>
  <c r="D911" i="3"/>
  <c r="D910" i="3"/>
  <c r="D909" i="3"/>
  <c r="D908" i="3"/>
  <c r="D907" i="3"/>
  <c r="D906" i="3"/>
  <c r="D905" i="3"/>
  <c r="D904" i="3"/>
  <c r="D903" i="3"/>
  <c r="D902" i="3"/>
  <c r="D901" i="3"/>
  <c r="D900" i="3"/>
  <c r="D899" i="3"/>
  <c r="D898" i="3"/>
  <c r="D897" i="3"/>
  <c r="D896" i="3"/>
  <c r="D895" i="3"/>
  <c r="D894" i="3"/>
  <c r="D893" i="3"/>
  <c r="D892" i="3"/>
  <c r="D891" i="3"/>
  <c r="D890" i="3"/>
  <c r="D889" i="3"/>
  <c r="D888" i="3"/>
  <c r="D887" i="3"/>
  <c r="D886" i="3"/>
  <c r="D885" i="3"/>
  <c r="D884" i="3"/>
  <c r="D883" i="3"/>
  <c r="D882" i="3"/>
  <c r="D881" i="3"/>
  <c r="D880" i="3"/>
  <c r="D879" i="3"/>
  <c r="D878" i="3"/>
  <c r="D877" i="3"/>
  <c r="D876" i="3"/>
  <c r="D875" i="3"/>
  <c r="D874" i="3"/>
  <c r="D873" i="3"/>
  <c r="D872" i="3"/>
  <c r="D871" i="3"/>
  <c r="D870" i="3"/>
  <c r="D869" i="3"/>
  <c r="D868" i="3"/>
  <c r="D867" i="3"/>
  <c r="D866" i="3"/>
  <c r="D865" i="3"/>
  <c r="D864" i="3"/>
  <c r="D863" i="3"/>
  <c r="D862" i="3"/>
  <c r="D861" i="3"/>
  <c r="D860" i="3"/>
  <c r="D859" i="3"/>
  <c r="D858" i="3"/>
  <c r="D857" i="3"/>
  <c r="D856" i="3"/>
  <c r="D855" i="3"/>
  <c r="D854" i="3"/>
  <c r="D853" i="3"/>
  <c r="D852" i="3"/>
  <c r="D851" i="3"/>
  <c r="D850" i="3"/>
  <c r="D849" i="3"/>
  <c r="D848" i="3"/>
  <c r="D847" i="3"/>
  <c r="D846" i="3"/>
  <c r="D845" i="3"/>
  <c r="D844" i="3"/>
  <c r="D843" i="3"/>
  <c r="D842" i="3"/>
  <c r="D841" i="3"/>
  <c r="D840" i="3"/>
  <c r="D839" i="3"/>
  <c r="D838" i="3"/>
  <c r="D837" i="3"/>
  <c r="D836" i="3"/>
  <c r="D835" i="3"/>
  <c r="D834" i="3"/>
  <c r="D833" i="3"/>
  <c r="D832" i="3"/>
  <c r="D831" i="3"/>
  <c r="D830" i="3"/>
  <c r="D829" i="3"/>
  <c r="D828" i="3"/>
  <c r="D827" i="3"/>
  <c r="D826" i="3"/>
  <c r="D825" i="3"/>
  <c r="D824" i="3"/>
  <c r="D823" i="3"/>
  <c r="D822" i="3"/>
  <c r="D821" i="3"/>
  <c r="D820" i="3"/>
  <c r="D819" i="3"/>
  <c r="D818" i="3"/>
  <c r="D817" i="3"/>
  <c r="D816" i="3"/>
  <c r="D815" i="3"/>
  <c r="D814" i="3"/>
  <c r="D813" i="3"/>
  <c r="D812" i="3"/>
  <c r="D811" i="3"/>
  <c r="D810" i="3"/>
  <c r="D809" i="3"/>
  <c r="D808" i="3"/>
  <c r="D807" i="3"/>
  <c r="D806" i="3"/>
  <c r="D805" i="3"/>
  <c r="D804" i="3"/>
  <c r="D803" i="3"/>
  <c r="D802" i="3"/>
  <c r="D801" i="3"/>
  <c r="D800" i="3"/>
  <c r="D799" i="3"/>
  <c r="D798" i="3"/>
  <c r="D797" i="3"/>
  <c r="D796" i="3"/>
  <c r="D795" i="3"/>
  <c r="D794" i="3"/>
  <c r="D793" i="3"/>
  <c r="D792" i="3"/>
  <c r="D791" i="3"/>
  <c r="D790" i="3"/>
  <c r="D789" i="3"/>
  <c r="D788" i="3"/>
  <c r="D787" i="3"/>
  <c r="D786" i="3"/>
  <c r="D785" i="3"/>
  <c r="D784" i="3"/>
  <c r="D783" i="3"/>
  <c r="D782" i="3"/>
  <c r="D781" i="3"/>
  <c r="D780" i="3"/>
  <c r="D779" i="3"/>
  <c r="D778" i="3"/>
  <c r="D777" i="3"/>
  <c r="D776" i="3"/>
  <c r="D775" i="3"/>
  <c r="D774" i="3"/>
  <c r="D773" i="3"/>
  <c r="D772" i="3"/>
  <c r="D771" i="3"/>
  <c r="D770" i="3"/>
  <c r="D769" i="3"/>
  <c r="D768" i="3"/>
  <c r="D767" i="3"/>
  <c r="D766" i="3"/>
  <c r="D765" i="3"/>
  <c r="D764" i="3"/>
  <c r="D763" i="3"/>
  <c r="D762" i="3"/>
  <c r="D761" i="3"/>
  <c r="D760" i="3"/>
  <c r="D759" i="3"/>
  <c r="D758" i="3"/>
  <c r="D757" i="3"/>
  <c r="D756" i="3"/>
  <c r="D755" i="3"/>
  <c r="D754" i="3"/>
  <c r="D753" i="3"/>
  <c r="D752" i="3"/>
  <c r="D751" i="3"/>
  <c r="D750" i="3"/>
  <c r="D749" i="3"/>
  <c r="D748" i="3"/>
  <c r="D747" i="3"/>
  <c r="D746" i="3"/>
  <c r="D745" i="3"/>
  <c r="D744" i="3"/>
  <c r="D743" i="3"/>
  <c r="D742" i="3"/>
  <c r="D741" i="3"/>
  <c r="D740" i="3"/>
  <c r="D739" i="3"/>
  <c r="D738" i="3"/>
  <c r="D737" i="3"/>
  <c r="D736" i="3"/>
  <c r="D735" i="3"/>
  <c r="D734" i="3"/>
  <c r="D733" i="3"/>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Z6" i="11"/>
  <c r="Y6" i="11"/>
  <c r="I5" i="11"/>
  <c r="I6" i="11"/>
  <c r="I7" i="11"/>
  <c r="I8" i="11"/>
  <c r="I9" i="11"/>
  <c r="I4" i="11"/>
  <c r="H5" i="11"/>
  <c r="H6" i="11"/>
  <c r="H7" i="11"/>
  <c r="H8" i="11"/>
  <c r="H9" i="11"/>
  <c r="H4" i="11"/>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50" i="2"/>
  <c r="C649" i="2"/>
  <c r="C648" i="2"/>
  <c r="C647" i="2"/>
  <c r="C646" i="2"/>
  <c r="C645" i="2"/>
  <c r="C644" i="2"/>
  <c r="C643"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2"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L197"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 r="G73" i="10"/>
  <c r="F73" i="10"/>
  <c r="G72" i="10"/>
  <c r="F72" i="10"/>
  <c r="G71" i="10"/>
  <c r="F71" i="10"/>
  <c r="G70" i="10"/>
  <c r="F70" i="10"/>
  <c r="G69" i="10"/>
  <c r="F69" i="10"/>
  <c r="G68" i="10"/>
  <c r="F68" i="10"/>
  <c r="G67" i="10"/>
  <c r="F67" i="10"/>
  <c r="G66" i="10"/>
  <c r="F66" i="10"/>
  <c r="G65" i="10"/>
  <c r="F65" i="10"/>
  <c r="G64" i="10"/>
  <c r="F64" i="10"/>
  <c r="G63" i="10"/>
  <c r="F63" i="10"/>
  <c r="G62" i="10"/>
  <c r="F62" i="10"/>
  <c r="G61" i="10"/>
  <c r="F61" i="10"/>
  <c r="G60" i="10"/>
  <c r="F60" i="10"/>
  <c r="G59" i="10"/>
  <c r="F59" i="10"/>
  <c r="G58" i="10"/>
  <c r="F58" i="10"/>
  <c r="G57" i="10"/>
  <c r="F57" i="10"/>
  <c r="G56" i="10"/>
  <c r="F56" i="10"/>
  <c r="G55" i="10"/>
  <c r="F55" i="10"/>
  <c r="G54" i="10"/>
  <c r="F54" i="10"/>
  <c r="G53" i="10"/>
  <c r="F53" i="10"/>
  <c r="F29" i="10"/>
  <c r="Z9" i="10"/>
  <c r="Y9" i="10"/>
  <c r="V9" i="10"/>
  <c r="H9" i="10"/>
  <c r="Z8" i="10"/>
  <c r="Y8" i="10"/>
  <c r="V8" i="10"/>
  <c r="H8" i="10"/>
  <c r="Z7" i="10"/>
  <c r="Y7" i="10"/>
  <c r="V7" i="10"/>
  <c r="H7" i="10"/>
  <c r="Z6" i="10"/>
  <c r="Y6" i="10"/>
  <c r="V6" i="10"/>
  <c r="H6" i="10"/>
  <c r="Z5" i="10"/>
  <c r="Y5" i="10"/>
  <c r="V5" i="10"/>
  <c r="H5" i="10"/>
  <c r="Z4" i="10"/>
  <c r="Y4" i="10"/>
  <c r="V4" i="10"/>
  <c r="H4" i="10"/>
  <c r="AF8" i="10"/>
  <c r="AM4" i="10"/>
  <c r="D29" i="10"/>
  <c r="AN4" i="10"/>
  <c r="AN5" i="10"/>
  <c r="AM5" i="10"/>
  <c r="AH4" i="12"/>
  <c r="Q7" i="11"/>
  <c r="E4" i="11"/>
  <c r="D4" i="12"/>
  <c r="X7" i="12" l="1"/>
  <c r="E4" i="12"/>
  <c r="H5" i="12"/>
  <c r="F5" i="12"/>
  <c r="W7" i="11"/>
  <c r="X7" i="11"/>
  <c r="Y7" i="11"/>
  <c r="V7" i="11"/>
  <c r="M4" i="11"/>
  <c r="M9" i="11"/>
  <c r="M8" i="11"/>
  <c r="M7" i="11"/>
  <c r="M6" i="11"/>
  <c r="M5" i="11"/>
  <c r="K9" i="11"/>
  <c r="K8" i="11"/>
  <c r="K7" i="11"/>
  <c r="K6" i="11"/>
  <c r="K5" i="11"/>
  <c r="K4" i="11"/>
  <c r="L4" i="11"/>
  <c r="J4" i="11"/>
  <c r="I4" i="10"/>
  <c r="L7" i="11"/>
  <c r="L5" i="11"/>
  <c r="J6" i="11"/>
  <c r="L8" i="11"/>
  <c r="L6" i="11"/>
  <c r="J9" i="11"/>
  <c r="L9" i="11"/>
  <c r="J7" i="11"/>
  <c r="J8" i="11"/>
  <c r="J5" i="11"/>
  <c r="P7" i="11"/>
  <c r="S8" i="11" s="1"/>
  <c r="T8" i="11"/>
  <c r="I6" i="10"/>
  <c r="W4" i="10"/>
  <c r="W8" i="10"/>
  <c r="X6" i="10"/>
  <c r="J9" i="10"/>
  <c r="W9" i="10"/>
  <c r="I8" i="10"/>
  <c r="X5" i="10"/>
  <c r="E29" i="10"/>
  <c r="W7" i="10"/>
  <c r="J4" i="10"/>
  <c r="W5" i="10"/>
  <c r="J8" i="10"/>
  <c r="X9" i="10"/>
  <c r="X4" i="10"/>
  <c r="I7" i="10"/>
  <c r="X8" i="10"/>
  <c r="J7" i="10"/>
  <c r="X7" i="10"/>
  <c r="J6" i="10"/>
  <c r="I9" i="10"/>
  <c r="I5" i="10"/>
  <c r="J5" i="10"/>
  <c r="W6" i="10"/>
  <c r="H4" i="12" l="1"/>
  <c r="G5" i="12"/>
</calcChain>
</file>

<file path=xl/sharedStrings.xml><?xml version="1.0" encoding="utf-8"?>
<sst xmlns="http://schemas.openxmlformats.org/spreadsheetml/2006/main" count="21548" uniqueCount="126">
  <si>
    <t>Usage fees</t>
  </si>
  <si>
    <t>Renting</t>
  </si>
  <si>
    <t>Licensing</t>
  </si>
  <si>
    <t>Advertising</t>
  </si>
  <si>
    <t>Year</t>
  </si>
  <si>
    <t>Month</t>
  </si>
  <si>
    <t>Income sources</t>
  </si>
  <si>
    <t>Income Breakdowns</t>
  </si>
  <si>
    <t>Counts</t>
  </si>
  <si>
    <t>Income</t>
  </si>
  <si>
    <t>Target Income</t>
  </si>
  <si>
    <t>Youtube Channel</t>
  </si>
  <si>
    <t>Google Ad</t>
  </si>
  <si>
    <t>Company Website</t>
  </si>
  <si>
    <t>Facebook Page</t>
  </si>
  <si>
    <t>Television Ad</t>
  </si>
  <si>
    <t xml:space="preserve">New </t>
  </si>
  <si>
    <t>Renewal</t>
  </si>
  <si>
    <t>Prime</t>
  </si>
  <si>
    <t>Premium</t>
  </si>
  <si>
    <t>Asset sale</t>
  </si>
  <si>
    <t>Offices</t>
  </si>
  <si>
    <t>Lands</t>
  </si>
  <si>
    <t>Equipments</t>
  </si>
  <si>
    <t>Software Metered License</t>
  </si>
  <si>
    <t>Floating License</t>
  </si>
  <si>
    <t>Subscription</t>
  </si>
  <si>
    <t>B2B</t>
  </si>
  <si>
    <t>Marketing Strategies</t>
  </si>
  <si>
    <t>B2C</t>
  </si>
  <si>
    <t>Operating profit</t>
  </si>
  <si>
    <t>Order Number</t>
  </si>
  <si>
    <t>POS</t>
  </si>
  <si>
    <t>Payment Method</t>
  </si>
  <si>
    <t>Assembly Stage</t>
  </si>
  <si>
    <t>Registration Status</t>
  </si>
  <si>
    <t>Sale Status</t>
  </si>
  <si>
    <t>Delivery Type</t>
  </si>
  <si>
    <t>Amount</t>
  </si>
  <si>
    <t>Target</t>
  </si>
  <si>
    <t>AD01-9361</t>
  </si>
  <si>
    <t>AD01-9362</t>
  </si>
  <si>
    <t>AD01-9364</t>
  </si>
  <si>
    <t>AD01-9363</t>
  </si>
  <si>
    <t>AD01-9365</t>
  </si>
  <si>
    <t>Website</t>
  </si>
  <si>
    <t>Credit Card</t>
  </si>
  <si>
    <t>Order assembled</t>
  </si>
  <si>
    <t>Register Customer info</t>
  </si>
  <si>
    <t>Paid</t>
  </si>
  <si>
    <t>Shipment</t>
  </si>
  <si>
    <t>Download</t>
  </si>
  <si>
    <t>Non-Registered Customer info</t>
  </si>
  <si>
    <t>Branches</t>
  </si>
  <si>
    <t>Refunded</t>
  </si>
  <si>
    <t>Cash on Delivery</t>
  </si>
  <si>
    <t>Cancelld</t>
  </si>
  <si>
    <t xml:space="preserve">Branch </t>
  </si>
  <si>
    <t>Country</t>
  </si>
  <si>
    <t>Egypt</t>
  </si>
  <si>
    <t>USA</t>
  </si>
  <si>
    <t>Russia</t>
  </si>
  <si>
    <t>United Kingdom</t>
  </si>
  <si>
    <t>Brazil</t>
  </si>
  <si>
    <t>Canada</t>
  </si>
  <si>
    <t>Row Labels</t>
  </si>
  <si>
    <t>Grand Total</t>
  </si>
  <si>
    <t>Sum of Income</t>
  </si>
  <si>
    <t>Sum of Income2</t>
  </si>
  <si>
    <t>X</t>
  </si>
  <si>
    <t>Y</t>
  </si>
  <si>
    <t>Max</t>
  </si>
  <si>
    <t>Without Max</t>
  </si>
  <si>
    <t>Sum of Target Income</t>
  </si>
  <si>
    <t>Income, %</t>
  </si>
  <si>
    <t>Target, %</t>
  </si>
  <si>
    <t>Date</t>
  </si>
  <si>
    <t>Quantity</t>
  </si>
  <si>
    <t>Sum of Counts</t>
  </si>
  <si>
    <t>Sum of Counts2</t>
  </si>
  <si>
    <t>Count</t>
  </si>
  <si>
    <t>Count, %</t>
  </si>
  <si>
    <t>ARG Monthly Icome</t>
  </si>
  <si>
    <t>Operating Profits</t>
  </si>
  <si>
    <t>Sum of Operating profit</t>
  </si>
  <si>
    <t>Income, cu</t>
  </si>
  <si>
    <t>Sum of Amount</t>
  </si>
  <si>
    <t>Sum of Amount2</t>
  </si>
  <si>
    <t>Geographically</t>
  </si>
  <si>
    <t>Total Sales</t>
  </si>
  <si>
    <t>Sum of Target</t>
  </si>
  <si>
    <t>Remaining %</t>
  </si>
  <si>
    <t>Actual</t>
  </si>
  <si>
    <t>Highest Countries</t>
  </si>
  <si>
    <t>Non-Highest Countries</t>
  </si>
  <si>
    <t>Taxes</t>
  </si>
  <si>
    <t>Payroll Taxes</t>
  </si>
  <si>
    <t>Property Taxes</t>
  </si>
  <si>
    <t>Excise Taxes</t>
  </si>
  <si>
    <t>TTL Taxes</t>
  </si>
  <si>
    <t xml:space="preserve">Actual </t>
  </si>
  <si>
    <t>Lable</t>
  </si>
  <si>
    <t>Sales Process</t>
  </si>
  <si>
    <t>Count of POS</t>
  </si>
  <si>
    <t>Count of Registration Status</t>
  </si>
  <si>
    <t>Line</t>
  </si>
  <si>
    <t>Empty Circule</t>
  </si>
  <si>
    <t>Circule</t>
  </si>
  <si>
    <t>Count of Payment Method</t>
  </si>
  <si>
    <t>Delivery</t>
  </si>
  <si>
    <t>Count of Delivery Type</t>
  </si>
  <si>
    <t>Count of Sale Status</t>
  </si>
  <si>
    <t>Count of Sale Status2</t>
  </si>
  <si>
    <t>This dashboard consists of three sheets: Income sources, Geographically and Sales Process.</t>
  </si>
  <si>
    <t>An analyzed period: 2020-2023</t>
  </si>
  <si>
    <t>*1st sheet: Income sources</t>
  </si>
  <si>
    <t>*2d sheet: Geographically</t>
  </si>
  <si>
    <t>*3rd sheet: Geographically</t>
  </si>
  <si>
    <t>* The dashboard was based on an example.</t>
  </si>
  <si>
    <t>The dataset was downloaded from  https://other-levels.com</t>
  </si>
  <si>
    <t xml:space="preserve">The 1st sheet presents main indexes as income target according to the sources and total index, the counts of Income sources items, AVG of monthly income. </t>
  </si>
  <si>
    <t>Also, there is the analysis of the marketing strategy.</t>
  </si>
  <si>
    <t>It consists of the analysis of the profit value regarding of the country.</t>
  </si>
  <si>
    <t>There is the dynamic calculation of taxes regarding of the year.</t>
  </si>
  <si>
    <t>The 3rd sheet presents a diagram that explains the stages of all sales processes.</t>
  </si>
  <si>
    <t>There are the sale values regarding of the points of sales, the analysis of total sales and the percentage of sales achieved from the 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</si>
</sst>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 #,##0.00_);_(* \(#,##0.00\);_(* &quot;-&quot;??_);_(@_)"/>
    <numFmt numFmtId="165" formatCode="_(* #,##0_);_(* \(#,##0\);_(* &quot;-&quot;??_);_(@_)"/>
    <numFmt numFmtId="166" formatCode="0.0%"/>
    <numFmt numFmtId="167" formatCode="[$-409]mmm;@"/>
    <numFmt numFmtId="168" formatCode="[$-409]d\-mmm;@"/>
  </numFmts>
  <fonts count="15" x14ac:knownFonts="1">
    <font>
      <sz val="11"/>
      <color theme="1"/>
      <name val="Calibri"/>
      <family val="2"/>
      <scheme val="minor"/>
    </font>
    <font>
      <sz val="11"/>
      <color theme="1"/>
      <name val="Calibri"/>
      <family val="2"/>
      <scheme val="minor"/>
    </font>
    <font>
      <b/>
      <sz val="11"/>
      <color theme="0"/>
      <name val="Calibri"/>
      <family val="2"/>
      <charset val="204"/>
      <scheme val="minor"/>
    </font>
    <font>
      <b/>
      <sz val="11"/>
      <color theme="1"/>
      <name val="Calibri"/>
      <family val="2"/>
      <charset val="204"/>
      <scheme val="minor"/>
    </font>
    <font>
      <sz val="11"/>
      <color theme="6" tint="-0.249977111117893"/>
      <name val="Calibri"/>
      <family val="2"/>
      <scheme val="minor"/>
    </font>
    <font>
      <sz val="11"/>
      <color theme="1" tint="0.499984740745262"/>
      <name val="Calibri"/>
      <family val="2"/>
      <scheme val="minor"/>
    </font>
    <font>
      <sz val="11"/>
      <name val="Calibri"/>
      <family val="2"/>
      <scheme val="minor"/>
    </font>
    <font>
      <sz val="16"/>
      <color rgb="FFC23FD8"/>
      <name val="Calibri"/>
      <family val="2"/>
      <scheme val="minor"/>
    </font>
    <font>
      <sz val="16"/>
      <color rgb="FF990099"/>
      <name val="Calibri"/>
      <family val="2"/>
      <scheme val="minor"/>
    </font>
    <font>
      <sz val="16"/>
      <color theme="4" tint="-0.249977111117893"/>
      <name val="Calibri"/>
      <family val="2"/>
      <scheme val="minor"/>
    </font>
    <font>
      <sz val="16"/>
      <color rgb="FF00B0F0"/>
      <name val="Calibri"/>
      <family val="2"/>
      <scheme val="minor"/>
    </font>
    <font>
      <sz val="11"/>
      <color theme="1"/>
      <name val="Calibri"/>
      <family val="2"/>
      <charset val="204"/>
    </font>
    <font>
      <b/>
      <sz val="10"/>
      <color theme="1"/>
      <name val="Calibri"/>
      <family val="2"/>
      <charset val="204"/>
      <scheme val="minor"/>
    </font>
    <font>
      <sz val="12"/>
      <color theme="1"/>
      <name val="Calibri"/>
      <family val="2"/>
      <scheme val="minor"/>
    </font>
    <font>
      <sz val="14"/>
      <color theme="1"/>
      <name val="Calibri"/>
      <family val="2"/>
      <scheme val="minor"/>
    </font>
  </fonts>
  <fills count="9">
    <fill>
      <patternFill patternType="none"/>
    </fill>
    <fill>
      <patternFill patternType="gray125"/>
    </fill>
    <fill>
      <patternFill patternType="solid">
        <fgColor theme="6" tint="0.79998168889431442"/>
        <bgColor theme="6" tint="0.79998168889431442"/>
      </patternFill>
    </fill>
    <fill>
      <patternFill patternType="solid">
        <fgColor theme="0" tint="-4.9989318521683403E-2"/>
        <bgColor indexed="64"/>
      </patternFill>
    </fill>
    <fill>
      <patternFill patternType="solid">
        <fgColor rgb="FF7030A0"/>
        <bgColor indexed="64"/>
      </patternFill>
    </fill>
    <fill>
      <patternFill patternType="solid">
        <fgColor rgb="FF002060"/>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CCCCFF"/>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71">
    <xf numFmtId="0" fontId="0" fillId="0" borderId="0" xfId="0"/>
    <xf numFmtId="14" fontId="0" fillId="0" borderId="0" xfId="0" applyNumberFormat="1"/>
    <xf numFmtId="0" fontId="4" fillId="2" borderId="0" xfId="0" applyFont="1" applyFill="1" applyBorder="1" applyAlignment="1">
      <alignment horizontal="center" vertical="center"/>
    </xf>
    <xf numFmtId="0" fontId="4" fillId="2" borderId="0" xfId="0" applyFont="1" applyFill="1" applyBorder="1" applyAlignment="1">
      <alignment horizontal="left"/>
    </xf>
    <xf numFmtId="0" fontId="4" fillId="0" borderId="0" xfId="0" applyFont="1" applyBorder="1" applyAlignment="1">
      <alignment horizontal="center" vertical="center"/>
    </xf>
    <xf numFmtId="0" fontId="4" fillId="0" borderId="0" xfId="0" applyFont="1" applyBorder="1" applyAlignment="1">
      <alignment horizontal="left"/>
    </xf>
    <xf numFmtId="0" fontId="4" fillId="0" borderId="0" xfId="0" applyFont="1" applyBorder="1" applyAlignment="1">
      <alignment horizontal="left" vertical="center"/>
    </xf>
    <xf numFmtId="0" fontId="4" fillId="2" borderId="0" xfId="0" applyFont="1" applyFill="1" applyBorder="1" applyAlignment="1">
      <alignment horizontal="left" vertical="center"/>
    </xf>
    <xf numFmtId="3" fontId="4" fillId="2" borderId="0" xfId="0" applyNumberFormat="1" applyFont="1" applyFill="1" applyBorder="1" applyAlignment="1">
      <alignment horizontal="right"/>
    </xf>
    <xf numFmtId="3" fontId="4" fillId="0" borderId="0" xfId="0" applyNumberFormat="1" applyFont="1" applyBorder="1" applyAlignment="1">
      <alignment horizontal="right"/>
    </xf>
    <xf numFmtId="3" fontId="4" fillId="0" borderId="0" xfId="1" applyNumberFormat="1" applyFont="1" applyBorder="1" applyAlignment="1">
      <alignment horizontal="right" vertical="center"/>
    </xf>
    <xf numFmtId="3" fontId="4" fillId="2" borderId="0" xfId="1" applyNumberFormat="1" applyFont="1" applyFill="1" applyBorder="1" applyAlignment="1">
      <alignment horizontal="right" vertical="center"/>
    </xf>
    <xf numFmtId="3" fontId="4" fillId="2" borderId="0" xfId="1" applyNumberFormat="1" applyFont="1" applyFill="1" applyBorder="1" applyAlignment="1">
      <alignment horizontal="right"/>
    </xf>
    <xf numFmtId="3" fontId="4" fillId="0" borderId="0" xfId="1" applyNumberFormat="1" applyFont="1" applyBorder="1" applyAlignment="1">
      <alignment horizontal="right"/>
    </xf>
    <xf numFmtId="165" fontId="4" fillId="2" borderId="0" xfId="0" applyNumberFormat="1" applyFont="1" applyFill="1" applyBorder="1" applyAlignment="1">
      <alignment horizontal="center" vertical="center"/>
    </xf>
    <xf numFmtId="165" fontId="4" fillId="0" borderId="0" xfId="0" applyNumberFormat="1" applyFont="1" applyBorder="1" applyAlignment="1">
      <alignment horizontal="center" vertical="center"/>
    </xf>
    <xf numFmtId="0" fontId="4" fillId="0" borderId="0" xfId="0" applyFont="1" applyFill="1" applyBorder="1" applyAlignment="1">
      <alignment horizontal="center" vertical="center"/>
    </xf>
    <xf numFmtId="0" fontId="2" fillId="4" borderId="0" xfId="0" applyFont="1" applyFill="1" applyAlignment="1">
      <alignment horizontal="center"/>
    </xf>
    <xf numFmtId="14" fontId="2" fillId="4" borderId="0" xfId="0" applyNumberFormat="1" applyFont="1" applyFill="1" applyAlignment="1">
      <alignment horizontal="center"/>
    </xf>
    <xf numFmtId="0" fontId="0" fillId="5" borderId="0" xfId="0" applyFill="1"/>
    <xf numFmtId="0" fontId="0" fillId="0" borderId="0" xfId="0" pivotButton="1"/>
    <xf numFmtId="0" fontId="0" fillId="0" borderId="0" xfId="0" applyAlignment="1">
      <alignment horizontal="left"/>
    </xf>
    <xf numFmtId="10" fontId="0" fillId="0" borderId="0" xfId="0" applyNumberFormat="1"/>
    <xf numFmtId="4" fontId="0" fillId="0" borderId="0" xfId="0" applyNumberFormat="1"/>
    <xf numFmtId="0" fontId="6" fillId="6" borderId="0" xfId="0" applyFont="1" applyFill="1"/>
    <xf numFmtId="0" fontId="3" fillId="0" borderId="0" xfId="0" applyFont="1" applyAlignment="1">
      <alignment horizontal="center"/>
    </xf>
    <xf numFmtId="0" fontId="0" fillId="0" borderId="0" xfId="0" applyNumberFormat="1"/>
    <xf numFmtId="0" fontId="0" fillId="0" borderId="1" xfId="0" applyBorder="1"/>
    <xf numFmtId="0" fontId="3" fillId="0" borderId="1" xfId="0" applyFont="1" applyBorder="1" applyAlignment="1">
      <alignment horizontal="center"/>
    </xf>
    <xf numFmtId="0" fontId="0" fillId="0" borderId="1" xfId="0" applyBorder="1" applyAlignment="1">
      <alignment horizontal="center"/>
    </xf>
    <xf numFmtId="4" fontId="0" fillId="0" borderId="1" xfId="0" applyNumberFormat="1" applyBorder="1"/>
    <xf numFmtId="166" fontId="0" fillId="0" borderId="1" xfId="2" applyNumberFormat="1" applyFont="1" applyBorder="1"/>
    <xf numFmtId="166" fontId="0" fillId="0" borderId="1" xfId="0" applyNumberFormat="1" applyBorder="1"/>
    <xf numFmtId="14" fontId="0" fillId="0" borderId="0" xfId="0" pivotButton="1" applyNumberFormat="1"/>
    <xf numFmtId="167" fontId="5" fillId="0" borderId="0" xfId="0" applyNumberFormat="1" applyFont="1" applyAlignment="1">
      <alignment horizontal="center"/>
    </xf>
    <xf numFmtId="167" fontId="5" fillId="3" borderId="0" xfId="0" applyNumberFormat="1" applyFont="1" applyFill="1" applyAlignment="1">
      <alignment horizontal="center"/>
    </xf>
    <xf numFmtId="167" fontId="0" fillId="0" borderId="0" xfId="0" applyNumberFormat="1" applyAlignment="1">
      <alignment horizontal="left"/>
    </xf>
    <xf numFmtId="0" fontId="3" fillId="0" borderId="1" xfId="0" applyFont="1" applyBorder="1" applyAlignment="1">
      <alignment horizontal="center" wrapText="1"/>
    </xf>
    <xf numFmtId="4" fontId="0" fillId="0" borderId="1" xfId="2" applyNumberFormat="1" applyFont="1" applyBorder="1"/>
    <xf numFmtId="0" fontId="0" fillId="0" borderId="0" xfId="0" applyAlignment="1">
      <alignment horizontal="left" indent="1"/>
    </xf>
    <xf numFmtId="168" fontId="2" fillId="4" borderId="0" xfId="0" applyNumberFormat="1" applyFont="1" applyFill="1" applyAlignment="1">
      <alignment horizontal="center"/>
    </xf>
    <xf numFmtId="168" fontId="5" fillId="3" borderId="0" xfId="0" applyNumberFormat="1" applyFont="1" applyFill="1" applyAlignment="1">
      <alignment horizontal="center"/>
    </xf>
    <xf numFmtId="168" fontId="5" fillId="0" borderId="0" xfId="0" applyNumberFormat="1" applyFont="1" applyAlignment="1">
      <alignment horizontal="center"/>
    </xf>
    <xf numFmtId="168" fontId="0" fillId="0" borderId="0" xfId="0" applyNumberFormat="1"/>
    <xf numFmtId="0" fontId="3" fillId="0" borderId="1" xfId="0" applyFont="1" applyBorder="1"/>
    <xf numFmtId="0" fontId="0" fillId="5" borderId="0" xfId="0" applyFill="1" applyAlignment="1">
      <alignment horizontal="center"/>
    </xf>
    <xf numFmtId="14" fontId="4" fillId="2" borderId="0" xfId="0" applyNumberFormat="1" applyFont="1" applyFill="1" applyBorder="1" applyAlignment="1">
      <alignment horizontal="center" vertical="center"/>
    </xf>
    <xf numFmtId="14" fontId="4" fillId="0" borderId="0" xfId="0" applyNumberFormat="1" applyFont="1" applyBorder="1" applyAlignment="1">
      <alignment horizontal="center" vertical="center"/>
    </xf>
    <xf numFmtId="166" fontId="0" fillId="0" borderId="0" xfId="0" applyNumberFormat="1"/>
    <xf numFmtId="166" fontId="0" fillId="0" borderId="0" xfId="2" applyNumberFormat="1" applyFont="1"/>
    <xf numFmtId="0" fontId="7" fillId="0" borderId="0" xfId="0" applyFont="1" applyAlignment="1">
      <alignment horizontal="center"/>
    </xf>
    <xf numFmtId="0" fontId="8" fillId="0" borderId="0" xfId="0" applyFont="1" applyAlignment="1">
      <alignment horizontal="center"/>
    </xf>
    <xf numFmtId="0" fontId="9" fillId="0" borderId="0" xfId="0" applyFont="1" applyAlignment="1">
      <alignment horizontal="center"/>
    </xf>
    <xf numFmtId="0" fontId="10" fillId="0" borderId="0" xfId="0" applyFont="1" applyAlignment="1">
      <alignment horizontal="center"/>
    </xf>
    <xf numFmtId="167" fontId="4" fillId="2" borderId="0" xfId="0" applyNumberFormat="1" applyFont="1" applyFill="1" applyBorder="1" applyAlignment="1">
      <alignment horizontal="center" vertical="center"/>
    </xf>
    <xf numFmtId="167" fontId="4" fillId="0" borderId="0" xfId="0" applyNumberFormat="1" applyFont="1" applyBorder="1" applyAlignment="1">
      <alignment horizontal="center" vertical="center"/>
    </xf>
    <xf numFmtId="1" fontId="0" fillId="0" borderId="1" xfId="2" applyNumberFormat="1" applyFont="1" applyBorder="1"/>
    <xf numFmtId="1" fontId="0" fillId="0" borderId="1" xfId="0" applyNumberFormat="1" applyBorder="1"/>
    <xf numFmtId="0" fontId="3" fillId="5" borderId="0" xfId="0" applyFont="1" applyFill="1"/>
    <xf numFmtId="0" fontId="0" fillId="7" borderId="0" xfId="0" applyFill="1"/>
    <xf numFmtId="0" fontId="0" fillId="0" borderId="0" xfId="0" applyAlignment="1">
      <alignment horizontal="left" wrapText="1"/>
    </xf>
    <xf numFmtId="0" fontId="11" fillId="0" borderId="0" xfId="0" applyFont="1" applyAlignment="1">
      <alignment horizontal="center"/>
    </xf>
    <xf numFmtId="165" fontId="0" fillId="0" borderId="0" xfId="1" applyNumberFormat="1" applyFont="1"/>
    <xf numFmtId="0" fontId="3" fillId="0" borderId="2" xfId="0" applyFont="1" applyBorder="1" applyAlignment="1">
      <alignment horizontal="center"/>
    </xf>
    <xf numFmtId="0" fontId="3" fillId="0" borderId="3" xfId="0" applyFont="1" applyBorder="1" applyAlignment="1">
      <alignment horizontal="center"/>
    </xf>
    <xf numFmtId="164" fontId="0" fillId="0" borderId="0" xfId="1" applyFont="1"/>
    <xf numFmtId="3" fontId="0" fillId="0" borderId="0" xfId="0" applyNumberFormat="1"/>
    <xf numFmtId="0" fontId="0" fillId="8" borderId="0" xfId="0" applyFill="1"/>
    <xf numFmtId="0" fontId="12" fillId="8" borderId="0" xfId="0" applyFont="1" applyFill="1"/>
    <xf numFmtId="0" fontId="13" fillId="8" borderId="0" xfId="0" applyFont="1" applyFill="1"/>
    <xf numFmtId="0" fontId="14" fillId="8" borderId="0" xfId="0" applyFont="1" applyFill="1"/>
  </cellXfs>
  <cellStyles count="3">
    <cellStyle name="Comma" xfId="1" builtinId="3"/>
    <cellStyle name="Normal" xfId="0" builtinId="0"/>
    <cellStyle name="Percent" xfId="2" builtinId="5"/>
  </cellStyles>
  <dxfs count="75">
    <dxf>
      <numFmt numFmtId="4" formatCode="#,##0.00"/>
    </dxf>
    <dxf>
      <numFmt numFmtId="4" formatCode="#,##0.00"/>
    </dxf>
    <dxf>
      <numFmt numFmtId="4" formatCode="#,##0.00"/>
    </dxf>
    <dxf>
      <numFmt numFmtId="166" formatCode="0.0%"/>
    </dxf>
    <dxf>
      <numFmt numFmtId="4" formatCode="#,##0.00"/>
    </dxf>
    <dxf>
      <numFmt numFmtId="4" formatCode="#,##0.00"/>
    </dxf>
    <dxf>
      <numFmt numFmtId="4" formatCode="#,##0.00"/>
    </dxf>
    <dxf>
      <numFmt numFmtId="166" formatCode="0.0%"/>
    </dxf>
    <dxf>
      <numFmt numFmtId="4" formatCode="#,##0.00"/>
    </dxf>
    <dxf>
      <numFmt numFmtId="4" formatCode="#,##0.00"/>
    </dxf>
    <dxf>
      <numFmt numFmtId="4" formatCode="#,##0.00"/>
    </dxf>
    <dxf>
      <numFmt numFmtId="166" formatCode="0.0%"/>
    </dxf>
    <dxf>
      <numFmt numFmtId="4" formatCode="#,##0.00"/>
    </dxf>
    <dxf>
      <numFmt numFmtId="4" formatCode="#,##0.00"/>
    </dxf>
    <dxf>
      <numFmt numFmtId="4" formatCode="#,##0.00"/>
    </dxf>
    <dxf>
      <numFmt numFmtId="166" formatCode="0.0%"/>
    </dxf>
    <dxf>
      <numFmt numFmtId="166" formatCode="0.0%"/>
    </dxf>
    <dxf>
      <numFmt numFmtId="14" formatCode="0.00%"/>
    </dxf>
    <dxf>
      <numFmt numFmtId="3" formatCode="#,##0"/>
    </dxf>
    <dxf>
      <numFmt numFmtId="3" formatCode="#,##0"/>
    </dxf>
    <dxf>
      <numFmt numFmtId="4" formatCode="#,##0.00"/>
    </dxf>
    <dxf>
      <numFmt numFmtId="4" formatCode="#,##0.00"/>
    </dxf>
    <dxf>
      <numFmt numFmtId="4" formatCode="#,##0.00"/>
    </dxf>
    <dxf>
      <numFmt numFmtId="4" formatCode="#,##0.00"/>
    </dxf>
    <dxf>
      <numFmt numFmtId="4" formatCode="#,##0.00"/>
    </dxf>
    <dxf>
      <font>
        <b val="0"/>
        <i val="0"/>
        <strike val="0"/>
        <condense val="0"/>
        <extend val="0"/>
        <outline val="0"/>
        <shadow val="0"/>
        <u val="none"/>
        <vertAlign val="baseline"/>
        <sz val="11"/>
        <color theme="6" tint="-0.249977111117893"/>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1"/>
        <color theme="6" tint="-0.249977111117893"/>
        <name val="Calibri"/>
        <family val="2"/>
        <scheme val="minor"/>
      </font>
      <numFmt numFmtId="3" formatCode="#,##0"/>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Arial"/>
        <family val="2"/>
        <scheme val="none"/>
      </font>
      <fill>
        <patternFill patternType="solid">
          <fgColor indexed="64"/>
          <bgColor rgb="FFCC0E62"/>
        </patternFill>
      </fill>
      <alignment horizontal="center" vertical="center" textRotation="0" wrapText="0" indent="0" justifyLastLine="0" shrinkToFit="0" readingOrder="0"/>
    </dxf>
    <dxf>
      <numFmt numFmtId="4" formatCode="#,##0.00"/>
    </dxf>
    <dxf>
      <numFmt numFmtId="4" formatCode="#,##0.00"/>
    </dxf>
    <dxf>
      <numFmt numFmtId="166" formatCode="0.0%"/>
    </dxf>
    <dxf>
      <numFmt numFmtId="4" formatCode="#,##0.00"/>
    </dxf>
    <dxf>
      <numFmt numFmtId="4" formatCode="#,##0.00"/>
    </dxf>
    <dxf>
      <numFmt numFmtId="4" formatCode="#,##0.00"/>
    </dxf>
    <dxf>
      <numFmt numFmtId="4" formatCode="#,##0.00"/>
    </dxf>
    <dxf>
      <numFmt numFmtId="19" formatCode="dd/mm/yyyy"/>
    </dxf>
    <dxf>
      <numFmt numFmtId="4" formatCode="#,##0.00"/>
    </dxf>
    <dxf>
      <numFmt numFmtId="14" formatCode="0.00%"/>
    </dxf>
    <dxf>
      <numFmt numFmtId="4" formatCode="#,##0.00"/>
    </dxf>
    <dxf>
      <numFmt numFmtId="19" formatCode="dd/mm/yyyy"/>
    </dxf>
    <dxf>
      <numFmt numFmtId="4" formatCode="#,##0.00"/>
    </dxf>
    <dxf>
      <numFmt numFmtId="4" formatCode="#,##0.00"/>
    </dxf>
    <dxf>
      <numFmt numFmtId="4" formatCode="#,##0.00"/>
    </dxf>
    <dxf>
      <numFmt numFmtId="4" formatCode="#,##0.00"/>
    </dxf>
    <dxf>
      <numFmt numFmtId="167" formatCode="[$-409]mmm;@"/>
    </dxf>
    <dxf>
      <numFmt numFmtId="19" formatCode="dd/mm/yyyy"/>
    </dxf>
    <dxf>
      <numFmt numFmtId="4" formatCode="#,##0.00"/>
    </dxf>
    <dxf>
      <numFmt numFmtId="4" formatCode="#,##0.00"/>
    </dxf>
    <dxf>
      <numFmt numFmtId="4" formatCode="#,##0.00"/>
    </dxf>
    <dxf>
      <numFmt numFmtId="4" formatCode="#,##0.00"/>
    </dxf>
    <dxf>
      <numFmt numFmtId="167" formatCode="[$-409]mmm;@"/>
    </dxf>
    <dxf>
      <numFmt numFmtId="19" formatCode="dd/mm/yyyy"/>
    </dxf>
    <dxf>
      <numFmt numFmtId="4" formatCode="#,##0.00"/>
    </dxf>
    <dxf>
      <font>
        <b/>
        <color theme="1"/>
      </font>
      <fill>
        <patternFill patternType="solid">
          <fgColor auto="1"/>
          <bgColor theme="3" tint="-0.24994659260841701"/>
        </patternFill>
      </fill>
      <border diagonalUp="0" diagonalDown="0">
        <left/>
        <right/>
        <top/>
        <bottom/>
        <vertical/>
        <horizontal/>
      </border>
    </dxf>
    <dxf>
      <font>
        <color theme="1"/>
      </font>
      <fill>
        <patternFill patternType="solid">
          <fgColor rgb="FF002060"/>
          <bgColor rgb="FF7030A0"/>
        </patternFill>
      </fill>
      <border diagonalUp="0" diagonalDown="0">
        <left/>
        <right/>
        <top/>
        <bottom/>
        <vertical/>
        <horizontal/>
      </border>
    </dxf>
    <dxf>
      <font>
        <strike/>
      </font>
    </dxf>
    <dxf>
      <fill>
        <patternFill>
          <fgColor rgb="FFC23FD8"/>
          <bgColor rgb="FF7030A0"/>
        </patternFill>
      </fill>
    </dxf>
    <dxf>
      <font>
        <color auto="1"/>
      </font>
      <fill>
        <patternFill>
          <bgColor rgb="FF9933FF"/>
        </patternFill>
      </fill>
    </dxf>
    <dxf>
      <fill>
        <patternFill patternType="lightTrellis">
          <fgColor theme="8" tint="0.79998168889431442"/>
        </patternFill>
      </fill>
    </dxf>
    <dxf>
      <border>
        <top style="thin">
          <color theme="6" tint="0.79998168889431442"/>
        </top>
        <bottom style="thin">
          <color theme="6" tint="0.79998168889431442"/>
        </bottom>
      </border>
    </dxf>
    <dxf>
      <border>
        <top style="thin">
          <color theme="6" tint="0.79998168889431442"/>
        </top>
        <bottom style="thin">
          <color theme="6" tint="0.79998168889431442"/>
        </bottom>
      </border>
    </dxf>
    <dxf>
      <fill>
        <patternFill patternType="solid">
          <fgColor theme="6" tint="0.79998168889431442"/>
          <bgColor theme="6" tint="0.79998168889431442"/>
        </patternFill>
      </fill>
      <border>
        <bottom style="thin">
          <color theme="6"/>
        </bottom>
      </border>
    </dxf>
    <dxf>
      <font>
        <color theme="0"/>
      </font>
      <fill>
        <patternFill patternType="solid">
          <fgColor theme="6" tint="0.39997558519241921"/>
          <bgColor theme="6" tint="0.39997558519241921"/>
        </patternFill>
      </fill>
      <border>
        <bottom style="thin">
          <color theme="6" tint="0.79998168889431442"/>
        </bottom>
        <horizontal style="thin">
          <color theme="6" tint="0.39997558519241921"/>
        </horizontal>
      </border>
    </dxf>
    <dxf>
      <border>
        <bottom style="thin">
          <color theme="6" tint="0.59999389629810485"/>
        </bottom>
      </border>
    </dxf>
    <dxf>
      <font>
        <b/>
        <color theme="1"/>
      </font>
      <fill>
        <patternFill patternType="solid">
          <fgColor theme="0" tint="-0.14999847407452621"/>
          <bgColor theme="0" tint="-0.14999847407452621"/>
        </patternFill>
      </fill>
    </dxf>
    <dxf>
      <font>
        <b/>
        <color theme="0"/>
      </font>
      <fill>
        <patternFill patternType="solid">
          <fgColor theme="6" tint="0.39997558519241921"/>
          <bgColor theme="6" tint="0.39997558519241921"/>
        </patternFill>
      </fill>
    </dxf>
    <dxf>
      <font>
        <b/>
        <color theme="0"/>
      </font>
    </dxf>
    <dxf>
      <border>
        <left style="thin">
          <color theme="6" tint="-0.249977111117893"/>
        </left>
        <right style="thin">
          <color theme="6" tint="-0.249977111117893"/>
        </right>
      </border>
    </dxf>
    <dxf>
      <border>
        <top style="thin">
          <color theme="6" tint="-0.249977111117893"/>
        </top>
        <bottom style="thin">
          <color theme="6" tint="-0.249977111117893"/>
        </bottom>
        <horizontal style="thin">
          <color theme="6" tint="-0.249977111117893"/>
        </horizontal>
      </border>
    </dxf>
    <dxf>
      <font>
        <b/>
        <color theme="1"/>
      </font>
      <border>
        <top style="double">
          <color theme="6" tint="-0.249977111117893"/>
        </top>
      </border>
    </dxf>
    <dxf>
      <font>
        <color theme="0"/>
      </font>
      <fill>
        <patternFill patternType="solid">
          <fgColor rgb="FF8989BC"/>
          <bgColor theme="6" tint="-0.249977111117893"/>
        </patternFill>
      </fill>
      <border>
        <horizontal style="thin">
          <color theme="6" tint="-0.249977111117893"/>
        </horizontal>
      </border>
    </dxf>
    <dxf>
      <font>
        <color theme="1"/>
      </font>
      <border>
        <horizontal style="thin">
          <color theme="6" tint="0.79998168889431442"/>
        </horizontal>
      </border>
    </dxf>
  </dxfs>
  <tableStyles count="12" defaultTableStyle="TableStyleMedium2" defaultPivotStyle="PivotStyleLight16">
    <tableStyle name="PivotStyleMedium4 2" table="0" count="13" xr9:uid="{FB926C91-FE76-4EA3-9571-7594AA2C6406}">
      <tableStyleElement type="wholeTable" dxfId="74"/>
      <tableStyleElement type="headerRow" dxfId="73"/>
      <tableStyleElement type="totalRow" dxfId="72"/>
      <tableStyleElement type="firstRowStripe" dxfId="71"/>
      <tableStyleElement type="firstColumnStripe" dxfId="70"/>
      <tableStyleElement type="firstHeaderCell" dxfId="69"/>
      <tableStyleElement type="firstSubtotalRow" dxfId="68"/>
      <tableStyleElement type="secondSubtotalRow" dxfId="67"/>
      <tableStyleElement type="firstColumnSubheading" dxfId="66"/>
      <tableStyleElement type="firstRowSubheading" dxfId="65"/>
      <tableStyleElement type="secondRowSubheading" dxfId="64"/>
      <tableStyleElement type="pageFieldLabels" dxfId="63"/>
      <tableStyleElement type="pageFieldValues" dxfId="62"/>
    </tableStyle>
    <tableStyle name="Slicer Style 1" pivot="0" table="0" count="0" xr9:uid="{D4215AE3-EE7A-4A1C-A52E-CD19FA8F62C6}"/>
    <tableStyle name="Slicer Style 10" pivot="0" table="0" count="1" xr9:uid="{AB78520C-E2D5-4ED1-AB4A-D565671E06AA}">
      <tableStyleElement type="wholeTable" dxfId="61"/>
    </tableStyle>
    <tableStyle name="Slicer Style 2" pivot="0" table="0" count="0" xr9:uid="{0FCC4B9D-B4EA-4AB7-B75B-97CF7A060C44}"/>
    <tableStyle name="Slicer Style 3" pivot="0" table="0" count="1" xr9:uid="{227F4368-0E32-47C8-8025-0F58544D08FB}">
      <tableStyleElement type="wholeTable" dxfId="60"/>
    </tableStyle>
    <tableStyle name="Slicer Style 4" pivot="0" table="0" count="1" xr9:uid="{BA17CF0D-C5B4-4694-A223-7FD48D2493BF}">
      <tableStyleElement type="wholeTable" dxfId="59"/>
    </tableStyle>
    <tableStyle name="Slicer Style 5" pivot="0" table="0" count="0" xr9:uid="{B44E0C49-285D-466B-B36A-CE6D6BF56A40}"/>
    <tableStyle name="Slicer Style 6" pivot="0" table="0" count="1" xr9:uid="{C3DDF601-8318-4643-AEE4-8083074451A8}"/>
    <tableStyle name="Slicer Style 7" pivot="0" table="0" count="1" xr9:uid="{E6424E5D-3F80-4994-9C7E-D88D14D59B8C}"/>
    <tableStyle name="Slicer Style 8" pivot="0" table="0" count="1" xr9:uid="{838B600F-3C7C-4F9D-9E5F-73F59B96DFAB}"/>
    <tableStyle name="Slicer Style 9" pivot="0" table="0" count="1" xr9:uid="{17D46709-D713-4F84-875A-D6B52C32A87A}">
      <tableStyleElement type="wholeTable" dxfId="58"/>
    </tableStyle>
    <tableStyle name="SlicerStyleDark3 2" pivot="0" table="0" count="10" xr9:uid="{121FABF3-A958-D640-8CBA-0DEC14FEA7B5}">
      <tableStyleElement type="wholeTable" dxfId="57"/>
      <tableStyleElement type="headerRow" dxfId="56"/>
    </tableStyle>
  </tableStyles>
  <colors>
    <mruColors>
      <color rgb="FFCCCCFF"/>
      <color rgb="FF9999FF"/>
      <color rgb="FFCC99FF"/>
      <color rgb="FFCC66FF"/>
      <color rgb="FF0099CC"/>
      <color rgb="FF9966FF"/>
      <color rgb="FFC23FD8"/>
      <color rgb="FF002060"/>
      <color rgb="FF9933FF"/>
      <color rgb="FF461E64"/>
    </mruColors>
  </colors>
  <extLst>
    <ext xmlns:x14="http://schemas.microsoft.com/office/spreadsheetml/2009/9/main" uri="{46F421CA-312F-682f-3DD2-61675219B42D}">
      <x14:dxfs count="11">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rgb="FF0B1231"/>
            <name val="Avenir Next LT Pro"/>
            <family val="2"/>
            <scheme val="none"/>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b val="0"/>
            <i val="0"/>
            <sz val="10"/>
            <color rgb="FF0B1231"/>
            <name val="Athiti Light"/>
            <charset val="222"/>
            <scheme val="none"/>
          </font>
          <fill>
            <patternFill patternType="solid">
              <fgColor auto="1"/>
              <bgColor theme="0"/>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val="0"/>
            <i val="0"/>
            <sz val="10"/>
            <color rgb="FF0B1231"/>
            <name val="Avenir Next LT Pro"/>
            <family val="2"/>
            <scheme val="none"/>
          </font>
          <fill>
            <patternFill patternType="solid">
              <fgColor theme="6"/>
              <bgColor theme="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0"/>
            <color theme="0"/>
            <name val="Avenir Next LT Pro"/>
            <family val="2"/>
            <scheme val="none"/>
          </font>
          <fill>
            <gradientFill degree="90">
              <stop position="0">
                <color rgb="FF080E26"/>
              </stop>
              <stop position="1">
                <color rgb="FF080E26"/>
              </stop>
            </gradientFill>
          </fill>
          <border diagonalUp="0" diagonalDown="0">
            <left/>
            <right/>
            <top/>
            <bottom/>
            <vertical/>
            <horizontal/>
          </border>
        </dxf>
        <dxf>
          <fill>
            <patternFill patternType="lightGray">
              <fgColor rgb="FF002060"/>
            </patternFill>
          </fill>
        </dxf>
        <dxf>
          <fill>
            <patternFill>
              <fgColor rgb="FF002060"/>
              <bgColor rgb="FF002060"/>
            </patternFill>
          </fill>
        </dxf>
        <dxf>
          <fill>
            <patternFill>
              <fgColor rgb="FF002060"/>
            </patternFill>
          </fill>
        </dxf>
      </x14:dxfs>
    </ext>
    <ext xmlns:x14="http://schemas.microsoft.com/office/spreadsheetml/2009/9/main" uri="{EB79DEF2-80B8-43e5-95BD-54CBDDF9020C}">
      <x14:slicerStyles defaultSlicerStyle="SlicerStyleLight1">
        <x14:slicerStyle name="Slicer Style 1"/>
        <x14:slicerStyle name="Slicer Style 10"/>
        <x14:slicerStyle name="Slicer Style 2"/>
        <x14:slicerStyle name="Slicer Style 3"/>
        <x14:slicerStyle name="Slicer Style 4"/>
        <x14:slicerStyle name="Slicer Style 5"/>
        <x14:slicerStyle name="Slicer Style 6">
          <x14:slicerStyleElements>
            <x14:slicerStyleElement type="selectedItemWithData" dxfId="10"/>
          </x14:slicerStyleElements>
        </x14:slicerStyle>
        <x14:slicerStyle name="Slicer Style 7">
          <x14:slicerStyleElements>
            <x14:slicerStyleElement type="hoveredSelectedItemWithData" dxfId="9"/>
          </x14:slicerStyleElements>
        </x14:slicerStyle>
        <x14:slicerStyle name="Slicer Style 8">
          <x14:slicerStyleElements>
            <x14:slicerStyleElement type="hoveredSelectedItemWithData" dxfId="8"/>
          </x14:slicerStyleElements>
        </x14:slicerStyle>
        <x14:slicerStyle name="Slicer Style 9"/>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990099"/>
              </a:solidFill>
              <a:ln w="19050">
                <a:solidFill>
                  <a:schemeClr val="lt1"/>
                </a:solidFill>
              </a:ln>
              <a:effectLst/>
            </c:spPr>
            <c:extLst>
              <c:ext xmlns:c16="http://schemas.microsoft.com/office/drawing/2014/chart" uri="{C3380CC4-5D6E-409C-BE32-E72D297353CC}">
                <c16:uniqueId val="{00000001-6A08-4AF7-A3A4-E39CC24C39A4}"/>
              </c:ext>
            </c:extLst>
          </c:dPt>
          <c:dPt>
            <c:idx val="1"/>
            <c:bubble3D val="0"/>
            <c:spPr>
              <a:solidFill>
                <a:srgbClr val="C23FD8"/>
              </a:solidFill>
              <a:ln w="19050">
                <a:solidFill>
                  <a:schemeClr val="lt1"/>
                </a:solidFill>
              </a:ln>
              <a:effectLst/>
            </c:spPr>
            <c:extLst>
              <c:ext xmlns:c16="http://schemas.microsoft.com/office/drawing/2014/chart" uri="{C3380CC4-5D6E-409C-BE32-E72D297353CC}">
                <c16:uniqueId val="{00000003-6A08-4AF7-A3A4-E39CC24C39A4}"/>
              </c:ext>
            </c:extLst>
          </c:dPt>
          <c:cat>
            <c:strRef>
              <c:f>PivotTables1!$AM$3:$AN$3</c:f>
              <c:strCache>
                <c:ptCount val="2"/>
                <c:pt idx="0">
                  <c:v>B2B</c:v>
                </c:pt>
                <c:pt idx="1">
                  <c:v>B2C</c:v>
                </c:pt>
              </c:strCache>
            </c:strRef>
          </c:cat>
          <c:val>
            <c:numRef>
              <c:f>PivotTables1!$AM$4:$AN$4</c:f>
              <c:numCache>
                <c:formatCode>#,##0.00</c:formatCode>
                <c:ptCount val="2"/>
                <c:pt idx="0">
                  <c:v>1928553.2099999997</c:v>
                </c:pt>
                <c:pt idx="1">
                  <c:v>1216146.9349999991</c:v>
                </c:pt>
              </c:numCache>
            </c:numRef>
          </c:val>
          <c:extLst>
            <c:ext xmlns:c16="http://schemas.microsoft.com/office/drawing/2014/chart" uri="{C3380CC4-5D6E-409C-BE32-E72D297353CC}">
              <c16:uniqueId val="{00000004-6A08-4AF7-A3A4-E39CC24C39A4}"/>
            </c:ext>
          </c:extLst>
        </c:ser>
        <c:ser>
          <c:idx val="1"/>
          <c:order val="1"/>
          <c:dPt>
            <c:idx val="0"/>
            <c:bubble3D val="0"/>
            <c:spPr>
              <a:solidFill>
                <a:srgbClr val="990099"/>
              </a:solidFill>
              <a:ln w="19050">
                <a:solidFill>
                  <a:schemeClr val="lt1"/>
                </a:solidFill>
              </a:ln>
              <a:effectLst/>
            </c:spPr>
            <c:extLst>
              <c:ext xmlns:c16="http://schemas.microsoft.com/office/drawing/2014/chart" uri="{C3380CC4-5D6E-409C-BE32-E72D297353CC}">
                <c16:uniqueId val="{00000006-6A08-4AF7-A3A4-E39CC24C39A4}"/>
              </c:ext>
            </c:extLst>
          </c:dPt>
          <c:dPt>
            <c:idx val="1"/>
            <c:bubble3D val="0"/>
            <c:spPr>
              <a:solidFill>
                <a:srgbClr val="C23FD8"/>
              </a:solidFill>
              <a:ln w="19050">
                <a:solidFill>
                  <a:schemeClr val="lt1"/>
                </a:solidFill>
              </a:ln>
              <a:effectLst/>
            </c:spPr>
            <c:extLst>
              <c:ext xmlns:c16="http://schemas.microsoft.com/office/drawing/2014/chart" uri="{C3380CC4-5D6E-409C-BE32-E72D297353CC}">
                <c16:uniqueId val="{00000008-6A08-4AF7-A3A4-E39CC24C39A4}"/>
              </c:ext>
            </c:extLst>
          </c:dPt>
          <c:cat>
            <c:strRef>
              <c:f>PivotTables1!$AM$3:$AN$3</c:f>
              <c:strCache>
                <c:ptCount val="2"/>
                <c:pt idx="0">
                  <c:v>B2B</c:v>
                </c:pt>
                <c:pt idx="1">
                  <c:v>B2C</c:v>
                </c:pt>
              </c:strCache>
            </c:strRef>
          </c:cat>
          <c:val>
            <c:numRef>
              <c:f>PivotTables1!$AM$5:$AN$5</c:f>
              <c:numCache>
                <c:formatCode>0.0%</c:formatCode>
                <c:ptCount val="2"/>
                <c:pt idx="0">
                  <c:v>0.61327093874637151</c:v>
                </c:pt>
                <c:pt idx="1">
                  <c:v>0.38672906125362855</c:v>
                </c:pt>
              </c:numCache>
            </c:numRef>
          </c:val>
          <c:extLst>
            <c:ext xmlns:c16="http://schemas.microsoft.com/office/drawing/2014/chart" uri="{C3380CC4-5D6E-409C-BE32-E72D297353CC}">
              <c16:uniqueId val="{00000009-6A08-4AF7-A3A4-E39CC24C39A4}"/>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Systems.xlsx]PivotTables1!PivotTable8</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70319F"/>
              </a:gs>
              <a:gs pos="98000">
                <a:srgbClr val="C23FD8"/>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6619427968173665"/>
                  <c:h val="0.11560185185185186"/>
                </c:manualLayout>
              </c15:layout>
            </c:ext>
          </c:extLst>
        </c:dLbl>
      </c:pivotFmt>
      <c:pivotFmt>
        <c:idx val="4"/>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4992323569141048"/>
                  <c:h val="0.12023148148148148"/>
                </c:manualLayout>
              </c15:layout>
            </c:ext>
          </c:extLst>
        </c:dLbl>
      </c:pivotFmt>
      <c:pivotFmt>
        <c:idx val="5"/>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4449955436130175"/>
                  <c:h val="0.11560185185185186"/>
                </c:manualLayout>
              </c15:layout>
            </c:ext>
          </c:extLst>
        </c:dLbl>
      </c:pivotFmt>
      <c:pivotFmt>
        <c:idx val="6"/>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6077059835162791"/>
                  <c:h val="0.11560185185185186"/>
                </c:manualLayout>
              </c15:layout>
            </c:ext>
          </c:extLst>
        </c:dLbl>
      </c:pivotFmt>
      <c:pivotFmt>
        <c:idx val="7"/>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6619427968173665"/>
                  <c:h val="0.12023148148148148"/>
                </c:manualLayout>
              </c15:layout>
            </c:ext>
          </c:extLst>
        </c:dLbl>
      </c:pivotFmt>
      <c:pivotFmt>
        <c:idx val="8"/>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3365219170108426"/>
                  <c:h val="0.13875000000000001"/>
                </c:manualLayout>
              </c15:layout>
            </c:ext>
          </c:extLst>
        </c:dLbl>
      </c:pivotFmt>
      <c:pivotFmt>
        <c:idx val="9"/>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4992323569141048"/>
                  <c:h val="0.12486111111111112"/>
                </c:manualLayout>
              </c15:layout>
            </c:ext>
          </c:extLst>
        </c:dLbl>
      </c:pivotFmt>
      <c:pivotFmt>
        <c:idx val="10"/>
        <c:spPr>
          <a:gradFill>
            <a:gsLst>
              <a:gs pos="0">
                <a:srgbClr val="70319F"/>
              </a:gs>
              <a:gs pos="98000">
                <a:srgbClr val="C23FD8"/>
              </a:gs>
            </a:gsLst>
            <a:lin ang="5400000" scaled="1"/>
          </a:gradFill>
          <a:ln>
            <a:noFill/>
          </a:ln>
          <a:effectLst/>
        </c:spPr>
        <c:dLbl>
          <c:idx val="0"/>
          <c:layout>
            <c:manualLayout>
              <c:x val="0"/>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3907587303119299"/>
                  <c:h val="0.11560185185185186"/>
                </c:manualLayout>
              </c15:layout>
            </c:ext>
          </c:extLst>
        </c:dLbl>
      </c:pivotFmt>
      <c:pivotFmt>
        <c:idx val="11"/>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4449955436130175"/>
                  <c:h val="0.11560185185185186"/>
                </c:manualLayout>
              </c15:layout>
            </c:ext>
          </c:extLst>
        </c:dLbl>
      </c:pivotFmt>
      <c:pivotFmt>
        <c:idx val="12"/>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7704164234195416"/>
                  <c:h val="0.11560185185185186"/>
                </c:manualLayout>
              </c15:layout>
            </c:ext>
          </c:extLst>
        </c:dLbl>
      </c:pivotFmt>
      <c:pivotFmt>
        <c:idx val="13"/>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824653236720629"/>
                  <c:h val="0.11560185185185186"/>
                </c:manualLayout>
              </c15:layout>
            </c:ext>
          </c:extLst>
        </c:dLbl>
      </c:pivotFmt>
      <c:pivotFmt>
        <c:idx val="14"/>
        <c:spPr>
          <a:gradFill>
            <a:gsLst>
              <a:gs pos="0">
                <a:srgbClr val="70319F"/>
              </a:gs>
              <a:gs pos="98000">
                <a:srgbClr val="C23FD8"/>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4992323569141048"/>
                  <c:h val="0.11560185185185186"/>
                </c:manualLayout>
              </c15:layout>
            </c:ext>
          </c:extLst>
        </c:dLbl>
      </c:pivotFmt>
    </c:pivotFmts>
    <c:plotArea>
      <c:layout/>
      <c:barChart>
        <c:barDir val="bar"/>
        <c:grouping val="clustered"/>
        <c:varyColors val="0"/>
        <c:ser>
          <c:idx val="0"/>
          <c:order val="0"/>
          <c:tx>
            <c:strRef>
              <c:f>PivotTables1!$AD$3</c:f>
              <c:strCache>
                <c:ptCount val="1"/>
                <c:pt idx="0">
                  <c:v>Total</c:v>
                </c:pt>
              </c:strCache>
            </c:strRef>
          </c:tx>
          <c:spPr>
            <a:gradFill>
              <a:gsLst>
                <a:gs pos="0">
                  <a:srgbClr val="70319F"/>
                </a:gs>
                <a:gs pos="98000">
                  <a:srgbClr val="C23FD8"/>
                </a:gs>
              </a:gsLst>
              <a:lin ang="5400000" scaled="1"/>
            </a:gradFill>
            <a:ln>
              <a:noFill/>
            </a:ln>
            <a:effectLst/>
          </c:spPr>
          <c:invertIfNegative val="0"/>
          <c:dPt>
            <c:idx val="0"/>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D-2F39-42FA-8C33-BD52735DE7C4}"/>
              </c:ext>
            </c:extLst>
          </c:dPt>
          <c:dPt>
            <c:idx val="1"/>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C-2F39-42FA-8C33-BD52735DE7C4}"/>
              </c:ext>
            </c:extLst>
          </c:dPt>
          <c:dPt>
            <c:idx val="2"/>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B-2F39-42FA-8C33-BD52735DE7C4}"/>
              </c:ext>
            </c:extLst>
          </c:dPt>
          <c:dPt>
            <c:idx val="3"/>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A-2F39-42FA-8C33-BD52735DE7C4}"/>
              </c:ext>
            </c:extLst>
          </c:dPt>
          <c:dPt>
            <c:idx val="4"/>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9-2F39-42FA-8C33-BD52735DE7C4}"/>
              </c:ext>
            </c:extLst>
          </c:dPt>
          <c:dPt>
            <c:idx val="5"/>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8-2F39-42FA-8C33-BD52735DE7C4}"/>
              </c:ext>
            </c:extLst>
          </c:dPt>
          <c:dPt>
            <c:idx val="6"/>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7-2F39-42FA-8C33-BD52735DE7C4}"/>
              </c:ext>
            </c:extLst>
          </c:dPt>
          <c:dPt>
            <c:idx val="7"/>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6-2F39-42FA-8C33-BD52735DE7C4}"/>
              </c:ext>
            </c:extLst>
          </c:dPt>
          <c:dPt>
            <c:idx val="8"/>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5-2F39-42FA-8C33-BD52735DE7C4}"/>
              </c:ext>
            </c:extLst>
          </c:dPt>
          <c:dPt>
            <c:idx val="9"/>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4-2F39-42FA-8C33-BD52735DE7C4}"/>
              </c:ext>
            </c:extLst>
          </c:dPt>
          <c:dPt>
            <c:idx val="10"/>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3-2F39-42FA-8C33-BD52735DE7C4}"/>
              </c:ext>
            </c:extLst>
          </c:dPt>
          <c:dPt>
            <c:idx val="11"/>
            <c:invertIfNegative val="0"/>
            <c:bubble3D val="0"/>
            <c:spPr>
              <a:gradFill>
                <a:gsLst>
                  <a:gs pos="0">
                    <a:srgbClr val="70319F"/>
                  </a:gs>
                  <a:gs pos="98000">
                    <a:srgbClr val="C23FD8"/>
                  </a:gs>
                </a:gsLst>
                <a:lin ang="5400000" scaled="1"/>
              </a:gradFill>
              <a:ln>
                <a:noFill/>
              </a:ln>
              <a:effectLst/>
            </c:spPr>
            <c:extLst>
              <c:ext xmlns:c16="http://schemas.microsoft.com/office/drawing/2014/chart" uri="{C3380CC4-5D6E-409C-BE32-E72D297353CC}">
                <c16:uniqueId val="{00000002-2F39-42FA-8C33-BD52735DE7C4}"/>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4992323569141048"/>
                      <c:h val="0.11560185185185186"/>
                    </c:manualLayout>
                  </c15:layout>
                </c:ext>
                <c:ext xmlns:c16="http://schemas.microsoft.com/office/drawing/2014/chart" uri="{C3380CC4-5D6E-409C-BE32-E72D297353CC}">
                  <c16:uniqueId val="{0000000D-2F39-42FA-8C33-BD52735DE7C4}"/>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824653236720629"/>
                      <c:h val="0.11560185185185186"/>
                    </c:manualLayout>
                  </c15:layout>
                </c:ext>
                <c:ext xmlns:c16="http://schemas.microsoft.com/office/drawing/2014/chart" uri="{C3380CC4-5D6E-409C-BE32-E72D297353CC}">
                  <c16:uniqueId val="{0000000C-2F39-42FA-8C33-BD52735DE7C4}"/>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7704164234195416"/>
                      <c:h val="0.11560185185185186"/>
                    </c:manualLayout>
                  </c15:layout>
                </c:ext>
                <c:ext xmlns:c16="http://schemas.microsoft.com/office/drawing/2014/chart" uri="{C3380CC4-5D6E-409C-BE32-E72D297353CC}">
                  <c16:uniqueId val="{0000000B-2F39-42FA-8C33-BD52735DE7C4}"/>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4449955436130175"/>
                      <c:h val="0.11560185185185186"/>
                    </c:manualLayout>
                  </c15:layout>
                </c:ext>
                <c:ext xmlns:c16="http://schemas.microsoft.com/office/drawing/2014/chart" uri="{C3380CC4-5D6E-409C-BE32-E72D297353CC}">
                  <c16:uniqueId val="{0000000A-2F39-42FA-8C33-BD52735DE7C4}"/>
                </c:ext>
              </c:extLst>
            </c:dLbl>
            <c:dLbl>
              <c:idx val="4"/>
              <c:layout>
                <c:manualLayout>
                  <c:x val="0"/>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907587303119299"/>
                      <c:h val="0.11560185185185186"/>
                    </c:manualLayout>
                  </c15:layout>
                </c:ext>
                <c:ext xmlns:c16="http://schemas.microsoft.com/office/drawing/2014/chart" uri="{C3380CC4-5D6E-409C-BE32-E72D297353CC}">
                  <c16:uniqueId val="{00000009-2F39-42FA-8C33-BD52735DE7C4}"/>
                </c:ext>
              </c:extLst>
            </c:dLbl>
            <c:dLbl>
              <c:idx val="5"/>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4992323569141048"/>
                      <c:h val="0.12486111111111112"/>
                    </c:manualLayout>
                  </c15:layout>
                </c:ext>
                <c:ext xmlns:c16="http://schemas.microsoft.com/office/drawing/2014/chart" uri="{C3380CC4-5D6E-409C-BE32-E72D297353CC}">
                  <c16:uniqueId val="{00000008-2F39-42FA-8C33-BD52735DE7C4}"/>
                </c:ext>
              </c:extLst>
            </c:dLbl>
            <c:dLbl>
              <c:idx val="6"/>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3365219170108426"/>
                      <c:h val="0.13875000000000001"/>
                    </c:manualLayout>
                  </c15:layout>
                </c:ext>
                <c:ext xmlns:c16="http://schemas.microsoft.com/office/drawing/2014/chart" uri="{C3380CC4-5D6E-409C-BE32-E72D297353CC}">
                  <c16:uniqueId val="{00000007-2F39-42FA-8C33-BD52735DE7C4}"/>
                </c:ext>
              </c:extLst>
            </c:dLbl>
            <c:dLbl>
              <c:idx val="7"/>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6619427968173665"/>
                      <c:h val="0.12023148148148148"/>
                    </c:manualLayout>
                  </c15:layout>
                </c:ext>
                <c:ext xmlns:c16="http://schemas.microsoft.com/office/drawing/2014/chart" uri="{C3380CC4-5D6E-409C-BE32-E72D297353CC}">
                  <c16:uniqueId val="{00000006-2F39-42FA-8C33-BD52735DE7C4}"/>
                </c:ext>
              </c:extLst>
            </c:dLbl>
            <c:dLbl>
              <c:idx val="8"/>
              <c:dLblPos val="outEnd"/>
              <c:showLegendKey val="0"/>
              <c:showVal val="1"/>
              <c:showCatName val="0"/>
              <c:showSerName val="0"/>
              <c:showPercent val="0"/>
              <c:showBubbleSize val="0"/>
              <c:extLst>
                <c:ext xmlns:c15="http://schemas.microsoft.com/office/drawing/2012/chart" uri="{CE6537A1-D6FC-4f65-9D91-7224C49458BB}">
                  <c15:layout>
                    <c:manualLayout>
                      <c:w val="0.26077059835162791"/>
                      <c:h val="0.11560185185185186"/>
                    </c:manualLayout>
                  </c15:layout>
                </c:ext>
                <c:ext xmlns:c16="http://schemas.microsoft.com/office/drawing/2014/chart" uri="{C3380CC4-5D6E-409C-BE32-E72D297353CC}">
                  <c16:uniqueId val="{00000005-2F39-42FA-8C33-BD52735DE7C4}"/>
                </c:ext>
              </c:extLst>
            </c:dLbl>
            <c:dLbl>
              <c:idx val="9"/>
              <c:dLblPos val="outEnd"/>
              <c:showLegendKey val="0"/>
              <c:showVal val="1"/>
              <c:showCatName val="0"/>
              <c:showSerName val="0"/>
              <c:showPercent val="0"/>
              <c:showBubbleSize val="0"/>
              <c:extLst>
                <c:ext xmlns:c15="http://schemas.microsoft.com/office/drawing/2012/chart" uri="{CE6537A1-D6FC-4f65-9D91-7224C49458BB}">
                  <c15:layout>
                    <c:manualLayout>
                      <c:w val="0.24449955436130175"/>
                      <c:h val="0.11560185185185186"/>
                    </c:manualLayout>
                  </c15:layout>
                </c:ext>
                <c:ext xmlns:c16="http://schemas.microsoft.com/office/drawing/2014/chart" uri="{C3380CC4-5D6E-409C-BE32-E72D297353CC}">
                  <c16:uniqueId val="{00000004-2F39-42FA-8C33-BD52735DE7C4}"/>
                </c:ext>
              </c:extLst>
            </c:dLbl>
            <c:dLbl>
              <c:idx val="1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15:layout>
                    <c:manualLayout>
                      <c:w val="0.24992323569141048"/>
                      <c:h val="0.12023148148148148"/>
                    </c:manualLayout>
                  </c15:layout>
                </c:ext>
                <c:ext xmlns:c16="http://schemas.microsoft.com/office/drawing/2014/chart" uri="{C3380CC4-5D6E-409C-BE32-E72D297353CC}">
                  <c16:uniqueId val="{00000003-2F39-42FA-8C33-BD52735DE7C4}"/>
                </c:ext>
              </c:extLst>
            </c:dLbl>
            <c:dLbl>
              <c:idx val="11"/>
              <c:dLblPos val="outEnd"/>
              <c:showLegendKey val="0"/>
              <c:showVal val="1"/>
              <c:showCatName val="0"/>
              <c:showSerName val="0"/>
              <c:showPercent val="0"/>
              <c:showBubbleSize val="0"/>
              <c:extLst>
                <c:ext xmlns:c15="http://schemas.microsoft.com/office/drawing/2012/chart" uri="{CE6537A1-D6FC-4f65-9D91-7224C49458BB}">
                  <c15:layout>
                    <c:manualLayout>
                      <c:w val="0.26619427968173665"/>
                      <c:h val="0.11560185185185186"/>
                    </c:manualLayout>
                  </c15:layout>
                </c:ext>
                <c:ext xmlns:c16="http://schemas.microsoft.com/office/drawing/2014/chart" uri="{C3380CC4-5D6E-409C-BE32-E72D297353CC}">
                  <c16:uniqueId val="{00000002-2F39-42FA-8C33-BD52735DE7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PivotTables1!$AC$4:$AC$16</c:f>
              <c:strCache>
                <c:ptCount val="12"/>
                <c:pt idx="0">
                  <c:v>01.01.1900</c:v>
                </c:pt>
                <c:pt idx="1">
                  <c:v>01.02.1900</c:v>
                </c:pt>
                <c:pt idx="2">
                  <c:v>01.03.1900</c:v>
                </c:pt>
                <c:pt idx="3">
                  <c:v>01.04.1900</c:v>
                </c:pt>
                <c:pt idx="4">
                  <c:v>01.05.1900</c:v>
                </c:pt>
                <c:pt idx="5">
                  <c:v>01.06.1900</c:v>
                </c:pt>
                <c:pt idx="6">
                  <c:v>01.07.1900</c:v>
                </c:pt>
                <c:pt idx="7">
                  <c:v>01.08.1900</c:v>
                </c:pt>
                <c:pt idx="8">
                  <c:v>01.09.1900</c:v>
                </c:pt>
                <c:pt idx="9">
                  <c:v>01.10.1900</c:v>
                </c:pt>
                <c:pt idx="10">
                  <c:v>01.11.1900</c:v>
                </c:pt>
                <c:pt idx="11">
                  <c:v>01.12.1900</c:v>
                </c:pt>
              </c:strCache>
            </c:strRef>
          </c:cat>
          <c:val>
            <c:numRef>
              <c:f>PivotTables1!$AD$4:$AD$16</c:f>
              <c:numCache>
                <c:formatCode>#,##0.00</c:formatCode>
                <c:ptCount val="12"/>
                <c:pt idx="0">
                  <c:v>57149.188000000016</c:v>
                </c:pt>
                <c:pt idx="1">
                  <c:v>50668.700000000004</c:v>
                </c:pt>
                <c:pt idx="2">
                  <c:v>50408.640000000014</c:v>
                </c:pt>
                <c:pt idx="3">
                  <c:v>54333.780000000013</c:v>
                </c:pt>
                <c:pt idx="4">
                  <c:v>52636.24</c:v>
                </c:pt>
                <c:pt idx="5">
                  <c:v>50532.700000000012</c:v>
                </c:pt>
                <c:pt idx="6">
                  <c:v>49806.200000000012</c:v>
                </c:pt>
                <c:pt idx="7">
                  <c:v>52046.326000000001</c:v>
                </c:pt>
                <c:pt idx="8">
                  <c:v>51685.213000000003</c:v>
                </c:pt>
                <c:pt idx="9">
                  <c:v>53224.985999999997</c:v>
                </c:pt>
                <c:pt idx="10">
                  <c:v>56641.856000000007</c:v>
                </c:pt>
                <c:pt idx="11">
                  <c:v>49806.200000000012</c:v>
                </c:pt>
              </c:numCache>
            </c:numRef>
          </c:val>
          <c:extLst>
            <c:ext xmlns:c16="http://schemas.microsoft.com/office/drawing/2014/chart" uri="{C3380CC4-5D6E-409C-BE32-E72D297353CC}">
              <c16:uniqueId val="{00000000-2F39-42FA-8C33-BD52735DE7C4}"/>
            </c:ext>
          </c:extLst>
        </c:ser>
        <c:dLbls>
          <c:dLblPos val="outEnd"/>
          <c:showLegendKey val="0"/>
          <c:showVal val="1"/>
          <c:showCatName val="0"/>
          <c:showSerName val="0"/>
          <c:showPercent val="0"/>
          <c:showBubbleSize val="0"/>
        </c:dLbls>
        <c:gapWidth val="76"/>
        <c:axId val="2064220255"/>
        <c:axId val="2064205695"/>
      </c:barChart>
      <c:catAx>
        <c:axId val="2064220255"/>
        <c:scaling>
          <c:orientation val="minMax"/>
        </c:scaling>
        <c:delete val="1"/>
        <c:axPos val="l"/>
        <c:numFmt formatCode="0.00%" sourceLinked="0"/>
        <c:majorTickMark val="out"/>
        <c:minorTickMark val="none"/>
        <c:tickLblPos val="nextTo"/>
        <c:crossAx val="2064205695"/>
        <c:crosses val="autoZero"/>
        <c:auto val="1"/>
        <c:lblAlgn val="ctr"/>
        <c:lblOffset val="100"/>
        <c:noMultiLvlLbl val="0"/>
      </c:catAx>
      <c:valAx>
        <c:axId val="2064205695"/>
        <c:scaling>
          <c:orientation val="minMax"/>
        </c:scaling>
        <c:delete val="1"/>
        <c:axPos val="b"/>
        <c:numFmt formatCode="#,##0.00" sourceLinked="1"/>
        <c:majorTickMark val="out"/>
        <c:minorTickMark val="none"/>
        <c:tickLblPos val="nextTo"/>
        <c:crossAx val="206422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Systems.xlsx]PivotTables1!PivotTable3</c:name>
    <c:fmtId val="9"/>
  </c:pivotSource>
  <c:chart>
    <c:title>
      <c:tx>
        <c:rich>
          <a:bodyPr rot="0" spcFirstLastPara="1" vertOverflow="ellipsis" vert="horz" wrap="square" anchor="ctr" anchorCtr="1"/>
          <a:lstStyle/>
          <a:p>
            <a:pPr algn="l">
              <a:defRPr sz="800" b="0" i="0" u="none" strike="noStrike" kern="1200" spc="0" baseline="0">
                <a:solidFill>
                  <a:schemeClr val="bg1"/>
                </a:solidFill>
                <a:latin typeface="+mn-lt"/>
                <a:ea typeface="+mn-ea"/>
                <a:cs typeface="+mn-cs"/>
              </a:defRPr>
            </a:pPr>
            <a:r>
              <a:rPr lang="en-US" sz="800">
                <a:solidFill>
                  <a:schemeClr val="bg1"/>
                </a:solidFill>
              </a:rPr>
              <a:t>Income Achived during the year</a:t>
            </a:r>
          </a:p>
        </c:rich>
      </c:tx>
      <c:layout>
        <c:manualLayout>
          <c:xMode val="edge"/>
          <c:yMode val="edge"/>
          <c:x val="0.25882828282828285"/>
          <c:y val="0.72727335829882933"/>
        </c:manualLayout>
      </c:layout>
      <c:overlay val="0"/>
      <c:spPr>
        <a:noFill/>
        <a:ln>
          <a:noFill/>
        </a:ln>
        <a:effectLst/>
      </c:spPr>
      <c:txPr>
        <a:bodyPr rot="0" spcFirstLastPara="1" vertOverflow="ellipsis" vert="horz" wrap="square" anchor="ctr" anchorCtr="1"/>
        <a:lstStyle/>
        <a:p>
          <a:pPr algn="l">
            <a:defRPr sz="800" b="0" i="0" u="none" strike="noStrike" kern="1200" spc="0" baseline="0">
              <a:solidFill>
                <a:schemeClr val="bg1"/>
              </a:solidFill>
              <a:latin typeface="+mn-lt"/>
              <a:ea typeface="+mn-ea"/>
              <a:cs typeface="+mn-cs"/>
            </a:defRPr>
          </a:pPr>
          <a:endParaRPr lang="ru-RU"/>
        </a:p>
      </c:txPr>
    </c:title>
    <c:autoTitleDeleted val="0"/>
    <c:pivotFmts>
      <c:pivotFmt>
        <c:idx val="0"/>
        <c:spPr>
          <a:gradFill>
            <a:gsLst>
              <a:gs pos="0">
                <a:srgbClr val="70319F"/>
              </a:gs>
              <a:gs pos="98000">
                <a:srgbClr val="C23FD8"/>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rgbClr val="CC3399"/>
            </a:solidFill>
            <a:round/>
          </a:ln>
          <a:effectLst/>
        </c:spPr>
        <c:marker>
          <c:symbol val="circle"/>
          <c:size val="5"/>
          <c:spPr>
            <a:gradFill>
              <a:gsLst>
                <a:gs pos="0">
                  <a:srgbClr val="70319F"/>
                </a:gs>
                <a:gs pos="98000">
                  <a:srgbClr val="C23FD8"/>
                </a:gs>
              </a:gsLst>
              <a:lin ang="5400000" scaled="1"/>
            </a:gra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70319F"/>
              </a:gs>
              <a:gs pos="98000">
                <a:srgbClr val="C23FD8"/>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rgbClr val="CC3399"/>
            </a:solidFill>
            <a:round/>
          </a:ln>
          <a:effectLst/>
        </c:spPr>
        <c:marker>
          <c:symbol val="circle"/>
          <c:size val="5"/>
          <c:spPr>
            <a:gradFill>
              <a:gsLst>
                <a:gs pos="0">
                  <a:srgbClr val="70319F"/>
                </a:gs>
                <a:gs pos="98000">
                  <a:srgbClr val="C23FD8"/>
                </a:gs>
              </a:gsLst>
              <a:lin ang="5400000" scaled="1"/>
            </a:gra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70319F"/>
              </a:gs>
              <a:gs pos="98000">
                <a:srgbClr val="C23FD8"/>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rgbClr val="CC3399"/>
            </a:solidFill>
            <a:round/>
          </a:ln>
          <a:effectLst/>
        </c:spPr>
        <c:marker>
          <c:symbol val="circle"/>
          <c:size val="5"/>
          <c:spPr>
            <a:gradFill>
              <a:gsLst>
                <a:gs pos="0">
                  <a:srgbClr val="70319F"/>
                </a:gs>
                <a:gs pos="98000">
                  <a:srgbClr val="C23FD8"/>
                </a:gs>
              </a:gsLst>
              <a:lin ang="5400000" scaled="1"/>
            </a:gra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6187393928456154"/>
          <c:w val="0.93888888888888888"/>
          <c:h val="0.73812606071543851"/>
        </c:manualLayout>
      </c:layout>
      <c:areaChart>
        <c:grouping val="standard"/>
        <c:varyColors val="0"/>
        <c:ser>
          <c:idx val="0"/>
          <c:order val="0"/>
          <c:tx>
            <c:strRef>
              <c:f>PivotTables1!$B$33</c:f>
              <c:strCache>
                <c:ptCount val="1"/>
                <c:pt idx="0">
                  <c:v>Sum of Income</c:v>
                </c:pt>
              </c:strCache>
            </c:strRef>
          </c:tx>
          <c:spPr>
            <a:gradFill>
              <a:gsLst>
                <a:gs pos="0">
                  <a:srgbClr val="70319F"/>
                </a:gs>
                <a:gs pos="98000">
                  <a:srgbClr val="C23FD8"/>
                </a:gs>
              </a:gsLst>
              <a:lin ang="5400000" scaled="1"/>
            </a:gradFill>
            <a:ln>
              <a:noFill/>
            </a:ln>
            <a:effectLst/>
          </c:spPr>
          <c:cat>
            <c:strRef>
              <c:f>PivotTables1!$A$34:$A$46</c:f>
              <c:strCache>
                <c:ptCount val="12"/>
                <c:pt idx="0">
                  <c:v>01.01.1900</c:v>
                </c:pt>
                <c:pt idx="1">
                  <c:v>01.02.1900</c:v>
                </c:pt>
                <c:pt idx="2">
                  <c:v>01.03.1900</c:v>
                </c:pt>
                <c:pt idx="3">
                  <c:v>01.04.1900</c:v>
                </c:pt>
                <c:pt idx="4">
                  <c:v>01.05.1900</c:v>
                </c:pt>
                <c:pt idx="5">
                  <c:v>01.06.1900</c:v>
                </c:pt>
                <c:pt idx="6">
                  <c:v>01.07.1900</c:v>
                </c:pt>
                <c:pt idx="7">
                  <c:v>01.08.1900</c:v>
                </c:pt>
                <c:pt idx="8">
                  <c:v>01.09.1900</c:v>
                </c:pt>
                <c:pt idx="9">
                  <c:v>01.10.1900</c:v>
                </c:pt>
                <c:pt idx="10">
                  <c:v>01.11.1900</c:v>
                </c:pt>
                <c:pt idx="11">
                  <c:v>01.12.1900</c:v>
                </c:pt>
              </c:strCache>
            </c:strRef>
          </c:cat>
          <c:val>
            <c:numRef>
              <c:f>PivotTables1!$B$34:$B$46</c:f>
              <c:numCache>
                <c:formatCode>#,##0.00</c:formatCode>
                <c:ptCount val="12"/>
                <c:pt idx="0">
                  <c:v>285745.94000000006</c:v>
                </c:pt>
                <c:pt idx="1">
                  <c:v>253343.50000000006</c:v>
                </c:pt>
                <c:pt idx="2">
                  <c:v>252043.2</c:v>
                </c:pt>
                <c:pt idx="3">
                  <c:v>271668.90000000002</c:v>
                </c:pt>
                <c:pt idx="4">
                  <c:v>263181.19999999995</c:v>
                </c:pt>
                <c:pt idx="5">
                  <c:v>252663.5</c:v>
                </c:pt>
                <c:pt idx="6">
                  <c:v>249031.00000000003</c:v>
                </c:pt>
                <c:pt idx="7">
                  <c:v>260231.63</c:v>
                </c:pt>
                <c:pt idx="8">
                  <c:v>258426.06500000003</c:v>
                </c:pt>
                <c:pt idx="9">
                  <c:v>266124.93000000005</c:v>
                </c:pt>
                <c:pt idx="10">
                  <c:v>283209.28000000003</c:v>
                </c:pt>
                <c:pt idx="11">
                  <c:v>249031.00000000003</c:v>
                </c:pt>
              </c:numCache>
            </c:numRef>
          </c:val>
          <c:extLst>
            <c:ext xmlns:c16="http://schemas.microsoft.com/office/drawing/2014/chart" uri="{C3380CC4-5D6E-409C-BE32-E72D297353CC}">
              <c16:uniqueId val="{00000000-35B2-456F-96D6-094AFB987B05}"/>
            </c:ext>
          </c:extLst>
        </c:ser>
        <c:dLbls>
          <c:showLegendKey val="0"/>
          <c:showVal val="0"/>
          <c:showCatName val="0"/>
          <c:showSerName val="0"/>
          <c:showPercent val="0"/>
          <c:showBubbleSize val="0"/>
        </c:dLbls>
        <c:axId val="1902927839"/>
        <c:axId val="1902928671"/>
      </c:areaChart>
      <c:lineChart>
        <c:grouping val="stacked"/>
        <c:varyColors val="0"/>
        <c:ser>
          <c:idx val="1"/>
          <c:order val="1"/>
          <c:tx>
            <c:strRef>
              <c:f>PivotTables1!$C$33</c:f>
              <c:strCache>
                <c:ptCount val="1"/>
                <c:pt idx="0">
                  <c:v>Sum of Income2</c:v>
                </c:pt>
              </c:strCache>
            </c:strRef>
          </c:tx>
          <c:spPr>
            <a:ln w="38100" cap="rnd">
              <a:solidFill>
                <a:srgbClr val="CC3399"/>
              </a:solidFill>
              <a:round/>
            </a:ln>
            <a:effectLst/>
          </c:spPr>
          <c:marker>
            <c:symbol val="circle"/>
            <c:size val="5"/>
            <c:spPr>
              <a:gradFill>
                <a:gsLst>
                  <a:gs pos="0">
                    <a:srgbClr val="70319F"/>
                  </a:gs>
                  <a:gs pos="98000">
                    <a:srgbClr val="C23FD8"/>
                  </a:gs>
                </a:gsLst>
                <a:lin ang="5400000" scaled="1"/>
              </a:gradFill>
              <a:ln w="9525">
                <a:solidFill>
                  <a:schemeClr val="accent2"/>
                </a:solidFill>
              </a:ln>
              <a:effectLst/>
            </c:spPr>
          </c:marker>
          <c:cat>
            <c:strRef>
              <c:f>PivotTables1!$A$34:$A$46</c:f>
              <c:strCache>
                <c:ptCount val="12"/>
                <c:pt idx="0">
                  <c:v>01.01.1900</c:v>
                </c:pt>
                <c:pt idx="1">
                  <c:v>01.02.1900</c:v>
                </c:pt>
                <c:pt idx="2">
                  <c:v>01.03.1900</c:v>
                </c:pt>
                <c:pt idx="3">
                  <c:v>01.04.1900</c:v>
                </c:pt>
                <c:pt idx="4">
                  <c:v>01.05.1900</c:v>
                </c:pt>
                <c:pt idx="5">
                  <c:v>01.06.1900</c:v>
                </c:pt>
                <c:pt idx="6">
                  <c:v>01.07.1900</c:v>
                </c:pt>
                <c:pt idx="7">
                  <c:v>01.08.1900</c:v>
                </c:pt>
                <c:pt idx="8">
                  <c:v>01.09.1900</c:v>
                </c:pt>
                <c:pt idx="9">
                  <c:v>01.10.1900</c:v>
                </c:pt>
                <c:pt idx="10">
                  <c:v>01.11.1900</c:v>
                </c:pt>
                <c:pt idx="11">
                  <c:v>01.12.1900</c:v>
                </c:pt>
              </c:strCache>
            </c:strRef>
          </c:cat>
          <c:val>
            <c:numRef>
              <c:f>PivotTables1!$C$34:$C$46</c:f>
              <c:numCache>
                <c:formatCode>General</c:formatCode>
                <c:ptCount val="12"/>
                <c:pt idx="0">
                  <c:v>285745.94000000006</c:v>
                </c:pt>
                <c:pt idx="1">
                  <c:v>253343.50000000006</c:v>
                </c:pt>
                <c:pt idx="2">
                  <c:v>252043.2</c:v>
                </c:pt>
                <c:pt idx="3">
                  <c:v>271668.90000000002</c:v>
                </c:pt>
                <c:pt idx="4">
                  <c:v>263181.19999999995</c:v>
                </c:pt>
                <c:pt idx="5">
                  <c:v>252663.5</c:v>
                </c:pt>
                <c:pt idx="6">
                  <c:v>249031.00000000003</c:v>
                </c:pt>
                <c:pt idx="7">
                  <c:v>260231.63</c:v>
                </c:pt>
                <c:pt idx="8">
                  <c:v>258426.06500000003</c:v>
                </c:pt>
                <c:pt idx="9">
                  <c:v>266124.93000000005</c:v>
                </c:pt>
                <c:pt idx="10">
                  <c:v>283209.28000000003</c:v>
                </c:pt>
                <c:pt idx="11">
                  <c:v>249031.00000000003</c:v>
                </c:pt>
              </c:numCache>
            </c:numRef>
          </c:val>
          <c:smooth val="0"/>
          <c:extLst>
            <c:ext xmlns:c16="http://schemas.microsoft.com/office/drawing/2014/chart" uri="{C3380CC4-5D6E-409C-BE32-E72D297353CC}">
              <c16:uniqueId val="{00000001-35B2-456F-96D6-094AFB987B05}"/>
            </c:ext>
          </c:extLst>
        </c:ser>
        <c:dLbls>
          <c:showLegendKey val="0"/>
          <c:showVal val="0"/>
          <c:showCatName val="0"/>
          <c:showSerName val="0"/>
          <c:showPercent val="0"/>
          <c:showBubbleSize val="0"/>
        </c:dLbls>
        <c:marker val="1"/>
        <c:smooth val="0"/>
        <c:axId val="1902927839"/>
        <c:axId val="1902928671"/>
      </c:lineChart>
      <c:dateAx>
        <c:axId val="1902927839"/>
        <c:scaling>
          <c:orientation val="minMax"/>
        </c:scaling>
        <c:delete val="1"/>
        <c:axPos val="b"/>
        <c:numFmt formatCode="@" sourceLinked="0"/>
        <c:majorTickMark val="out"/>
        <c:minorTickMark val="none"/>
        <c:tickLblPos val="nextTo"/>
        <c:crossAx val="1902928671"/>
        <c:crosses val="autoZero"/>
        <c:auto val="0"/>
        <c:lblOffset val="100"/>
        <c:baseTimeUnit val="days"/>
      </c:dateAx>
      <c:valAx>
        <c:axId val="1902928671"/>
        <c:scaling>
          <c:orientation val="minMax"/>
          <c:max val="85000"/>
        </c:scaling>
        <c:delete val="1"/>
        <c:axPos val="l"/>
        <c:numFmt formatCode="#,##0.00" sourceLinked="1"/>
        <c:majorTickMark val="out"/>
        <c:minorTickMark val="none"/>
        <c:tickLblPos val="nextTo"/>
        <c:crossAx val="190292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0438054541780302E-2"/>
          <c:y val="0"/>
          <c:w val="0.97954440094965523"/>
          <c:h val="1"/>
        </c:manualLayout>
      </c:layout>
      <c:bubbleChart>
        <c:varyColors val="0"/>
        <c:ser>
          <c:idx val="0"/>
          <c:order val="0"/>
          <c:tx>
            <c:v>Income Sources</c:v>
          </c:tx>
          <c:spPr>
            <a:gradFill>
              <a:gsLst>
                <a:gs pos="7000">
                  <a:srgbClr val="461E64"/>
                </a:gs>
                <a:gs pos="96000">
                  <a:srgbClr val="70319F"/>
                </a:gs>
              </a:gsLst>
              <a:path path="circle">
                <a:fillToRect l="50000" t="50000" r="50000" b="50000"/>
              </a:path>
            </a:gradFill>
            <a:ln w="25400">
              <a:noFill/>
            </a:ln>
            <a:effectLst>
              <a:outerShdw blurRad="152400" sx="106000" sy="106000" algn="ctr" rotWithShape="0">
                <a:srgbClr val="C23FD8">
                  <a:alpha val="99000"/>
                </a:srgbClr>
              </a:outerShdw>
            </a:effectLst>
          </c:spPr>
          <c:invertIfNegative val="0"/>
          <c:dLbls>
            <c:dLbl>
              <c:idx val="0"/>
              <c:tx>
                <c:rich>
                  <a:bodyPr/>
                  <a:lstStyle/>
                  <a:p>
                    <a:fld id="{AB325A76-C7DF-41FF-8C66-B5217AA6E2ED}" type="CELLRANGE">
                      <a:rPr lang="en-US"/>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5DFF-45CC-AE52-702E40564DA8}"/>
                </c:ext>
              </c:extLst>
            </c:dLbl>
            <c:dLbl>
              <c:idx val="1"/>
              <c:tx>
                <c:rich>
                  <a:bodyPr/>
                  <a:lstStyle/>
                  <a:p>
                    <a:fld id="{7EFE2BA6-05BC-497C-88C1-FF55A5B2A3A1}"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5DFF-45CC-AE52-702E40564DA8}"/>
                </c:ext>
              </c:extLst>
            </c:dLbl>
            <c:dLbl>
              <c:idx val="2"/>
              <c:tx>
                <c:rich>
                  <a:bodyPr/>
                  <a:lstStyle/>
                  <a:p>
                    <a:fld id="{A9790515-53A9-4511-ABCD-1923EF4BC335}"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DFF-45CC-AE52-702E40564DA8}"/>
                </c:ext>
              </c:extLst>
            </c:dLbl>
            <c:dLbl>
              <c:idx val="3"/>
              <c:tx>
                <c:rich>
                  <a:bodyPr/>
                  <a:lstStyle/>
                  <a:p>
                    <a:fld id="{CBF6A29F-FC00-443F-BABD-393175C5CCBF}"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DFF-45CC-AE52-702E40564DA8}"/>
                </c:ext>
              </c:extLst>
            </c:dLbl>
            <c:dLbl>
              <c:idx val="4"/>
              <c:tx>
                <c:rich>
                  <a:bodyPr/>
                  <a:lstStyle/>
                  <a:p>
                    <a:fld id="{26D32169-6F71-4200-95D3-8F2B5B6DEB31}"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DFF-45CC-AE52-702E40564DA8}"/>
                </c:ext>
              </c:extLst>
            </c:dLbl>
            <c:dLbl>
              <c:idx val="5"/>
              <c:tx>
                <c:rich>
                  <a:bodyPr/>
                  <a:lstStyle/>
                  <a:p>
                    <a:fld id="{8ECD91AC-AAA7-4C7E-AEBD-548B9B401624}"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DFF-45CC-AE52-702E40564D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PivotTables1!$F$4:$F$9</c:f>
              <c:numCache>
                <c:formatCode>General</c:formatCode>
                <c:ptCount val="6"/>
                <c:pt idx="0">
                  <c:v>1</c:v>
                </c:pt>
                <c:pt idx="1">
                  <c:v>7</c:v>
                </c:pt>
                <c:pt idx="2">
                  <c:v>4</c:v>
                </c:pt>
                <c:pt idx="3">
                  <c:v>2</c:v>
                </c:pt>
                <c:pt idx="4">
                  <c:v>6</c:v>
                </c:pt>
                <c:pt idx="5">
                  <c:v>5</c:v>
                </c:pt>
              </c:numCache>
            </c:numRef>
          </c:xVal>
          <c:yVal>
            <c:numRef>
              <c:f>PivotTables1!$G$4:$G$9</c:f>
              <c:numCache>
                <c:formatCode>General</c:formatCode>
                <c:ptCount val="6"/>
                <c:pt idx="0">
                  <c:v>4</c:v>
                </c:pt>
                <c:pt idx="1">
                  <c:v>2</c:v>
                </c:pt>
                <c:pt idx="2">
                  <c:v>2</c:v>
                </c:pt>
                <c:pt idx="3">
                  <c:v>9</c:v>
                </c:pt>
                <c:pt idx="4">
                  <c:v>6</c:v>
                </c:pt>
                <c:pt idx="5">
                  <c:v>9</c:v>
                </c:pt>
              </c:numCache>
            </c:numRef>
          </c:yVal>
          <c:bubbleSize>
            <c:numRef>
              <c:f>PivotTables1!$H$4:$H$9</c:f>
              <c:numCache>
                <c:formatCode>#,##0.00</c:formatCode>
                <c:ptCount val="6"/>
                <c:pt idx="0">
                  <c:v>686343.2999999997</c:v>
                </c:pt>
                <c:pt idx="1">
                  <c:v>317533.79999999993</c:v>
                </c:pt>
                <c:pt idx="2">
                  <c:v>625205.21500000008</c:v>
                </c:pt>
                <c:pt idx="3">
                  <c:v>248847.61000000019</c:v>
                </c:pt>
                <c:pt idx="4">
                  <c:v>567554.21999999986</c:v>
                </c:pt>
                <c:pt idx="5">
                  <c:v>699216</c:v>
                </c:pt>
              </c:numCache>
            </c:numRef>
          </c:bubbleSize>
          <c:bubble3D val="0"/>
          <c:extLst>
            <c:ext xmlns:c15="http://schemas.microsoft.com/office/drawing/2012/chart" uri="{02D57815-91ED-43cb-92C2-25804820EDAC}">
              <c15:datalabelsRange>
                <c15:f>PivotTables1!$J$4:$J$9</c15:f>
                <c15:dlblRangeCache>
                  <c:ptCount val="6"/>
                  <c:pt idx="0">
                    <c:v>686 343,30</c:v>
                  </c:pt>
                  <c:pt idx="1">
                    <c:v>317 533,80</c:v>
                  </c:pt>
                  <c:pt idx="2">
                    <c:v>625 205,22</c:v>
                  </c:pt>
                  <c:pt idx="3">
                    <c:v>248 847,61</c:v>
                  </c:pt>
                  <c:pt idx="4">
                    <c:v>567 554,22</c:v>
                  </c:pt>
                </c15:dlblRangeCache>
              </c15:datalabelsRange>
            </c:ext>
            <c:ext xmlns:c16="http://schemas.microsoft.com/office/drawing/2014/chart" uri="{C3380CC4-5D6E-409C-BE32-E72D297353CC}">
              <c16:uniqueId val="{00000006-5DFF-45CC-AE52-702E40564DA8}"/>
            </c:ext>
          </c:extLst>
        </c:ser>
        <c:ser>
          <c:idx val="1"/>
          <c:order val="1"/>
          <c:tx>
            <c:v>Max</c:v>
          </c:tx>
          <c:spPr>
            <a:solidFill>
              <a:srgbClr val="C23FD8"/>
            </a:solidFill>
            <a:ln w="25400">
              <a:noFill/>
            </a:ln>
            <a:effectLst/>
          </c:spPr>
          <c:invertIfNegative val="0"/>
          <c:dPt>
            <c:idx val="0"/>
            <c:invertIfNegative val="0"/>
            <c:bubble3D val="0"/>
            <c:spPr>
              <a:solidFill>
                <a:srgbClr val="C23FD8"/>
              </a:solidFill>
              <a:ln w="25400">
                <a:noFill/>
              </a:ln>
              <a:effectLst/>
            </c:spPr>
            <c:extLst>
              <c:ext xmlns:c16="http://schemas.microsoft.com/office/drawing/2014/chart" uri="{C3380CC4-5D6E-409C-BE32-E72D297353CC}">
                <c16:uniqueId val="{00000008-5DFF-45CC-AE52-702E40564DA8}"/>
              </c:ext>
            </c:extLst>
          </c:dPt>
          <c:dLbls>
            <c:dLbl>
              <c:idx val="0"/>
              <c:tx>
                <c:rich>
                  <a:bodyPr/>
                  <a:lstStyle/>
                  <a:p>
                    <a:fld id="{285F9D39-E40F-4A1E-AE04-25B6A951FE0B}" type="CELLRANGE">
                      <a:rPr lang="en-US"/>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DFF-45CC-AE52-702E40564DA8}"/>
                </c:ext>
              </c:extLst>
            </c:dLbl>
            <c:dLbl>
              <c:idx val="1"/>
              <c:tx>
                <c:rich>
                  <a:bodyPr/>
                  <a:lstStyle/>
                  <a:p>
                    <a:fld id="{07D3827A-A41C-4C66-9F3A-45BCD68AE875}" type="CELLRANGE">
                      <a:rPr lang="en-US" baseline="0"/>
                      <a:pPr/>
                      <a:t>[CELLRANGE]</a:t>
                    </a:fld>
                    <a:r>
                      <a:rPr lang="en-US" baseline="0"/>
                      <a:t>; </a:t>
                    </a:r>
                    <a:fld id="{8BBDE3BB-F683-440E-9845-CC2051132FD0}"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DFF-45CC-AE52-702E40564DA8}"/>
                </c:ext>
              </c:extLst>
            </c:dLbl>
            <c:dLbl>
              <c:idx val="2"/>
              <c:tx>
                <c:rich>
                  <a:bodyPr/>
                  <a:lstStyle/>
                  <a:p>
                    <a:fld id="{334B7340-9277-486C-8A63-DFFDD1535144}" type="CELLRANGE">
                      <a:rPr lang="ru-RU"/>
                      <a:pPr/>
                      <a:t>[CELLRANGE]</a:t>
                    </a:fld>
                    <a:r>
                      <a:rPr lang="ru-RU" baseline="0"/>
                      <a:t>; </a:t>
                    </a:r>
                    <a:fld id="{5D863E15-589F-4EF2-8FC8-1BF061CE14A2}" type="YVALUE">
                      <a:rPr lang="ru-RU" baseline="0"/>
                      <a:pPr/>
                      <a:t>[Y VALUE]</a:t>
                    </a:fld>
                    <a:endParaRPr lang="ru-RU"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5DFF-45CC-AE52-702E40564DA8}"/>
                </c:ext>
              </c:extLst>
            </c:dLbl>
            <c:dLbl>
              <c:idx val="3"/>
              <c:tx>
                <c:rich>
                  <a:bodyPr/>
                  <a:lstStyle/>
                  <a:p>
                    <a:fld id="{6B059A6C-F270-4C5A-9C30-67ECFA48F044}" type="CELLRANGE">
                      <a:rPr lang="ru-RU"/>
                      <a:pPr/>
                      <a:t>[CELLRANGE]</a:t>
                    </a:fld>
                    <a:r>
                      <a:rPr lang="ru-RU" baseline="0"/>
                      <a:t>; </a:t>
                    </a:r>
                    <a:fld id="{FF9A0C8E-AAF2-4B35-9971-FA32EC9405B7}" type="YVALUE">
                      <a:rPr lang="ru-RU" baseline="0"/>
                      <a:pPr/>
                      <a:t>[Y VALUE]</a:t>
                    </a:fld>
                    <a:endParaRPr lang="ru-RU"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DFF-45CC-AE52-702E40564DA8}"/>
                </c:ext>
              </c:extLst>
            </c:dLbl>
            <c:dLbl>
              <c:idx val="4"/>
              <c:tx>
                <c:rich>
                  <a:bodyPr/>
                  <a:lstStyle/>
                  <a:p>
                    <a:fld id="{5C52890E-F668-45C7-878A-91D6C7D29729}" type="CELLRANGE">
                      <a:rPr lang="en-US"/>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5DFF-45CC-AE52-702E40564DA8}"/>
                </c:ext>
              </c:extLst>
            </c:dLbl>
            <c:dLbl>
              <c:idx val="5"/>
              <c:tx>
                <c:rich>
                  <a:bodyPr/>
                  <a:lstStyle/>
                  <a:p>
                    <a:fld id="{9D751866-2166-418A-940B-A80FCC909012}" type="CELLRANGE">
                      <a:rPr lang="en-US"/>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5DFF-45CC-AE52-702E40564DA8}"/>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PivotTables1!$F$4:$F$9</c:f>
              <c:numCache>
                <c:formatCode>General</c:formatCode>
                <c:ptCount val="6"/>
                <c:pt idx="0">
                  <c:v>1</c:v>
                </c:pt>
                <c:pt idx="1">
                  <c:v>7</c:v>
                </c:pt>
                <c:pt idx="2">
                  <c:v>4</c:v>
                </c:pt>
                <c:pt idx="3">
                  <c:v>2</c:v>
                </c:pt>
                <c:pt idx="4">
                  <c:v>6</c:v>
                </c:pt>
                <c:pt idx="5">
                  <c:v>5</c:v>
                </c:pt>
              </c:numCache>
            </c:numRef>
          </c:xVal>
          <c:yVal>
            <c:numRef>
              <c:f>PivotTables1!$G$4:$G$9</c:f>
              <c:numCache>
                <c:formatCode>General</c:formatCode>
                <c:ptCount val="6"/>
                <c:pt idx="0">
                  <c:v>4</c:v>
                </c:pt>
                <c:pt idx="1">
                  <c:v>2</c:v>
                </c:pt>
                <c:pt idx="2">
                  <c:v>2</c:v>
                </c:pt>
                <c:pt idx="3">
                  <c:v>9</c:v>
                </c:pt>
                <c:pt idx="4">
                  <c:v>6</c:v>
                </c:pt>
                <c:pt idx="5">
                  <c:v>9</c:v>
                </c:pt>
              </c:numCache>
            </c:numRef>
          </c:yVal>
          <c:bubbleSize>
            <c:numRef>
              <c:f>PivotTables1!$I$4:$I$9</c:f>
              <c:numCache>
                <c:formatCode>#,##0.00</c:formatCode>
                <c:ptCount val="6"/>
                <c:pt idx="0">
                  <c:v>0</c:v>
                </c:pt>
                <c:pt idx="1">
                  <c:v>0</c:v>
                </c:pt>
                <c:pt idx="2">
                  <c:v>0</c:v>
                </c:pt>
                <c:pt idx="3">
                  <c:v>0</c:v>
                </c:pt>
                <c:pt idx="4">
                  <c:v>0</c:v>
                </c:pt>
                <c:pt idx="5">
                  <c:v>699216</c:v>
                </c:pt>
              </c:numCache>
            </c:numRef>
          </c:bubbleSize>
          <c:bubble3D val="0"/>
          <c:extLst>
            <c:ext xmlns:c15="http://schemas.microsoft.com/office/drawing/2012/chart" uri="{02D57815-91ED-43cb-92C2-25804820EDAC}">
              <c15:datalabelsRange>
                <c15:f>PivotTables1!$I$4:$I$9</c15:f>
                <c15:dlblRangeCache>
                  <c:ptCount val="6"/>
                  <c:pt idx="5">
                    <c:v>699 216,00</c:v>
                  </c:pt>
                </c15:dlblRangeCache>
              </c15:datalabelsRange>
            </c:ext>
            <c:ext xmlns:c16="http://schemas.microsoft.com/office/drawing/2014/chart" uri="{C3380CC4-5D6E-409C-BE32-E72D297353CC}">
              <c16:uniqueId val="{0000000E-5DFF-45CC-AE52-702E40564DA8}"/>
            </c:ext>
          </c:extLst>
        </c:ser>
        <c:dLbls>
          <c:showLegendKey val="0"/>
          <c:showVal val="0"/>
          <c:showCatName val="0"/>
          <c:showSerName val="0"/>
          <c:showPercent val="0"/>
          <c:showBubbleSize val="0"/>
        </c:dLbls>
        <c:bubbleScale val="100"/>
        <c:showNegBubbles val="0"/>
        <c:axId val="603573135"/>
        <c:axId val="603573967"/>
      </c:bubbleChart>
      <c:valAx>
        <c:axId val="603573135"/>
        <c:scaling>
          <c:orientation val="minMax"/>
          <c:max val="8"/>
          <c:min val="0"/>
        </c:scaling>
        <c:delete val="1"/>
        <c:axPos val="b"/>
        <c:numFmt formatCode="General" sourceLinked="1"/>
        <c:majorTickMark val="out"/>
        <c:minorTickMark val="none"/>
        <c:tickLblPos val="nextTo"/>
        <c:crossAx val="603573967"/>
        <c:crosses val="autoZero"/>
        <c:crossBetween val="midCat"/>
      </c:valAx>
      <c:valAx>
        <c:axId val="603573967"/>
        <c:scaling>
          <c:orientation val="minMax"/>
          <c:max val="11"/>
          <c:min val="0"/>
        </c:scaling>
        <c:delete val="1"/>
        <c:axPos val="l"/>
        <c:numFmt formatCode="General" sourceLinked="1"/>
        <c:majorTickMark val="out"/>
        <c:minorTickMark val="none"/>
        <c:tickLblPos val="nextTo"/>
        <c:crossAx val="6035731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767665068738602"/>
          <c:y val="0.18416914956038954"/>
          <c:w val="0.46543982840018489"/>
          <c:h val="0.69326015710789646"/>
        </c:manualLayout>
      </c:layout>
      <c:doughnutChart>
        <c:varyColors val="1"/>
        <c:ser>
          <c:idx val="0"/>
          <c:order val="0"/>
          <c:spPr>
            <a:gradFill>
              <a:gsLst>
                <a:gs pos="0">
                  <a:srgbClr val="CC3399"/>
                </a:gs>
                <a:gs pos="98000">
                  <a:srgbClr val="C23FD8"/>
                </a:gs>
              </a:gsLst>
              <a:lin ang="5400000" scaled="1"/>
            </a:gradFill>
            <a:ln w="57150">
              <a:solidFill>
                <a:srgbClr val="461E64"/>
              </a:solidFill>
            </a:ln>
          </c:spPr>
          <c:dPt>
            <c:idx val="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1-475F-4446-B2B8-7F36E05FCA9D}"/>
              </c:ext>
            </c:extLst>
          </c:dPt>
          <c:dPt>
            <c:idx val="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3-475F-4446-B2B8-7F36E05FCA9D}"/>
              </c:ext>
            </c:extLst>
          </c:dPt>
          <c:dPt>
            <c:idx val="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5-475F-4446-B2B8-7F36E05FCA9D}"/>
              </c:ext>
            </c:extLst>
          </c:dPt>
          <c:dPt>
            <c:idx val="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7-475F-4446-B2B8-7F36E05FCA9D}"/>
              </c:ext>
            </c:extLst>
          </c:dPt>
          <c:dPt>
            <c:idx val="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9-475F-4446-B2B8-7F36E05FCA9D}"/>
              </c:ext>
            </c:extLst>
          </c:dPt>
          <c:dPt>
            <c:idx val="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B-475F-4446-B2B8-7F36E05FCA9D}"/>
              </c:ext>
            </c:extLst>
          </c:dPt>
          <c:dPt>
            <c:idx val="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D-475F-4446-B2B8-7F36E05FCA9D}"/>
              </c:ext>
            </c:extLst>
          </c:dPt>
          <c:dPt>
            <c:idx val="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F-475F-4446-B2B8-7F36E05FCA9D}"/>
              </c:ext>
            </c:extLst>
          </c:dPt>
          <c:dPt>
            <c:idx val="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1-475F-4446-B2B8-7F36E05FCA9D}"/>
              </c:ext>
            </c:extLst>
          </c:dPt>
          <c:dPt>
            <c:idx val="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3-475F-4446-B2B8-7F36E05FCA9D}"/>
              </c:ext>
            </c:extLst>
          </c:dPt>
          <c:dPt>
            <c:idx val="1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5-475F-4446-B2B8-7F36E05FCA9D}"/>
              </c:ext>
            </c:extLst>
          </c:dPt>
          <c:dPt>
            <c:idx val="1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7-475F-4446-B2B8-7F36E05FCA9D}"/>
              </c:ext>
            </c:extLst>
          </c:dPt>
          <c:dPt>
            <c:idx val="1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9-475F-4446-B2B8-7F36E05FCA9D}"/>
              </c:ext>
            </c:extLst>
          </c:dPt>
          <c:dPt>
            <c:idx val="1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B-475F-4446-B2B8-7F36E05FCA9D}"/>
              </c:ext>
            </c:extLst>
          </c:dPt>
          <c:dPt>
            <c:idx val="1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D-475F-4446-B2B8-7F36E05FCA9D}"/>
              </c:ext>
            </c:extLst>
          </c:dPt>
          <c:dPt>
            <c:idx val="1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F-475F-4446-B2B8-7F36E05FCA9D}"/>
              </c:ext>
            </c:extLst>
          </c:dPt>
          <c:dPt>
            <c:idx val="1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1-475F-4446-B2B8-7F36E05FCA9D}"/>
              </c:ext>
            </c:extLst>
          </c:dPt>
          <c:dPt>
            <c:idx val="1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3-475F-4446-B2B8-7F36E05FCA9D}"/>
              </c:ext>
            </c:extLst>
          </c:dPt>
          <c:dPt>
            <c:idx val="1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5-475F-4446-B2B8-7F36E05FCA9D}"/>
              </c:ext>
            </c:extLst>
          </c:dPt>
          <c:dPt>
            <c:idx val="1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7-475F-4446-B2B8-7F36E05FCA9D}"/>
              </c:ext>
            </c:extLst>
          </c:dPt>
          <c:dPt>
            <c:idx val="2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9-475F-4446-B2B8-7F36E05FCA9D}"/>
              </c:ext>
            </c:extLst>
          </c:dPt>
          <c:dPt>
            <c:idx val="2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B-475F-4446-B2B8-7F36E05FCA9D}"/>
              </c:ext>
            </c:extLst>
          </c:dPt>
          <c:dPt>
            <c:idx val="2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D-475F-4446-B2B8-7F36E05FCA9D}"/>
              </c:ext>
            </c:extLst>
          </c:dPt>
          <c:dPt>
            <c:idx val="2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F-475F-4446-B2B8-7F36E05FCA9D}"/>
              </c:ext>
            </c:extLst>
          </c:dPt>
          <c:dPt>
            <c:idx val="2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1-475F-4446-B2B8-7F36E05FCA9D}"/>
              </c:ext>
            </c:extLst>
          </c:dPt>
          <c:dPt>
            <c:idx val="2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3-475F-4446-B2B8-7F36E05FCA9D}"/>
              </c:ext>
            </c:extLst>
          </c:dPt>
          <c:dPt>
            <c:idx val="2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5-475F-4446-B2B8-7F36E05FCA9D}"/>
              </c:ext>
            </c:extLst>
          </c:dPt>
          <c:dPt>
            <c:idx val="2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7-475F-4446-B2B8-7F36E05FCA9D}"/>
              </c:ext>
            </c:extLst>
          </c:dPt>
          <c:dPt>
            <c:idx val="2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9-475F-4446-B2B8-7F36E05FCA9D}"/>
              </c:ext>
            </c:extLst>
          </c:dPt>
          <c:dPt>
            <c:idx val="2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B-475F-4446-B2B8-7F36E05FCA9D}"/>
              </c:ext>
            </c:extLst>
          </c:dPt>
          <c:dPt>
            <c:idx val="3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D-475F-4446-B2B8-7F36E05FCA9D}"/>
              </c:ext>
            </c:extLst>
          </c:dPt>
          <c:dPt>
            <c:idx val="3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F-475F-4446-B2B8-7F36E05FCA9D}"/>
              </c:ext>
            </c:extLst>
          </c:dPt>
          <c:dPt>
            <c:idx val="3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1-475F-4446-B2B8-7F36E05FCA9D}"/>
              </c:ext>
            </c:extLst>
          </c:dPt>
          <c:dPt>
            <c:idx val="3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3-475F-4446-B2B8-7F36E05FCA9D}"/>
              </c:ext>
            </c:extLst>
          </c:dPt>
          <c:dPt>
            <c:idx val="3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5-475F-4446-B2B8-7F36E05FCA9D}"/>
              </c:ext>
            </c:extLst>
          </c:dPt>
          <c:dPt>
            <c:idx val="3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7-475F-4446-B2B8-7F36E05FCA9D}"/>
              </c:ext>
            </c:extLst>
          </c:dPt>
          <c:dPt>
            <c:idx val="3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9-475F-4446-B2B8-7F36E05FCA9D}"/>
              </c:ext>
            </c:extLst>
          </c:dPt>
          <c:dPt>
            <c:idx val="3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B-475F-4446-B2B8-7F36E05FCA9D}"/>
              </c:ext>
            </c:extLst>
          </c:dPt>
          <c:dPt>
            <c:idx val="3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D-475F-4446-B2B8-7F36E05FCA9D}"/>
              </c:ext>
            </c:extLst>
          </c:dPt>
          <c:dPt>
            <c:idx val="3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F-475F-4446-B2B8-7F36E05FCA9D}"/>
              </c:ext>
            </c:extLst>
          </c:dPt>
          <c:dPt>
            <c:idx val="4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1-475F-4446-B2B8-7F36E05FCA9D}"/>
              </c:ext>
            </c:extLst>
          </c:dPt>
          <c:dPt>
            <c:idx val="4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3-475F-4446-B2B8-7F36E05FCA9D}"/>
              </c:ext>
            </c:extLst>
          </c:dPt>
          <c:dPt>
            <c:idx val="4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5-475F-4446-B2B8-7F36E05FCA9D}"/>
              </c:ext>
            </c:extLst>
          </c:dPt>
          <c:dPt>
            <c:idx val="4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7-475F-4446-B2B8-7F36E05FCA9D}"/>
              </c:ext>
            </c:extLst>
          </c:dPt>
          <c:dPt>
            <c:idx val="4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9-475F-4446-B2B8-7F36E05FCA9D}"/>
              </c:ext>
            </c:extLst>
          </c:dPt>
          <c:dPt>
            <c:idx val="4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B-475F-4446-B2B8-7F36E05FCA9D}"/>
              </c:ext>
            </c:extLst>
          </c:dPt>
          <c:dPt>
            <c:idx val="4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D-475F-4446-B2B8-7F36E05FCA9D}"/>
              </c:ext>
            </c:extLst>
          </c:dPt>
          <c:dPt>
            <c:idx val="4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F-475F-4446-B2B8-7F36E05FCA9D}"/>
              </c:ext>
            </c:extLst>
          </c:dPt>
          <c:dPt>
            <c:idx val="4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1-475F-4446-B2B8-7F36E05FCA9D}"/>
              </c:ext>
            </c:extLst>
          </c:dPt>
          <c:dPt>
            <c:idx val="4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3-475F-4446-B2B8-7F36E05FCA9D}"/>
              </c:ext>
            </c:extLst>
          </c:dPt>
          <c:dPt>
            <c:idx val="5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5-475F-4446-B2B8-7F36E05FCA9D}"/>
              </c:ext>
            </c:extLst>
          </c:dPt>
          <c:dPt>
            <c:idx val="5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7-475F-4446-B2B8-7F36E05FCA9D}"/>
              </c:ext>
            </c:extLst>
          </c:dPt>
          <c:dPt>
            <c:idx val="5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9-475F-4446-B2B8-7F36E05FCA9D}"/>
              </c:ext>
            </c:extLst>
          </c:dPt>
          <c:dPt>
            <c:idx val="5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B-475F-4446-B2B8-7F36E05FCA9D}"/>
              </c:ext>
            </c:extLst>
          </c:dPt>
          <c:dPt>
            <c:idx val="5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D-475F-4446-B2B8-7F36E05FCA9D}"/>
              </c:ext>
            </c:extLst>
          </c:dPt>
          <c:dPt>
            <c:idx val="5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F-475F-4446-B2B8-7F36E05FCA9D}"/>
              </c:ext>
            </c:extLst>
          </c:dPt>
          <c:dPt>
            <c:idx val="5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1-475F-4446-B2B8-7F36E05FCA9D}"/>
              </c:ext>
            </c:extLst>
          </c:dPt>
          <c:dPt>
            <c:idx val="5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3-475F-4446-B2B8-7F36E05FCA9D}"/>
              </c:ext>
            </c:extLst>
          </c:dPt>
          <c:dPt>
            <c:idx val="5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5-475F-4446-B2B8-7F36E05FCA9D}"/>
              </c:ext>
            </c:extLst>
          </c:dPt>
          <c:dPt>
            <c:idx val="5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7-475F-4446-B2B8-7F36E05FCA9D}"/>
              </c:ext>
            </c:extLst>
          </c:dPt>
          <c:dPt>
            <c:idx val="6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9-475F-4446-B2B8-7F36E05FCA9D}"/>
              </c:ext>
            </c:extLst>
          </c:dPt>
          <c:dPt>
            <c:idx val="6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B-475F-4446-B2B8-7F36E05FCA9D}"/>
              </c:ext>
            </c:extLst>
          </c:dPt>
          <c:dPt>
            <c:idx val="6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D-475F-4446-B2B8-7F36E05FCA9D}"/>
              </c:ext>
            </c:extLst>
          </c:dPt>
          <c:dPt>
            <c:idx val="6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F-475F-4446-B2B8-7F36E05FCA9D}"/>
              </c:ext>
            </c:extLst>
          </c:dPt>
          <c:dPt>
            <c:idx val="6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1-475F-4446-B2B8-7F36E05FCA9D}"/>
              </c:ext>
            </c:extLst>
          </c:dPt>
          <c:dPt>
            <c:idx val="6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3-475F-4446-B2B8-7F36E05FCA9D}"/>
              </c:ext>
            </c:extLst>
          </c:dPt>
          <c:dPt>
            <c:idx val="6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5-475F-4446-B2B8-7F36E05FCA9D}"/>
              </c:ext>
            </c:extLst>
          </c:dPt>
          <c:dPt>
            <c:idx val="6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7-475F-4446-B2B8-7F36E05FCA9D}"/>
              </c:ext>
            </c:extLst>
          </c:dPt>
          <c:dPt>
            <c:idx val="6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9-475F-4446-B2B8-7F36E05FCA9D}"/>
              </c:ext>
            </c:extLst>
          </c:dPt>
          <c:dPt>
            <c:idx val="6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B-475F-4446-B2B8-7F36E05FCA9D}"/>
              </c:ext>
            </c:extLst>
          </c:dPt>
          <c:val>
            <c:numLit>
              <c:formatCode>General</c:formatCode>
              <c:ptCount val="7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numLit>
          </c:val>
          <c:extLst>
            <c:ext xmlns:c16="http://schemas.microsoft.com/office/drawing/2014/chart" uri="{C3380CC4-5D6E-409C-BE32-E72D297353CC}">
              <c16:uniqueId val="{0000008C-475F-4446-B2B8-7F36E05FCA9D}"/>
            </c:ext>
          </c:extLst>
        </c:ser>
        <c:dLbls>
          <c:showLegendKey val="0"/>
          <c:showVal val="0"/>
          <c:showCatName val="0"/>
          <c:showSerName val="0"/>
          <c:showPercent val="0"/>
          <c:showBubbleSize val="0"/>
          <c:showLeaderLines val="1"/>
        </c:dLbls>
        <c:firstSliceAng val="0"/>
        <c:holeSize val="70"/>
      </c:doughnutChart>
      <c:doughnutChart>
        <c:varyColors val="1"/>
        <c:ser>
          <c:idx val="1"/>
          <c:order val="1"/>
          <c:tx>
            <c:v>Percantage</c:v>
          </c:tx>
          <c:spPr>
            <a:ln>
              <a:noFill/>
            </a:ln>
          </c:spPr>
          <c:explosion val="28"/>
          <c:dPt>
            <c:idx val="0"/>
            <c:bubble3D val="0"/>
            <c:spPr>
              <a:solidFill>
                <a:srgbClr val="C23FD8">
                  <a:alpha val="0"/>
                </a:srgbClr>
              </a:solidFill>
              <a:ln w="19050">
                <a:noFill/>
              </a:ln>
              <a:effectLst/>
            </c:spPr>
            <c:extLst>
              <c:ext xmlns:c16="http://schemas.microsoft.com/office/drawing/2014/chart" uri="{C3380CC4-5D6E-409C-BE32-E72D297353CC}">
                <c16:uniqueId val="{0000008E-475F-4446-B2B8-7F36E05FCA9D}"/>
              </c:ext>
            </c:extLst>
          </c:dPt>
          <c:dPt>
            <c:idx val="1"/>
            <c:bubble3D val="0"/>
            <c:spPr>
              <a:solidFill>
                <a:srgbClr val="002060"/>
              </a:solidFill>
              <a:ln w="19050">
                <a:noFill/>
              </a:ln>
              <a:effectLst/>
            </c:spPr>
            <c:extLst>
              <c:ext xmlns:c16="http://schemas.microsoft.com/office/drawing/2014/chart" uri="{C3380CC4-5D6E-409C-BE32-E72D297353CC}">
                <c16:uniqueId val="{00000090-475F-4446-B2B8-7F36E05FCA9D}"/>
              </c:ext>
            </c:extLst>
          </c:dPt>
          <c:val>
            <c:numRef>
              <c:f>PivotTables1!$D$29:$E$29</c:f>
              <c:numCache>
                <c:formatCode>0.0%</c:formatCode>
                <c:ptCount val="2"/>
                <c:pt idx="0">
                  <c:v>0.86944034905597356</c:v>
                </c:pt>
                <c:pt idx="1">
                  <c:v>0.13055965094402644</c:v>
                </c:pt>
              </c:numCache>
            </c:numRef>
          </c:val>
          <c:extLst>
            <c:ext xmlns:c16="http://schemas.microsoft.com/office/drawing/2014/chart" uri="{C3380CC4-5D6E-409C-BE32-E72D297353CC}">
              <c16:uniqueId val="{00000091-475F-4446-B2B8-7F36E05FCA9D}"/>
            </c:ext>
          </c:extLst>
        </c:ser>
        <c:dLbls>
          <c:showLegendKey val="0"/>
          <c:showVal val="0"/>
          <c:showCatName val="0"/>
          <c:showSerName val="0"/>
          <c:showPercent val="0"/>
          <c:showBubbleSize val="0"/>
          <c:showLeaderLines val="1"/>
        </c:dLbls>
        <c:firstSliceAng val="0"/>
        <c:holeSize val="50"/>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PivotTables2!$G$4</c:f>
              <c:strCache>
                <c:ptCount val="1"/>
                <c:pt idx="0">
                  <c:v>Brazil</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val>
            <c:numRef>
              <c:f>PivotTables2!$H$4</c:f>
              <c:numCache>
                <c:formatCode>0.0%</c:formatCode>
                <c:ptCount val="1"/>
                <c:pt idx="0">
                  <c:v>0.10815118864374892</c:v>
                </c:pt>
              </c:numCache>
            </c:numRef>
          </c:val>
          <c:extLst>
            <c:ext xmlns:c16="http://schemas.microsoft.com/office/drawing/2014/chart" uri="{C3380CC4-5D6E-409C-BE32-E72D297353CC}">
              <c16:uniqueId val="{00000000-8187-43BD-977B-6ED1005DF8FA}"/>
            </c:ext>
          </c:extLst>
        </c:ser>
        <c:ser>
          <c:idx val="1"/>
          <c:order val="1"/>
          <c:tx>
            <c:strRef>
              <c:f>PivotTables2!$G$5</c:f>
              <c:strCache>
                <c:ptCount val="1"/>
                <c:pt idx="0">
                  <c:v>Canada</c:v>
                </c:pt>
              </c:strCache>
            </c:strRef>
          </c:tx>
          <c:spPr>
            <a:gradFill>
              <a:gsLst>
                <a:gs pos="0">
                  <a:srgbClr val="990099"/>
                </a:gs>
                <a:gs pos="97000">
                  <a:srgbClr val="C23FD8"/>
                </a:gs>
              </a:gsLst>
              <a:path path="circle">
                <a:fillToRect l="50000" t="50000" r="50000" b="50000"/>
              </a:path>
            </a:gradFill>
            <a:ln>
              <a:noFill/>
            </a:ln>
            <a:effectLst/>
          </c:spPr>
          <c:invertIfNegative val="0"/>
          <c:val>
            <c:numRef>
              <c:f>PivotTables2!$H$5</c:f>
              <c:numCache>
                <c:formatCode>0.0%</c:formatCode>
                <c:ptCount val="1"/>
                <c:pt idx="0">
                  <c:v>0.10771335727723619</c:v>
                </c:pt>
              </c:numCache>
            </c:numRef>
          </c:val>
          <c:extLst>
            <c:ext xmlns:c16="http://schemas.microsoft.com/office/drawing/2014/chart" uri="{C3380CC4-5D6E-409C-BE32-E72D297353CC}">
              <c16:uniqueId val="{00000001-8187-43BD-977B-6ED1005DF8FA}"/>
            </c:ext>
          </c:extLst>
        </c:ser>
        <c:ser>
          <c:idx val="2"/>
          <c:order val="2"/>
          <c:tx>
            <c:strRef>
              <c:f>PivotTables2!$G$6</c:f>
              <c:strCache>
                <c:ptCount val="1"/>
                <c:pt idx="0">
                  <c:v>Egypt</c:v>
                </c:pt>
              </c:strCache>
            </c:strRef>
          </c:tx>
          <c:spPr>
            <a:gradFill>
              <a:gsLst>
                <a:gs pos="0">
                  <a:schemeClr val="accent2">
                    <a:lumMod val="50000"/>
                  </a:schemeClr>
                </a:gs>
                <a:gs pos="97000">
                  <a:schemeClr val="accent2">
                    <a:lumMod val="75000"/>
                  </a:schemeClr>
                </a:gs>
              </a:gsLst>
              <a:path path="circle">
                <a:fillToRect l="50000" t="50000" r="50000" b="50000"/>
              </a:path>
            </a:gradFill>
            <a:ln>
              <a:noFill/>
            </a:ln>
            <a:effectLst/>
          </c:spPr>
          <c:invertIfNegative val="0"/>
          <c:val>
            <c:numRef>
              <c:f>PivotTables2!$H$6</c:f>
              <c:numCache>
                <c:formatCode>0.0%</c:formatCode>
                <c:ptCount val="1"/>
                <c:pt idx="0">
                  <c:v>0.31147255002565416</c:v>
                </c:pt>
              </c:numCache>
            </c:numRef>
          </c:val>
          <c:extLst>
            <c:ext xmlns:c16="http://schemas.microsoft.com/office/drawing/2014/chart" uri="{C3380CC4-5D6E-409C-BE32-E72D297353CC}">
              <c16:uniqueId val="{00000002-8187-43BD-977B-6ED1005DF8FA}"/>
            </c:ext>
          </c:extLst>
        </c:ser>
        <c:ser>
          <c:idx val="3"/>
          <c:order val="3"/>
          <c:tx>
            <c:strRef>
              <c:f>PivotTables2!$G$7</c:f>
              <c:strCache>
                <c:ptCount val="1"/>
                <c:pt idx="0">
                  <c:v>Russia</c:v>
                </c:pt>
              </c:strCache>
            </c:strRef>
          </c:tx>
          <c:spPr>
            <a:gradFill>
              <a:gsLst>
                <a:gs pos="0">
                  <a:schemeClr val="accent3">
                    <a:lumMod val="50000"/>
                  </a:schemeClr>
                </a:gs>
                <a:gs pos="97000">
                  <a:schemeClr val="accent3">
                    <a:lumMod val="75000"/>
                  </a:schemeClr>
                </a:gs>
              </a:gsLst>
              <a:path path="circle">
                <a:fillToRect l="50000" t="50000" r="50000" b="50000"/>
              </a:path>
            </a:gradFill>
            <a:ln>
              <a:noFill/>
            </a:ln>
            <a:effectLst/>
          </c:spPr>
          <c:invertIfNegative val="0"/>
          <c:dPt>
            <c:idx val="0"/>
            <c:invertIfNegative val="0"/>
            <c:bubble3D val="0"/>
            <c:spPr>
              <a:gradFill>
                <a:gsLst>
                  <a:gs pos="0">
                    <a:schemeClr val="accent3">
                      <a:lumMod val="50000"/>
                    </a:schemeClr>
                  </a:gs>
                  <a:gs pos="97000">
                    <a:schemeClr val="accent3">
                      <a:lumMod val="60000"/>
                      <a:lumOff val="40000"/>
                    </a:schemeClr>
                  </a:gs>
                </a:gsLst>
                <a:path path="circle">
                  <a:fillToRect l="50000" t="50000" r="50000" b="50000"/>
                </a:path>
              </a:gradFill>
              <a:ln>
                <a:noFill/>
              </a:ln>
              <a:effectLst/>
            </c:spPr>
            <c:extLst>
              <c:ext xmlns:c16="http://schemas.microsoft.com/office/drawing/2014/chart" uri="{C3380CC4-5D6E-409C-BE32-E72D297353CC}">
                <c16:uniqueId val="{00000004-8187-43BD-977B-6ED1005DF8FA}"/>
              </c:ext>
            </c:extLst>
          </c:dPt>
          <c:val>
            <c:numRef>
              <c:f>PivotTables2!$H$7</c:f>
              <c:numCache>
                <c:formatCode>0.0%</c:formatCode>
                <c:ptCount val="1"/>
                <c:pt idx="0">
                  <c:v>0.16026338293141781</c:v>
                </c:pt>
              </c:numCache>
            </c:numRef>
          </c:val>
          <c:extLst>
            <c:ext xmlns:c16="http://schemas.microsoft.com/office/drawing/2014/chart" uri="{C3380CC4-5D6E-409C-BE32-E72D297353CC}">
              <c16:uniqueId val="{00000005-8187-43BD-977B-6ED1005DF8FA}"/>
            </c:ext>
          </c:extLst>
        </c:ser>
        <c:ser>
          <c:idx val="4"/>
          <c:order val="4"/>
          <c:tx>
            <c:strRef>
              <c:f>PivotTables2!$G$8</c:f>
              <c:strCache>
                <c:ptCount val="1"/>
                <c:pt idx="0">
                  <c:v>United Kingdom</c:v>
                </c:pt>
              </c:strCache>
            </c:strRef>
          </c:tx>
          <c:spPr>
            <a:gradFill>
              <a:gsLst>
                <a:gs pos="0">
                  <a:schemeClr val="accent6">
                    <a:lumMod val="50000"/>
                  </a:schemeClr>
                </a:gs>
                <a:gs pos="97000">
                  <a:schemeClr val="accent6">
                    <a:lumMod val="75000"/>
                  </a:schemeClr>
                </a:gs>
              </a:gsLst>
              <a:path path="circle">
                <a:fillToRect l="50000" t="50000" r="50000" b="50000"/>
              </a:path>
            </a:gradFill>
            <a:ln>
              <a:noFill/>
            </a:ln>
            <a:effectLst/>
          </c:spPr>
          <c:invertIfNegative val="0"/>
          <c:val>
            <c:numRef>
              <c:f>PivotTables2!$H$8</c:f>
              <c:numCache>
                <c:formatCode>0.0%</c:formatCode>
                <c:ptCount val="1"/>
                <c:pt idx="0">
                  <c:v>0.14352659483495811</c:v>
                </c:pt>
              </c:numCache>
            </c:numRef>
          </c:val>
          <c:extLst>
            <c:ext xmlns:c16="http://schemas.microsoft.com/office/drawing/2014/chart" uri="{C3380CC4-5D6E-409C-BE32-E72D297353CC}">
              <c16:uniqueId val="{00000006-8187-43BD-977B-6ED1005DF8FA}"/>
            </c:ext>
          </c:extLst>
        </c:ser>
        <c:ser>
          <c:idx val="5"/>
          <c:order val="5"/>
          <c:tx>
            <c:strRef>
              <c:f>PivotTables2!$G$9</c:f>
              <c:strCache>
                <c:ptCount val="1"/>
                <c:pt idx="0">
                  <c:v>USA</c:v>
                </c:pt>
              </c:strCache>
            </c:strRef>
          </c:tx>
          <c:spPr>
            <a:gradFill>
              <a:gsLst>
                <a:gs pos="0">
                  <a:srgbClr val="0070C0"/>
                </a:gs>
                <a:gs pos="97000">
                  <a:srgbClr val="00B0F0"/>
                </a:gs>
              </a:gsLst>
              <a:path path="circle">
                <a:fillToRect l="50000" t="50000" r="50000" b="50000"/>
              </a:path>
            </a:gradFill>
            <a:ln>
              <a:noFill/>
            </a:ln>
            <a:effectLst/>
          </c:spPr>
          <c:invertIfNegative val="0"/>
          <c:val>
            <c:numRef>
              <c:f>PivotTables2!$H$9</c:f>
              <c:numCache>
                <c:formatCode>0.0%</c:formatCode>
                <c:ptCount val="1"/>
                <c:pt idx="0">
                  <c:v>0.16887292628698478</c:v>
                </c:pt>
              </c:numCache>
            </c:numRef>
          </c:val>
          <c:extLst>
            <c:ext xmlns:c16="http://schemas.microsoft.com/office/drawing/2014/chart" uri="{C3380CC4-5D6E-409C-BE32-E72D297353CC}">
              <c16:uniqueId val="{00000007-8187-43BD-977B-6ED1005DF8FA}"/>
            </c:ext>
          </c:extLst>
        </c:ser>
        <c:dLbls>
          <c:showLegendKey val="0"/>
          <c:showVal val="0"/>
          <c:showCatName val="0"/>
          <c:showSerName val="0"/>
          <c:showPercent val="0"/>
          <c:showBubbleSize val="0"/>
        </c:dLbls>
        <c:gapWidth val="150"/>
        <c:overlap val="100"/>
        <c:axId val="2092316591"/>
        <c:axId val="2092317839"/>
      </c:barChart>
      <c:catAx>
        <c:axId val="2092316591"/>
        <c:scaling>
          <c:orientation val="minMax"/>
        </c:scaling>
        <c:delete val="1"/>
        <c:axPos val="l"/>
        <c:numFmt formatCode="General" sourceLinked="1"/>
        <c:majorTickMark val="none"/>
        <c:minorTickMark val="none"/>
        <c:tickLblPos val="nextTo"/>
        <c:crossAx val="2092317839"/>
        <c:crosses val="autoZero"/>
        <c:auto val="1"/>
        <c:lblAlgn val="ctr"/>
        <c:lblOffset val="100"/>
        <c:noMultiLvlLbl val="0"/>
      </c:catAx>
      <c:valAx>
        <c:axId val="2092317839"/>
        <c:scaling>
          <c:orientation val="minMax"/>
        </c:scaling>
        <c:delete val="1"/>
        <c:axPos val="b"/>
        <c:numFmt formatCode="0%" sourceLinked="1"/>
        <c:majorTickMark val="none"/>
        <c:minorTickMark val="none"/>
        <c:tickLblPos val="nextTo"/>
        <c:crossAx val="209231659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5">
                  <a:lumMod val="50000"/>
                </a:schemeClr>
              </a:solidFill>
              <a:ln w="19050">
                <a:noFill/>
              </a:ln>
              <a:effectLst/>
            </c:spPr>
            <c:extLst>
              <c:ext xmlns:c16="http://schemas.microsoft.com/office/drawing/2014/chart" uri="{C3380CC4-5D6E-409C-BE32-E72D297353CC}">
                <c16:uniqueId val="{00000001-F76B-440E-AE7C-066691437763}"/>
              </c:ext>
            </c:extLst>
          </c:dPt>
          <c:dPt>
            <c:idx val="1"/>
            <c:bubble3D val="0"/>
            <c:spPr>
              <a:gradFill>
                <a:gsLst>
                  <a:gs pos="0">
                    <a:srgbClr val="70319F"/>
                  </a:gs>
                  <a:gs pos="100000">
                    <a:srgbClr val="C23FD8"/>
                  </a:gs>
                </a:gsLst>
                <a:lin ang="5400000" scaled="1"/>
              </a:gradFill>
              <a:ln w="19050">
                <a:solidFill>
                  <a:schemeClr val="lt1"/>
                </a:solidFill>
              </a:ln>
              <a:effectLst/>
            </c:spPr>
            <c:extLst>
              <c:ext xmlns:c16="http://schemas.microsoft.com/office/drawing/2014/chart" uri="{C3380CC4-5D6E-409C-BE32-E72D297353CC}">
                <c16:uniqueId val="{00000003-F76B-440E-AE7C-066691437763}"/>
              </c:ext>
            </c:extLst>
          </c:dPt>
          <c:cat>
            <c:strRef>
              <c:f>PivotTables2!$P$6:$Q$6</c:f>
              <c:strCache>
                <c:ptCount val="2"/>
                <c:pt idx="0">
                  <c:v>Remaining %</c:v>
                </c:pt>
                <c:pt idx="1">
                  <c:v>Actual</c:v>
                </c:pt>
              </c:strCache>
            </c:strRef>
          </c:cat>
          <c:val>
            <c:numRef>
              <c:f>PivotTables2!$P$7:$Q$7</c:f>
              <c:numCache>
                <c:formatCode>0.0%</c:formatCode>
                <c:ptCount val="2"/>
                <c:pt idx="0">
                  <c:v>0.34319081071934154</c:v>
                </c:pt>
                <c:pt idx="1">
                  <c:v>0.65680918928065846</c:v>
                </c:pt>
              </c:numCache>
            </c:numRef>
          </c:val>
          <c:extLst>
            <c:ext xmlns:c16="http://schemas.microsoft.com/office/drawing/2014/chart" uri="{C3380CC4-5D6E-409C-BE32-E72D297353CC}">
              <c16:uniqueId val="{00000004-F76B-440E-AE7C-066691437763}"/>
            </c:ext>
          </c:extLst>
        </c:ser>
        <c:dLbls>
          <c:showLegendKey val="0"/>
          <c:showVal val="0"/>
          <c:showCatName val="0"/>
          <c:showSerName val="0"/>
          <c:showPercent val="0"/>
          <c:showBubbleSize val="0"/>
          <c:showLeaderLines val="1"/>
        </c:dLbls>
        <c:firstSliceAng val="0"/>
        <c:holeSize val="75"/>
      </c:doughnutChart>
      <c:scatterChart>
        <c:scatterStyle val="lineMarker"/>
        <c:varyColors val="0"/>
        <c:ser>
          <c:idx val="1"/>
          <c:order val="1"/>
          <c:tx>
            <c:v>X&amp;Y</c:v>
          </c:tx>
          <c:spPr>
            <a:ln w="25400" cap="rnd">
              <a:noFill/>
              <a:round/>
            </a:ln>
            <a:effectLst/>
          </c:spPr>
          <c:marker>
            <c:symbol val="circle"/>
            <c:size val="5"/>
            <c:spPr>
              <a:solidFill>
                <a:srgbClr val="C23FD8"/>
              </a:solidFill>
              <a:ln w="215900">
                <a:solidFill>
                  <a:schemeClr val="accent2"/>
                </a:solidFill>
              </a:ln>
              <a:effectLst/>
            </c:spPr>
          </c:marker>
          <c:dPt>
            <c:idx val="0"/>
            <c:marker>
              <c:symbol val="circle"/>
              <c:size val="5"/>
              <c:spPr>
                <a:solidFill>
                  <a:srgbClr val="C23FD8"/>
                </a:solidFill>
                <a:ln w="215900">
                  <a:solidFill>
                    <a:srgbClr val="70319F"/>
                  </a:solidFill>
                </a:ln>
                <a:effectLst/>
              </c:spPr>
            </c:marker>
            <c:bubble3D val="0"/>
            <c:extLst>
              <c:ext xmlns:c16="http://schemas.microsoft.com/office/drawing/2014/chart" uri="{C3380CC4-5D6E-409C-BE32-E72D297353CC}">
                <c16:uniqueId val="{00000005-F76B-440E-AE7C-066691437763}"/>
              </c:ext>
            </c:extLst>
          </c:dPt>
          <c:dPt>
            <c:idx val="1"/>
            <c:marker>
              <c:symbol val="circle"/>
              <c:size val="5"/>
              <c:spPr>
                <a:solidFill>
                  <a:srgbClr val="C23FD8"/>
                </a:solidFill>
                <a:ln w="215900">
                  <a:solidFill>
                    <a:srgbClr val="C23FD8"/>
                  </a:solidFill>
                </a:ln>
                <a:effectLst/>
              </c:spPr>
            </c:marker>
            <c:bubble3D val="0"/>
            <c:spPr>
              <a:ln w="28575" cap="rnd">
                <a:noFill/>
                <a:round/>
              </a:ln>
              <a:effectLst/>
            </c:spPr>
            <c:extLst>
              <c:ext xmlns:c16="http://schemas.microsoft.com/office/drawing/2014/chart" uri="{C3380CC4-5D6E-409C-BE32-E72D297353CC}">
                <c16:uniqueId val="{00000007-F76B-440E-AE7C-066691437763}"/>
              </c:ext>
            </c:extLst>
          </c:dPt>
          <c:xVal>
            <c:numRef>
              <c:f>PivotTables2!$S$7:$S$8</c:f>
              <c:numCache>
                <c:formatCode>General</c:formatCode>
                <c:ptCount val="2"/>
                <c:pt idx="0">
                  <c:v>0</c:v>
                </c:pt>
                <c:pt idx="1">
                  <c:v>0.83341646659422952</c:v>
                </c:pt>
              </c:numCache>
            </c:numRef>
          </c:xVal>
          <c:yVal>
            <c:numRef>
              <c:f>PivotTables2!$T$7:$T$8</c:f>
              <c:numCache>
                <c:formatCode>General</c:formatCode>
                <c:ptCount val="2"/>
                <c:pt idx="0">
                  <c:v>1</c:v>
                </c:pt>
                <c:pt idx="1">
                  <c:v>-0.55264544982256958</c:v>
                </c:pt>
              </c:numCache>
            </c:numRef>
          </c:yVal>
          <c:smooth val="0"/>
          <c:extLst>
            <c:ext xmlns:c16="http://schemas.microsoft.com/office/drawing/2014/chart" uri="{C3380CC4-5D6E-409C-BE32-E72D297353CC}">
              <c16:uniqueId val="{00000008-F76B-440E-AE7C-066691437763}"/>
            </c:ext>
          </c:extLst>
        </c:ser>
        <c:dLbls>
          <c:showLegendKey val="0"/>
          <c:showVal val="0"/>
          <c:showCatName val="0"/>
          <c:showSerName val="0"/>
          <c:showPercent val="0"/>
          <c:showBubbleSize val="0"/>
        </c:dLbls>
        <c:axId val="1904152799"/>
        <c:axId val="1904156127"/>
      </c:scatterChart>
      <c:valAx>
        <c:axId val="1904156127"/>
        <c:scaling>
          <c:orientation val="minMax"/>
          <c:max val="1.1500000000000001"/>
          <c:min val="-1.1500000000000001"/>
        </c:scaling>
        <c:delete val="1"/>
        <c:axPos val="l"/>
        <c:numFmt formatCode="General" sourceLinked="1"/>
        <c:majorTickMark val="out"/>
        <c:minorTickMark val="none"/>
        <c:tickLblPos val="nextTo"/>
        <c:crossAx val="1904152799"/>
        <c:crosses val="autoZero"/>
        <c:crossBetween val="midCat"/>
      </c:valAx>
      <c:valAx>
        <c:axId val="1904152799"/>
        <c:scaling>
          <c:orientation val="minMax"/>
          <c:max val="1.1500000000000001"/>
          <c:min val="-1.1500000000000001"/>
        </c:scaling>
        <c:delete val="1"/>
        <c:axPos val="b"/>
        <c:numFmt formatCode="General" sourceLinked="1"/>
        <c:majorTickMark val="out"/>
        <c:minorTickMark val="none"/>
        <c:tickLblPos val="nextTo"/>
        <c:crossAx val="19041561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a:gsLst>
                <a:gs pos="0">
                  <a:schemeClr val="accent5">
                    <a:lumMod val="50000"/>
                  </a:schemeClr>
                </a:gs>
                <a:gs pos="100000">
                  <a:schemeClr val="accent5">
                    <a:lumMod val="60000"/>
                    <a:lumOff val="40000"/>
                  </a:schemeClr>
                </a:gs>
              </a:gsLst>
              <a:lin ang="5400000" scaled="1"/>
            </a:gradFill>
            <a:ln>
              <a:noFill/>
            </a:ln>
            <a:effectLst/>
          </c:spPr>
          <c:invertIfNegative val="0"/>
          <c:val>
            <c:numRef>
              <c:f>PivotTables2!$Y$6</c:f>
              <c:numCache>
                <c:formatCode>0.0%</c:formatCode>
                <c:ptCount val="1"/>
                <c:pt idx="0">
                  <c:v>0.22799999999999998</c:v>
                </c:pt>
              </c:numCache>
            </c:numRef>
          </c:val>
          <c:extLst>
            <c:ext xmlns:c16="http://schemas.microsoft.com/office/drawing/2014/chart" uri="{C3380CC4-5D6E-409C-BE32-E72D297353CC}">
              <c16:uniqueId val="{00000000-A58E-484B-B808-22085B368212}"/>
            </c:ext>
          </c:extLst>
        </c:ser>
        <c:ser>
          <c:idx val="1"/>
          <c:order val="1"/>
          <c:spPr>
            <a:gradFill>
              <a:gsLst>
                <a:gs pos="0">
                  <a:srgbClr val="C23FD8"/>
                </a:gs>
                <a:gs pos="100000">
                  <a:srgbClr val="CC3399"/>
                </a:gs>
              </a:gsLst>
              <a:lin ang="5400000" scaled="1"/>
            </a:gradFill>
            <a:ln>
              <a:noFill/>
            </a:ln>
            <a:effectLst/>
          </c:spPr>
          <c:invertIfNegative val="0"/>
          <c:val>
            <c:numRef>
              <c:f>PivotTables2!$Z$6</c:f>
              <c:numCache>
                <c:formatCode>0.0%</c:formatCode>
                <c:ptCount val="1"/>
                <c:pt idx="0">
                  <c:v>0.77200000000000002</c:v>
                </c:pt>
              </c:numCache>
            </c:numRef>
          </c:val>
          <c:extLst>
            <c:ext xmlns:c16="http://schemas.microsoft.com/office/drawing/2014/chart" uri="{C3380CC4-5D6E-409C-BE32-E72D297353CC}">
              <c16:uniqueId val="{00000001-A58E-484B-B808-22085B368212}"/>
            </c:ext>
          </c:extLst>
        </c:ser>
        <c:dLbls>
          <c:showLegendKey val="0"/>
          <c:showVal val="0"/>
          <c:showCatName val="0"/>
          <c:showSerName val="0"/>
          <c:showPercent val="0"/>
          <c:showBubbleSize val="0"/>
        </c:dLbls>
        <c:gapWidth val="150"/>
        <c:overlap val="100"/>
        <c:axId val="1284090015"/>
        <c:axId val="1284097087"/>
      </c:barChart>
      <c:catAx>
        <c:axId val="1284090015"/>
        <c:scaling>
          <c:orientation val="minMax"/>
        </c:scaling>
        <c:delete val="1"/>
        <c:axPos val="b"/>
        <c:numFmt formatCode="General" sourceLinked="1"/>
        <c:majorTickMark val="none"/>
        <c:minorTickMark val="none"/>
        <c:tickLblPos val="nextTo"/>
        <c:crossAx val="1284097087"/>
        <c:crosses val="autoZero"/>
        <c:auto val="1"/>
        <c:lblAlgn val="ctr"/>
        <c:lblOffset val="100"/>
        <c:noMultiLvlLbl val="0"/>
      </c:catAx>
      <c:valAx>
        <c:axId val="1284097087"/>
        <c:scaling>
          <c:orientation val="minMax"/>
        </c:scaling>
        <c:delete val="1"/>
        <c:axPos val="l"/>
        <c:numFmt formatCode="0.0%" sourceLinked="1"/>
        <c:majorTickMark val="none"/>
        <c:minorTickMark val="none"/>
        <c:tickLblPos val="nextTo"/>
        <c:crossAx val="128409001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Series1</c:v>
          </c:tx>
          <c:spPr>
            <a:gradFill flip="none" rotWithShape="1">
              <a:gsLst>
                <a:gs pos="0">
                  <a:srgbClr val="990099"/>
                </a:gs>
                <a:gs pos="100000">
                  <a:srgbClr val="CC3399"/>
                </a:gs>
              </a:gsLst>
              <a:lin ang="10800000" scaled="1"/>
              <a:tileRect/>
            </a:gradFill>
            <a:ln w="69850">
              <a:solidFill>
                <a:srgbClr val="002060"/>
              </a:solidFill>
            </a:ln>
          </c:spPr>
          <c:dPt>
            <c:idx val="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1-C81F-487D-AB7D-1A010EBDA22A}"/>
              </c:ext>
            </c:extLst>
          </c:dPt>
          <c:dPt>
            <c:idx val="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3-C81F-487D-AB7D-1A010EBDA22A}"/>
              </c:ext>
            </c:extLst>
          </c:dPt>
          <c:dPt>
            <c:idx val="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5-C81F-487D-AB7D-1A010EBDA22A}"/>
              </c:ext>
            </c:extLst>
          </c:dPt>
          <c:dPt>
            <c:idx val="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7-C81F-487D-AB7D-1A010EBDA22A}"/>
              </c:ext>
            </c:extLst>
          </c:dPt>
          <c:dPt>
            <c:idx val="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9-C81F-487D-AB7D-1A010EBDA22A}"/>
              </c:ext>
            </c:extLst>
          </c:dPt>
          <c:dPt>
            <c:idx val="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B-C81F-487D-AB7D-1A010EBDA22A}"/>
              </c:ext>
            </c:extLst>
          </c:dPt>
          <c:dPt>
            <c:idx val="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D-C81F-487D-AB7D-1A010EBDA22A}"/>
              </c:ext>
            </c:extLst>
          </c:dPt>
          <c:dPt>
            <c:idx val="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F-C81F-487D-AB7D-1A010EBDA22A}"/>
              </c:ext>
            </c:extLst>
          </c:dPt>
          <c:dPt>
            <c:idx val="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1-C81F-487D-AB7D-1A010EBDA22A}"/>
              </c:ext>
            </c:extLst>
          </c:dPt>
          <c:dPt>
            <c:idx val="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3-C81F-487D-AB7D-1A010EBDA22A}"/>
              </c:ext>
            </c:extLst>
          </c:dPt>
          <c:dPt>
            <c:idx val="1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5-C81F-487D-AB7D-1A010EBDA22A}"/>
              </c:ext>
            </c:extLst>
          </c:dPt>
          <c:dPt>
            <c:idx val="1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7-C81F-487D-AB7D-1A010EBDA22A}"/>
              </c:ext>
            </c:extLst>
          </c:dPt>
          <c:dPt>
            <c:idx val="1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9-C81F-487D-AB7D-1A010EBDA22A}"/>
              </c:ext>
            </c:extLst>
          </c:dPt>
          <c:dPt>
            <c:idx val="1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B-C81F-487D-AB7D-1A010EBDA22A}"/>
              </c:ext>
            </c:extLst>
          </c:dPt>
          <c:dPt>
            <c:idx val="1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D-C81F-487D-AB7D-1A010EBDA22A}"/>
              </c:ext>
            </c:extLst>
          </c:dPt>
          <c:dPt>
            <c:idx val="1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F-C81F-487D-AB7D-1A010EBDA22A}"/>
              </c:ext>
            </c:extLst>
          </c:dPt>
          <c:dPt>
            <c:idx val="1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1-C81F-487D-AB7D-1A010EBDA22A}"/>
              </c:ext>
            </c:extLst>
          </c:dPt>
          <c:dPt>
            <c:idx val="1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3-C81F-487D-AB7D-1A010EBDA22A}"/>
              </c:ext>
            </c:extLst>
          </c:dPt>
          <c:dPt>
            <c:idx val="1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5-C81F-487D-AB7D-1A010EBDA22A}"/>
              </c:ext>
            </c:extLst>
          </c:dPt>
          <c:dPt>
            <c:idx val="1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7-C81F-487D-AB7D-1A010EBDA22A}"/>
              </c:ext>
            </c:extLst>
          </c:dPt>
          <c:dPt>
            <c:idx val="2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9-C81F-487D-AB7D-1A010EBDA22A}"/>
              </c:ext>
            </c:extLst>
          </c:dPt>
          <c:dPt>
            <c:idx val="2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B-C81F-487D-AB7D-1A010EBDA22A}"/>
              </c:ext>
            </c:extLst>
          </c:dPt>
          <c:dPt>
            <c:idx val="2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D-C81F-487D-AB7D-1A010EBDA22A}"/>
              </c:ext>
            </c:extLst>
          </c:dPt>
          <c:dPt>
            <c:idx val="2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F-C81F-487D-AB7D-1A010EBDA22A}"/>
              </c:ext>
            </c:extLst>
          </c:dPt>
          <c:dPt>
            <c:idx val="2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1-C81F-487D-AB7D-1A010EBDA22A}"/>
              </c:ext>
            </c:extLst>
          </c:dPt>
          <c:dPt>
            <c:idx val="2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3-C81F-487D-AB7D-1A010EBDA22A}"/>
              </c:ext>
            </c:extLst>
          </c:dPt>
          <c:dPt>
            <c:idx val="2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5-C81F-487D-AB7D-1A010EBDA22A}"/>
              </c:ext>
            </c:extLst>
          </c:dPt>
          <c:dPt>
            <c:idx val="2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7-C81F-487D-AB7D-1A010EBDA22A}"/>
              </c:ext>
            </c:extLst>
          </c:dPt>
          <c:dPt>
            <c:idx val="2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9-C81F-487D-AB7D-1A010EBDA22A}"/>
              </c:ext>
            </c:extLst>
          </c:dPt>
          <c:dPt>
            <c:idx val="2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B-C81F-487D-AB7D-1A010EBDA22A}"/>
              </c:ext>
            </c:extLst>
          </c:dPt>
          <c:dPt>
            <c:idx val="3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D-C81F-487D-AB7D-1A010EBDA22A}"/>
              </c:ext>
            </c:extLst>
          </c:dPt>
          <c:dPt>
            <c:idx val="3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F-C81F-487D-AB7D-1A010EBDA22A}"/>
              </c:ext>
            </c:extLst>
          </c:dPt>
          <c:dPt>
            <c:idx val="3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1-C81F-487D-AB7D-1A010EBDA22A}"/>
              </c:ext>
            </c:extLst>
          </c:dPt>
          <c:dPt>
            <c:idx val="3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3-C81F-487D-AB7D-1A010EBDA22A}"/>
              </c:ext>
            </c:extLst>
          </c:dPt>
          <c:dPt>
            <c:idx val="3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5-C81F-487D-AB7D-1A010EBDA22A}"/>
              </c:ext>
            </c:extLst>
          </c:dPt>
          <c:dPt>
            <c:idx val="3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7-C81F-487D-AB7D-1A010EBDA22A}"/>
              </c:ext>
            </c:extLst>
          </c:dPt>
          <c:dPt>
            <c:idx val="3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9-C81F-487D-AB7D-1A010EBDA22A}"/>
              </c:ext>
            </c:extLst>
          </c:dPt>
          <c:dPt>
            <c:idx val="3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B-C81F-487D-AB7D-1A010EBDA22A}"/>
              </c:ext>
            </c:extLst>
          </c:dPt>
          <c:dPt>
            <c:idx val="3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D-C81F-487D-AB7D-1A010EBDA22A}"/>
              </c:ext>
            </c:extLst>
          </c:dPt>
          <c:dPt>
            <c:idx val="3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F-C81F-487D-AB7D-1A010EBDA22A}"/>
              </c:ext>
            </c:extLst>
          </c:dPt>
          <c:dPt>
            <c:idx val="4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1-C81F-487D-AB7D-1A010EBDA22A}"/>
              </c:ext>
            </c:extLst>
          </c:dPt>
          <c:dPt>
            <c:idx val="4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3-C81F-487D-AB7D-1A010EBDA22A}"/>
              </c:ext>
            </c:extLst>
          </c:dPt>
          <c:dPt>
            <c:idx val="4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5-C81F-487D-AB7D-1A010EBDA22A}"/>
              </c:ext>
            </c:extLst>
          </c:dPt>
          <c:dPt>
            <c:idx val="4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7-C81F-487D-AB7D-1A010EBDA22A}"/>
              </c:ext>
            </c:extLst>
          </c:dPt>
          <c:dPt>
            <c:idx val="4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9-C81F-487D-AB7D-1A010EBDA22A}"/>
              </c:ext>
            </c:extLst>
          </c:dPt>
          <c:dPt>
            <c:idx val="4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B-C81F-487D-AB7D-1A010EBDA22A}"/>
              </c:ext>
            </c:extLst>
          </c:dPt>
          <c:dPt>
            <c:idx val="4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D-C81F-487D-AB7D-1A010EBDA22A}"/>
              </c:ext>
            </c:extLst>
          </c:dPt>
          <c:dPt>
            <c:idx val="4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F-C81F-487D-AB7D-1A010EBDA22A}"/>
              </c:ext>
            </c:extLst>
          </c:dPt>
          <c:dPt>
            <c:idx val="4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1-C81F-487D-AB7D-1A010EBDA22A}"/>
              </c:ext>
            </c:extLst>
          </c:dPt>
          <c:dPt>
            <c:idx val="4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3-C81F-487D-AB7D-1A010EBDA22A}"/>
              </c:ext>
            </c:extLst>
          </c:dPt>
          <c:dPt>
            <c:idx val="5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5-C81F-487D-AB7D-1A010EBDA22A}"/>
              </c:ext>
            </c:extLst>
          </c:dPt>
          <c:dPt>
            <c:idx val="5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7-C81F-487D-AB7D-1A010EBDA22A}"/>
              </c:ext>
            </c:extLst>
          </c:dPt>
          <c:dPt>
            <c:idx val="5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9-C81F-487D-AB7D-1A010EBDA22A}"/>
              </c:ext>
            </c:extLst>
          </c:dPt>
          <c:dPt>
            <c:idx val="5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B-C81F-487D-AB7D-1A010EBDA22A}"/>
              </c:ext>
            </c:extLst>
          </c:dPt>
          <c:dPt>
            <c:idx val="5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D-C81F-487D-AB7D-1A010EBDA22A}"/>
              </c:ext>
            </c:extLst>
          </c:dPt>
          <c:dPt>
            <c:idx val="5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F-C81F-487D-AB7D-1A010EBDA22A}"/>
              </c:ext>
            </c:extLst>
          </c:dPt>
          <c:dPt>
            <c:idx val="5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1-C81F-487D-AB7D-1A010EBDA22A}"/>
              </c:ext>
            </c:extLst>
          </c:dPt>
          <c:dPt>
            <c:idx val="5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3-C81F-487D-AB7D-1A010EBDA22A}"/>
              </c:ext>
            </c:extLst>
          </c:dPt>
          <c:dPt>
            <c:idx val="5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5-C81F-487D-AB7D-1A010EBDA22A}"/>
              </c:ext>
            </c:extLst>
          </c:dPt>
          <c:dPt>
            <c:idx val="5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7-C81F-487D-AB7D-1A010EBDA22A}"/>
              </c:ext>
            </c:extLst>
          </c:dPt>
          <c:dPt>
            <c:idx val="6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9-C81F-487D-AB7D-1A010EBDA22A}"/>
              </c:ext>
            </c:extLst>
          </c:dPt>
          <c:dPt>
            <c:idx val="6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B-C81F-487D-AB7D-1A010EBDA22A}"/>
              </c:ext>
            </c:extLst>
          </c:dPt>
          <c:dPt>
            <c:idx val="6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D-C81F-487D-AB7D-1A010EBDA22A}"/>
              </c:ext>
            </c:extLst>
          </c:dPt>
          <c:dPt>
            <c:idx val="6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F-C81F-487D-AB7D-1A010EBDA22A}"/>
              </c:ext>
            </c:extLst>
          </c:dPt>
          <c:dPt>
            <c:idx val="6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81-C81F-487D-AB7D-1A010EBDA22A}"/>
              </c:ext>
            </c:extLst>
          </c:dPt>
          <c:dPt>
            <c:idx val="6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83-C81F-487D-AB7D-1A010EBDA22A}"/>
              </c:ext>
            </c:extLst>
          </c:dPt>
          <c:dPt>
            <c:idx val="6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85-C81F-487D-AB7D-1A010EBDA22A}"/>
              </c:ext>
            </c:extLst>
          </c:dPt>
          <c:val>
            <c:numLit>
              <c:formatCode>General</c:formatCode>
              <c:ptCount val="6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numLit>
          </c:val>
          <c:extLst>
            <c:ext xmlns:c16="http://schemas.microsoft.com/office/drawing/2014/chart" uri="{C3380CC4-5D6E-409C-BE32-E72D297353CC}">
              <c16:uniqueId val="{00000086-C81F-487D-AB7D-1A010EBDA22A}"/>
            </c:ext>
          </c:extLst>
        </c:ser>
        <c:dLbls>
          <c:showLegendKey val="0"/>
          <c:showVal val="0"/>
          <c:showCatName val="0"/>
          <c:showSerName val="0"/>
          <c:showPercent val="0"/>
          <c:showBubbleSize val="0"/>
          <c:showLeaderLines val="1"/>
        </c:dLbls>
        <c:firstSliceAng val="0"/>
        <c:holeSize val="75"/>
      </c:doughnutChart>
      <c:pieChart>
        <c:varyColors val="1"/>
        <c:ser>
          <c:idx val="1"/>
          <c:order val="1"/>
          <c:tx>
            <c:v>Series2</c:v>
          </c:tx>
          <c:spPr>
            <a:ln>
              <a:noFill/>
            </a:ln>
          </c:spPr>
          <c:dPt>
            <c:idx val="0"/>
            <c:bubble3D val="0"/>
            <c:spPr>
              <a:noFill/>
              <a:ln w="19050">
                <a:noFill/>
              </a:ln>
              <a:effectLst/>
            </c:spPr>
            <c:extLst>
              <c:ext xmlns:c16="http://schemas.microsoft.com/office/drawing/2014/chart" uri="{C3380CC4-5D6E-409C-BE32-E72D297353CC}">
                <c16:uniqueId val="{00000088-C81F-487D-AB7D-1A010EBDA22A}"/>
              </c:ext>
            </c:extLst>
          </c:dPt>
          <c:dPt>
            <c:idx val="1"/>
            <c:bubble3D val="0"/>
            <c:spPr>
              <a:solidFill>
                <a:srgbClr val="002060">
                  <a:alpha val="72000"/>
                </a:srgbClr>
              </a:solidFill>
              <a:ln w="19050">
                <a:noFill/>
              </a:ln>
              <a:effectLst/>
            </c:spPr>
            <c:extLst>
              <c:ext xmlns:c16="http://schemas.microsoft.com/office/drawing/2014/chart" uri="{C3380CC4-5D6E-409C-BE32-E72D297353CC}">
                <c16:uniqueId val="{0000008A-C81F-487D-AB7D-1A010EBDA22A}"/>
              </c:ext>
            </c:extLst>
          </c:dPt>
          <c:val>
            <c:numRef>
              <c:f>PivotTables3!$D$4:$E$4</c:f>
              <c:numCache>
                <c:formatCode>0.0%</c:formatCode>
                <c:ptCount val="2"/>
                <c:pt idx="0">
                  <c:v>0.71723198972346125</c:v>
                </c:pt>
                <c:pt idx="1">
                  <c:v>0.28276801027653875</c:v>
                </c:pt>
              </c:numCache>
            </c:numRef>
          </c:val>
          <c:extLst>
            <c:ext xmlns:c16="http://schemas.microsoft.com/office/drawing/2014/chart" uri="{C3380CC4-5D6E-409C-BE32-E72D297353CC}">
              <c16:uniqueId val="{0000008B-C81F-487D-AB7D-1A010EBDA22A}"/>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Series3</c:v>
          </c:tx>
          <c:spPr>
            <a:ln w="25400" cap="rnd">
              <a:noFill/>
              <a:round/>
            </a:ln>
            <a:effectLst/>
          </c:spPr>
          <c:marker>
            <c:symbol val="circle"/>
            <c:size val="5"/>
            <c:spPr>
              <a:noFill/>
              <a:ln w="330200">
                <a:solidFill>
                  <a:srgbClr val="CC3399"/>
                </a:solidFill>
              </a:ln>
              <a:effectLst/>
            </c:spPr>
          </c:marker>
          <c:dLbls>
            <c:dLbl>
              <c:idx val="0"/>
              <c:layout>
                <c:manualLayout>
                  <c:x val="-7.2990725733948603E-2"/>
                  <c:y val="-4.6295823875302329E-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16F486B2-47F3-4EE9-B39A-0D48855338BB}" type="CELLRANGE">
                      <a:rPr lang="en-US" sz="1200" b="1">
                        <a:solidFill>
                          <a:schemeClr val="bg1"/>
                        </a:solidFill>
                      </a:rPr>
                      <a:pPr>
                        <a:defRPr sz="1200" b="1">
                          <a:solidFill>
                            <a:schemeClr val="bg1"/>
                          </a:solidFill>
                        </a:defRPr>
                      </a:pPr>
                      <a:t>[CELLRANGE]</a:t>
                    </a:fld>
                    <a:endParaRPr lang="ru-RU"/>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C-C81F-487D-AB7D-1A010EBDA22A}"/>
                </c:ext>
              </c:extLst>
            </c:dLbl>
            <c:dLbl>
              <c:idx val="1"/>
              <c:layout>
                <c:manualLayout>
                  <c:x val="-7.7634548258787239E-2"/>
                  <c:y val="-2.2803000688743696E-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588E95DA-9A4A-438B-B4BD-03125DF0C8EF}" type="CELLRANGE">
                      <a:rPr lang="en-US" sz="1200" b="1">
                        <a:solidFill>
                          <a:schemeClr val="bg1"/>
                        </a:solidFill>
                      </a:rPr>
                      <a:pPr>
                        <a:defRPr sz="1200" b="1">
                          <a:solidFill>
                            <a:schemeClr val="bg1"/>
                          </a:solidFill>
                        </a:defRPr>
                      </a:pPr>
                      <a:t>[CELLRANGE]</a:t>
                    </a:fld>
                    <a:endParaRPr lang="ru-RU"/>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C81F-487D-AB7D-1A010EBDA22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PivotTables3!$F$4:$F$5</c:f>
              <c:numCache>
                <c:formatCode>General</c:formatCode>
                <c:ptCount val="2"/>
                <c:pt idx="0" formatCode="0">
                  <c:v>0</c:v>
                </c:pt>
                <c:pt idx="1">
                  <c:v>-0.9788799370496164</c:v>
                </c:pt>
              </c:numCache>
            </c:numRef>
          </c:xVal>
          <c:yVal>
            <c:numRef>
              <c:f>PivotTables3!$G$4:$G$5</c:f>
              <c:numCache>
                <c:formatCode>General</c:formatCode>
                <c:ptCount val="2"/>
                <c:pt idx="0" formatCode="0">
                  <c:v>1</c:v>
                </c:pt>
                <c:pt idx="1">
                  <c:v>-0.20443597736636054</c:v>
                </c:pt>
              </c:numCache>
            </c:numRef>
          </c:yVal>
          <c:smooth val="0"/>
          <c:extLst>
            <c:ext xmlns:c15="http://schemas.microsoft.com/office/drawing/2012/chart" uri="{02D57815-91ED-43cb-92C2-25804820EDAC}">
              <c15:datalabelsRange>
                <c15:f>PivotTables3!$H$4:$H$5</c15:f>
                <c15:dlblRangeCache>
                  <c:ptCount val="2"/>
                  <c:pt idx="0">
                    <c:v>28,3%</c:v>
                  </c:pt>
                  <c:pt idx="1">
                    <c:v>71,7%</c:v>
                  </c:pt>
                </c15:dlblRangeCache>
              </c15:datalabelsRange>
            </c:ext>
            <c:ext xmlns:c16="http://schemas.microsoft.com/office/drawing/2014/chart" uri="{C3380CC4-5D6E-409C-BE32-E72D297353CC}">
              <c16:uniqueId val="{0000008E-C81F-487D-AB7D-1A010EBDA22A}"/>
            </c:ext>
          </c:extLst>
        </c:ser>
        <c:dLbls>
          <c:showLegendKey val="0"/>
          <c:showVal val="0"/>
          <c:showCatName val="0"/>
          <c:showSerName val="0"/>
          <c:showPercent val="0"/>
          <c:showBubbleSize val="0"/>
        </c:dLbls>
        <c:axId val="126541983"/>
        <c:axId val="126568191"/>
      </c:scatterChart>
      <c:valAx>
        <c:axId val="126568191"/>
        <c:scaling>
          <c:orientation val="minMax"/>
          <c:max val="1.1500000000000001"/>
          <c:min val="-1.1500000000000001"/>
        </c:scaling>
        <c:delete val="1"/>
        <c:axPos val="l"/>
        <c:numFmt formatCode="0" sourceLinked="1"/>
        <c:majorTickMark val="out"/>
        <c:minorTickMark val="none"/>
        <c:tickLblPos val="nextTo"/>
        <c:crossAx val="126541983"/>
        <c:crosses val="autoZero"/>
        <c:crossBetween val="midCat"/>
      </c:valAx>
      <c:valAx>
        <c:axId val="126541983"/>
        <c:scaling>
          <c:orientation val="minMax"/>
          <c:max val="1.1500000000000001"/>
          <c:min val="-1.1500000000000001"/>
        </c:scaling>
        <c:delete val="1"/>
        <c:axPos val="b"/>
        <c:numFmt formatCode="0" sourceLinked="1"/>
        <c:majorTickMark val="out"/>
        <c:minorTickMark val="none"/>
        <c:tickLblPos val="nextTo"/>
        <c:crossAx val="1265681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Systems.xlsx]PivotTables3!PivotTable7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C23FD8"/>
              </a:gs>
              <a:gs pos="0">
                <a:srgbClr val="00206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PivotTables3!$AA$3</c:f>
              <c:strCache>
                <c:ptCount val="1"/>
                <c:pt idx="0">
                  <c:v>Total</c:v>
                </c:pt>
              </c:strCache>
            </c:strRef>
          </c:tx>
          <c:spPr>
            <a:gradFill>
              <a:gsLst>
                <a:gs pos="100000">
                  <a:srgbClr val="C23FD8"/>
                </a:gs>
                <a:gs pos="0">
                  <a:srgbClr val="002060"/>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PivotTables3!$Z$4:$Z$7</c:f>
              <c:strCache>
                <c:ptCount val="3"/>
                <c:pt idx="0">
                  <c:v>Branch </c:v>
                </c:pt>
                <c:pt idx="1">
                  <c:v>Download</c:v>
                </c:pt>
                <c:pt idx="2">
                  <c:v>Shipment</c:v>
                </c:pt>
              </c:strCache>
            </c:strRef>
          </c:cat>
          <c:val>
            <c:numRef>
              <c:f>PivotTables3!$AA$4:$AA$7</c:f>
              <c:numCache>
                <c:formatCode>#,##0</c:formatCode>
                <c:ptCount val="3"/>
                <c:pt idx="0">
                  <c:v>829</c:v>
                </c:pt>
                <c:pt idx="1">
                  <c:v>850</c:v>
                </c:pt>
                <c:pt idx="2">
                  <c:v>1052</c:v>
                </c:pt>
              </c:numCache>
            </c:numRef>
          </c:val>
          <c:extLst>
            <c:ext xmlns:c16="http://schemas.microsoft.com/office/drawing/2014/chart" uri="{C3380CC4-5D6E-409C-BE32-E72D297353CC}">
              <c16:uniqueId val="{00000000-CD95-4BAA-8273-B97DA4B6AC2F}"/>
            </c:ext>
          </c:extLst>
        </c:ser>
        <c:dLbls>
          <c:dLblPos val="outEnd"/>
          <c:showLegendKey val="0"/>
          <c:showVal val="1"/>
          <c:showCatName val="0"/>
          <c:showSerName val="0"/>
          <c:showPercent val="0"/>
          <c:showBubbleSize val="0"/>
        </c:dLbls>
        <c:gapWidth val="182"/>
        <c:axId val="98879392"/>
        <c:axId val="98875232"/>
      </c:barChart>
      <c:catAx>
        <c:axId val="988793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1" u="none" strike="noStrike" kern="1200" baseline="0">
                <a:solidFill>
                  <a:schemeClr val="bg1"/>
                </a:solidFill>
                <a:latin typeface="+mn-lt"/>
                <a:ea typeface="+mn-ea"/>
                <a:cs typeface="+mn-cs"/>
              </a:defRPr>
            </a:pPr>
            <a:endParaRPr lang="ru-RU"/>
          </a:p>
        </c:txPr>
        <c:crossAx val="98875232"/>
        <c:crosses val="autoZero"/>
        <c:auto val="1"/>
        <c:lblAlgn val="ctr"/>
        <c:lblOffset val="100"/>
        <c:noMultiLvlLbl val="0"/>
      </c:catAx>
      <c:valAx>
        <c:axId val="98875232"/>
        <c:scaling>
          <c:orientation val="minMax"/>
        </c:scaling>
        <c:delete val="1"/>
        <c:axPos val="b"/>
        <c:numFmt formatCode="#,##0" sourceLinked="1"/>
        <c:majorTickMark val="out"/>
        <c:minorTickMark val="none"/>
        <c:tickLblPos val="nextTo"/>
        <c:crossAx val="9887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Systems.xlsx]PivotTables3!PivotTable8</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gradFill>
            <a:gsLst>
              <a:gs pos="100000">
                <a:srgbClr val="C23FD8"/>
              </a:gs>
              <a:gs pos="0">
                <a:srgbClr val="002060"/>
              </a:gs>
            </a:gsLst>
            <a:lin ang="5400000" scaled="1"/>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rgbClr val="C23FD8"/>
              </a:gs>
              <a:gs pos="0">
                <a:srgbClr val="002060"/>
              </a:gs>
            </a:gsLst>
            <a:lin ang="5400000" scaled="1"/>
          </a:gradFill>
          <a:ln w="19050">
            <a:noFill/>
          </a:ln>
          <a:effectLst/>
        </c:spPr>
      </c:pivotFmt>
      <c:pivotFmt>
        <c:idx val="10"/>
        <c:spPr>
          <a:noFill/>
          <a:ln w="1270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PivotTables3!$AE$3</c:f>
              <c:strCache>
                <c:ptCount val="1"/>
                <c:pt idx="0">
                  <c:v>Count of Sale Status</c:v>
                </c:pt>
              </c:strCache>
            </c:strRef>
          </c:tx>
          <c:spPr>
            <a:gradFill>
              <a:gsLst>
                <a:gs pos="100000">
                  <a:srgbClr val="C23FD8"/>
                </a:gs>
                <a:gs pos="0">
                  <a:srgbClr val="002060"/>
                </a:gs>
              </a:gsLst>
              <a:lin ang="5400000" scaled="1"/>
            </a:gradFill>
          </c:spPr>
          <c:dPt>
            <c:idx val="0"/>
            <c:bubble3D val="0"/>
            <c:spPr>
              <a:gradFill>
                <a:gsLst>
                  <a:gs pos="100000">
                    <a:srgbClr val="C23FD8"/>
                  </a:gs>
                  <a:gs pos="0">
                    <a:srgbClr val="002060"/>
                  </a:gs>
                </a:gsLst>
                <a:lin ang="5400000" scaled="1"/>
              </a:gradFill>
              <a:ln w="19050">
                <a:noFill/>
              </a:ln>
              <a:effectLst/>
            </c:spPr>
            <c:extLst>
              <c:ext xmlns:c16="http://schemas.microsoft.com/office/drawing/2014/chart" uri="{C3380CC4-5D6E-409C-BE32-E72D297353CC}">
                <c16:uniqueId val="{00000001-4543-412F-9B5D-01C82E1C5CBB}"/>
              </c:ext>
            </c:extLst>
          </c:dPt>
          <c:dPt>
            <c:idx val="1"/>
            <c:bubble3D val="0"/>
            <c:spPr>
              <a:noFill/>
              <a:ln w="12700">
                <a:solidFill>
                  <a:schemeClr val="lt1"/>
                </a:solidFill>
              </a:ln>
              <a:effectLst/>
            </c:spPr>
            <c:extLst>
              <c:ext xmlns:c16="http://schemas.microsoft.com/office/drawing/2014/chart" uri="{C3380CC4-5D6E-409C-BE32-E72D297353CC}">
                <c16:uniqueId val="{00000003-4543-412F-9B5D-01C82E1C5CBB}"/>
              </c:ext>
            </c:extLst>
          </c:dPt>
          <c:cat>
            <c:strRef>
              <c:f>PivotTables3!$AD$4:$AD$6</c:f>
              <c:strCache>
                <c:ptCount val="2"/>
                <c:pt idx="0">
                  <c:v>Paid</c:v>
                </c:pt>
                <c:pt idx="1">
                  <c:v>Refunded</c:v>
                </c:pt>
              </c:strCache>
            </c:strRef>
          </c:cat>
          <c:val>
            <c:numRef>
              <c:f>PivotTables3!$AE$4:$AE$6</c:f>
              <c:numCache>
                <c:formatCode>#,##0</c:formatCode>
                <c:ptCount val="2"/>
                <c:pt idx="0">
                  <c:v>2197</c:v>
                </c:pt>
                <c:pt idx="1">
                  <c:v>534</c:v>
                </c:pt>
              </c:numCache>
            </c:numRef>
          </c:val>
          <c:extLst>
            <c:ext xmlns:c16="http://schemas.microsoft.com/office/drawing/2014/chart" uri="{C3380CC4-5D6E-409C-BE32-E72D297353CC}">
              <c16:uniqueId val="{00000004-4543-412F-9B5D-01C82E1C5CBB}"/>
            </c:ext>
          </c:extLst>
        </c:ser>
        <c:ser>
          <c:idx val="1"/>
          <c:order val="1"/>
          <c:tx>
            <c:strRef>
              <c:f>PivotTables3!$AF$3</c:f>
              <c:strCache>
                <c:ptCount val="1"/>
                <c:pt idx="0">
                  <c:v>Count of Sale Status2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4543-412F-9B5D-01C82E1C5C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4543-412F-9B5D-01C82E1C5CBB}"/>
              </c:ext>
            </c:extLst>
          </c:dPt>
          <c:cat>
            <c:strRef>
              <c:f>PivotTables3!$AD$4:$AD$6</c:f>
              <c:strCache>
                <c:ptCount val="2"/>
                <c:pt idx="0">
                  <c:v>Paid</c:v>
                </c:pt>
                <c:pt idx="1">
                  <c:v>Refunded</c:v>
                </c:pt>
              </c:strCache>
            </c:strRef>
          </c:cat>
          <c:val>
            <c:numRef>
              <c:f>PivotTables3!$AF$4:$AF$6</c:f>
              <c:numCache>
                <c:formatCode>0.0%</c:formatCode>
                <c:ptCount val="2"/>
                <c:pt idx="0">
                  <c:v>0.80446722812156723</c:v>
                </c:pt>
                <c:pt idx="1">
                  <c:v>0.19553277187843282</c:v>
                </c:pt>
              </c:numCache>
            </c:numRef>
          </c:val>
          <c:extLst>
            <c:ext xmlns:c16="http://schemas.microsoft.com/office/drawing/2014/chart" uri="{C3380CC4-5D6E-409C-BE32-E72D297353CC}">
              <c16:uniqueId val="{00000009-4543-412F-9B5D-01C82E1C5CB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tx>
            <c:v>Income Sources</c:v>
          </c:tx>
          <c:spPr>
            <a:gradFill>
              <a:gsLst>
                <a:gs pos="7000">
                  <a:srgbClr val="461E64"/>
                </a:gs>
                <a:gs pos="96000">
                  <a:srgbClr val="70319F"/>
                </a:gs>
              </a:gsLst>
              <a:path path="circle">
                <a:fillToRect l="50000" t="50000" r="50000" b="50000"/>
              </a:path>
            </a:gradFill>
            <a:ln w="25400">
              <a:noFill/>
            </a:ln>
            <a:effectLst>
              <a:outerShdw blurRad="152400" sx="106000" sy="106000" algn="ctr" rotWithShape="0">
                <a:srgbClr val="C23FD8">
                  <a:alpha val="99000"/>
                </a:srgbClr>
              </a:outerShdw>
            </a:effectLst>
          </c:spPr>
          <c:invertIfNegative val="0"/>
          <c:dLbls>
            <c:dLbl>
              <c:idx val="0"/>
              <c:tx>
                <c:rich>
                  <a:bodyPr/>
                  <a:lstStyle/>
                  <a:p>
                    <a:fld id="{DE0EC6C5-4866-43C9-80DD-6E2BAA1C0A37}" type="CELLRANGE">
                      <a:rPr lang="en-US"/>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554-4032-95C7-C8263D3A802D}"/>
                </c:ext>
              </c:extLst>
            </c:dLbl>
            <c:dLbl>
              <c:idx val="1"/>
              <c:tx>
                <c:rich>
                  <a:bodyPr/>
                  <a:lstStyle/>
                  <a:p>
                    <a:fld id="{BD06CD36-4428-482D-A979-CE81381450B7}"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554-4032-95C7-C8263D3A802D}"/>
                </c:ext>
              </c:extLst>
            </c:dLbl>
            <c:dLbl>
              <c:idx val="2"/>
              <c:tx>
                <c:rich>
                  <a:bodyPr/>
                  <a:lstStyle/>
                  <a:p>
                    <a:fld id="{B5E312CB-362A-4388-B7C5-961773C3A5A9}"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554-4032-95C7-C8263D3A802D}"/>
                </c:ext>
              </c:extLst>
            </c:dLbl>
            <c:dLbl>
              <c:idx val="3"/>
              <c:tx>
                <c:rich>
                  <a:bodyPr/>
                  <a:lstStyle/>
                  <a:p>
                    <a:fld id="{4AA337ED-D972-4370-8316-2F9430C61ACC}"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554-4032-95C7-C8263D3A802D}"/>
                </c:ext>
              </c:extLst>
            </c:dLbl>
            <c:dLbl>
              <c:idx val="4"/>
              <c:tx>
                <c:rich>
                  <a:bodyPr/>
                  <a:lstStyle/>
                  <a:p>
                    <a:fld id="{65D12E14-22D0-488E-B3B3-EE7B1556D9A1}"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554-4032-95C7-C8263D3A802D}"/>
                </c:ext>
              </c:extLst>
            </c:dLbl>
            <c:dLbl>
              <c:idx val="5"/>
              <c:tx>
                <c:rich>
                  <a:bodyPr/>
                  <a:lstStyle/>
                  <a:p>
                    <a:fld id="{54C9378B-A691-461B-A49D-EFED16E20D71}" type="CELLRANGE">
                      <a:rPr lang="ru-RU"/>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554-4032-95C7-C8263D3A80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PivotTables1!$F$4:$F$9</c:f>
              <c:numCache>
                <c:formatCode>General</c:formatCode>
                <c:ptCount val="6"/>
                <c:pt idx="0">
                  <c:v>1</c:v>
                </c:pt>
                <c:pt idx="1">
                  <c:v>7</c:v>
                </c:pt>
                <c:pt idx="2">
                  <c:v>4</c:v>
                </c:pt>
                <c:pt idx="3">
                  <c:v>2</c:v>
                </c:pt>
                <c:pt idx="4">
                  <c:v>6</c:v>
                </c:pt>
                <c:pt idx="5">
                  <c:v>5</c:v>
                </c:pt>
              </c:numCache>
            </c:numRef>
          </c:xVal>
          <c:yVal>
            <c:numRef>
              <c:f>PivotTables1!$G$4:$G$9</c:f>
              <c:numCache>
                <c:formatCode>General</c:formatCode>
                <c:ptCount val="6"/>
                <c:pt idx="0">
                  <c:v>4</c:v>
                </c:pt>
                <c:pt idx="1">
                  <c:v>2</c:v>
                </c:pt>
                <c:pt idx="2">
                  <c:v>2</c:v>
                </c:pt>
                <c:pt idx="3">
                  <c:v>9</c:v>
                </c:pt>
                <c:pt idx="4">
                  <c:v>6</c:v>
                </c:pt>
                <c:pt idx="5">
                  <c:v>9</c:v>
                </c:pt>
              </c:numCache>
            </c:numRef>
          </c:yVal>
          <c:bubbleSize>
            <c:numRef>
              <c:f>PivotTables1!$H$4:$H$9</c:f>
              <c:numCache>
                <c:formatCode>#,##0.00</c:formatCode>
                <c:ptCount val="6"/>
                <c:pt idx="0">
                  <c:v>686343.2999999997</c:v>
                </c:pt>
                <c:pt idx="1">
                  <c:v>317533.79999999993</c:v>
                </c:pt>
                <c:pt idx="2">
                  <c:v>625205.21500000008</c:v>
                </c:pt>
                <c:pt idx="3">
                  <c:v>248847.61000000019</c:v>
                </c:pt>
                <c:pt idx="4">
                  <c:v>567554.21999999986</c:v>
                </c:pt>
                <c:pt idx="5">
                  <c:v>699216</c:v>
                </c:pt>
              </c:numCache>
            </c:numRef>
          </c:bubbleSize>
          <c:bubble3D val="0"/>
          <c:extLst>
            <c:ext xmlns:c15="http://schemas.microsoft.com/office/drawing/2012/chart" uri="{02D57815-91ED-43cb-92C2-25804820EDAC}">
              <c15:datalabelsRange>
                <c15:f>PivotTables1!$J$4:$J$9</c15:f>
                <c15:dlblRangeCache>
                  <c:ptCount val="6"/>
                  <c:pt idx="0">
                    <c:v>686 343,30</c:v>
                  </c:pt>
                  <c:pt idx="1">
                    <c:v>317 533,80</c:v>
                  </c:pt>
                  <c:pt idx="2">
                    <c:v>625 205,22</c:v>
                  </c:pt>
                  <c:pt idx="3">
                    <c:v>248 847,61</c:v>
                  </c:pt>
                  <c:pt idx="4">
                    <c:v>567 554,22</c:v>
                  </c:pt>
                </c15:dlblRangeCache>
              </c15:datalabelsRange>
            </c:ext>
            <c:ext xmlns:c16="http://schemas.microsoft.com/office/drawing/2014/chart" uri="{C3380CC4-5D6E-409C-BE32-E72D297353CC}">
              <c16:uniqueId val="{00000000-F554-4032-95C7-C8263D3A802D}"/>
            </c:ext>
          </c:extLst>
        </c:ser>
        <c:ser>
          <c:idx val="1"/>
          <c:order val="1"/>
          <c:tx>
            <c:v>Max</c:v>
          </c:tx>
          <c:spPr>
            <a:solidFill>
              <a:schemeClr val="accent2"/>
            </a:solidFill>
            <a:ln w="25400">
              <a:noFill/>
            </a:ln>
            <a:effectLst/>
          </c:spPr>
          <c:invertIfNegative val="0"/>
          <c:dPt>
            <c:idx val="0"/>
            <c:invertIfNegative val="0"/>
            <c:bubble3D val="0"/>
            <c:spPr>
              <a:solidFill>
                <a:srgbClr val="C23FD8"/>
              </a:solidFill>
              <a:ln w="25400">
                <a:noFill/>
              </a:ln>
              <a:effectLst/>
            </c:spPr>
            <c:extLst>
              <c:ext xmlns:c16="http://schemas.microsoft.com/office/drawing/2014/chart" uri="{C3380CC4-5D6E-409C-BE32-E72D297353CC}">
                <c16:uniqueId val="{00000003-F554-4032-95C7-C8263D3A802D}"/>
              </c:ext>
            </c:extLst>
          </c:dPt>
          <c:dLbls>
            <c:dLbl>
              <c:idx val="0"/>
              <c:tx>
                <c:rich>
                  <a:bodyPr/>
                  <a:lstStyle/>
                  <a:p>
                    <a:fld id="{DC13B12E-831B-45D4-8F82-B44CCF3516D8}" type="CELLRANGE">
                      <a:rPr lang="en-US"/>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554-4032-95C7-C8263D3A802D}"/>
                </c:ext>
              </c:extLst>
            </c:dLbl>
            <c:dLbl>
              <c:idx val="1"/>
              <c:tx>
                <c:rich>
                  <a:bodyPr/>
                  <a:lstStyle/>
                  <a:p>
                    <a:fld id="{EA0D86CD-92E6-4E49-8770-FF3E69778D46}" type="CELLRANGE">
                      <a:rPr lang="en-US" baseline="0"/>
                      <a:pPr/>
                      <a:t>[CELLRANGE]</a:t>
                    </a:fld>
                    <a:r>
                      <a:rPr lang="en-US" baseline="0"/>
                      <a:t>; </a:t>
                    </a:r>
                    <a:fld id="{09DB0743-A653-43D5-BA21-398BBC7DA22F}"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F554-4032-95C7-C8263D3A802D}"/>
                </c:ext>
              </c:extLst>
            </c:dLbl>
            <c:dLbl>
              <c:idx val="2"/>
              <c:tx>
                <c:rich>
                  <a:bodyPr/>
                  <a:lstStyle/>
                  <a:p>
                    <a:fld id="{DB2B9405-22E1-4404-8F8D-9905A7C41303}" type="CELLRANGE">
                      <a:rPr lang="ru-RU"/>
                      <a:pPr/>
                      <a:t>[CELLRANGE]</a:t>
                    </a:fld>
                    <a:r>
                      <a:rPr lang="ru-RU" baseline="0"/>
                      <a:t>; </a:t>
                    </a:r>
                    <a:fld id="{B93BF459-4ADD-4873-A85E-220A579FD9CF}" type="YVALUE">
                      <a:rPr lang="ru-RU" baseline="0"/>
                      <a:pPr/>
                      <a:t>[Y VALUE]</a:t>
                    </a:fld>
                    <a:endParaRPr lang="ru-RU"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F554-4032-95C7-C8263D3A802D}"/>
                </c:ext>
              </c:extLst>
            </c:dLbl>
            <c:dLbl>
              <c:idx val="3"/>
              <c:tx>
                <c:rich>
                  <a:bodyPr/>
                  <a:lstStyle/>
                  <a:p>
                    <a:fld id="{97B7CC9B-41C6-45CF-B59F-7BA44E39A0B9}" type="CELLRANGE">
                      <a:rPr lang="ru-RU"/>
                      <a:pPr/>
                      <a:t>[CELLRANGE]</a:t>
                    </a:fld>
                    <a:r>
                      <a:rPr lang="ru-RU" baseline="0"/>
                      <a:t>; </a:t>
                    </a:r>
                    <a:fld id="{57E147EF-D280-421B-9033-277D56290741}" type="YVALUE">
                      <a:rPr lang="ru-RU" baseline="0"/>
                      <a:pPr/>
                      <a:t>[Y VALUE]</a:t>
                    </a:fld>
                    <a:endParaRPr lang="ru-RU"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F554-4032-95C7-C8263D3A802D}"/>
                </c:ext>
              </c:extLst>
            </c:dLbl>
            <c:dLbl>
              <c:idx val="4"/>
              <c:tx>
                <c:rich>
                  <a:bodyPr/>
                  <a:lstStyle/>
                  <a:p>
                    <a:fld id="{FA261147-3DE0-437F-BB1A-556BEAB7D4A8}" type="CELLRANGE">
                      <a:rPr lang="en-US"/>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554-4032-95C7-C8263D3A802D}"/>
                </c:ext>
              </c:extLst>
            </c:dLbl>
            <c:dLbl>
              <c:idx val="5"/>
              <c:tx>
                <c:rich>
                  <a:bodyPr/>
                  <a:lstStyle/>
                  <a:p>
                    <a:fld id="{88AC4ECD-D323-4D07-9701-861EEEE8D653}" type="CELLRANGE">
                      <a:rPr lang="en-US"/>
                      <a:pPr/>
                      <a:t>[CELLRANGE]</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554-4032-95C7-C8263D3A802D}"/>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PivotTables1!$F$4:$F$9</c:f>
              <c:numCache>
                <c:formatCode>General</c:formatCode>
                <c:ptCount val="6"/>
                <c:pt idx="0">
                  <c:v>1</c:v>
                </c:pt>
                <c:pt idx="1">
                  <c:v>7</c:v>
                </c:pt>
                <c:pt idx="2">
                  <c:v>4</c:v>
                </c:pt>
                <c:pt idx="3">
                  <c:v>2</c:v>
                </c:pt>
                <c:pt idx="4">
                  <c:v>6</c:v>
                </c:pt>
                <c:pt idx="5">
                  <c:v>5</c:v>
                </c:pt>
              </c:numCache>
            </c:numRef>
          </c:xVal>
          <c:yVal>
            <c:numRef>
              <c:f>PivotTables1!$G$4:$G$9</c:f>
              <c:numCache>
                <c:formatCode>General</c:formatCode>
                <c:ptCount val="6"/>
                <c:pt idx="0">
                  <c:v>4</c:v>
                </c:pt>
                <c:pt idx="1">
                  <c:v>2</c:v>
                </c:pt>
                <c:pt idx="2">
                  <c:v>2</c:v>
                </c:pt>
                <c:pt idx="3">
                  <c:v>9</c:v>
                </c:pt>
                <c:pt idx="4">
                  <c:v>6</c:v>
                </c:pt>
                <c:pt idx="5">
                  <c:v>9</c:v>
                </c:pt>
              </c:numCache>
            </c:numRef>
          </c:yVal>
          <c:bubbleSize>
            <c:numRef>
              <c:f>PivotTables1!$I$4:$I$9</c:f>
              <c:numCache>
                <c:formatCode>#,##0.00</c:formatCode>
                <c:ptCount val="6"/>
                <c:pt idx="0">
                  <c:v>0</c:v>
                </c:pt>
                <c:pt idx="1">
                  <c:v>0</c:v>
                </c:pt>
                <c:pt idx="2">
                  <c:v>0</c:v>
                </c:pt>
                <c:pt idx="3">
                  <c:v>0</c:v>
                </c:pt>
                <c:pt idx="4">
                  <c:v>0</c:v>
                </c:pt>
                <c:pt idx="5">
                  <c:v>699216</c:v>
                </c:pt>
              </c:numCache>
            </c:numRef>
          </c:bubbleSize>
          <c:bubble3D val="0"/>
          <c:extLst>
            <c:ext xmlns:c15="http://schemas.microsoft.com/office/drawing/2012/chart" uri="{02D57815-91ED-43cb-92C2-25804820EDAC}">
              <c15:datalabelsRange>
                <c15:f>PivotTables1!$I$4:$I$9</c15:f>
                <c15:dlblRangeCache>
                  <c:ptCount val="6"/>
                  <c:pt idx="5">
                    <c:v>699 216,00</c:v>
                  </c:pt>
                </c15:dlblRangeCache>
              </c15:datalabelsRange>
            </c:ext>
            <c:ext xmlns:c16="http://schemas.microsoft.com/office/drawing/2014/chart" uri="{C3380CC4-5D6E-409C-BE32-E72D297353CC}">
              <c16:uniqueId val="{00000002-F554-4032-95C7-C8263D3A802D}"/>
            </c:ext>
          </c:extLst>
        </c:ser>
        <c:dLbls>
          <c:showLegendKey val="0"/>
          <c:showVal val="0"/>
          <c:showCatName val="0"/>
          <c:showSerName val="0"/>
          <c:showPercent val="0"/>
          <c:showBubbleSize val="0"/>
        </c:dLbls>
        <c:bubbleScale val="100"/>
        <c:showNegBubbles val="0"/>
        <c:axId val="603573135"/>
        <c:axId val="603573967"/>
      </c:bubbleChart>
      <c:valAx>
        <c:axId val="603573135"/>
        <c:scaling>
          <c:orientation val="minMax"/>
          <c:min val="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03573967"/>
        <c:crosses val="autoZero"/>
        <c:crossBetween val="midCat"/>
      </c:valAx>
      <c:valAx>
        <c:axId val="603573967"/>
        <c:scaling>
          <c:orientation val="minMax"/>
          <c:max val="11"/>
          <c:min val="0"/>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035731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Systems.xlsx]PivotTables1!PivotTable3</c:name>
    <c:fmtId val="5"/>
  </c:pivotSource>
  <c:chart>
    <c:autoTitleDeleted val="0"/>
    <c:pivotFmts>
      <c:pivotFmt>
        <c:idx val="0"/>
        <c:spPr>
          <a:gradFill>
            <a:gsLst>
              <a:gs pos="0">
                <a:srgbClr val="70319F"/>
              </a:gs>
              <a:gs pos="98000">
                <a:srgbClr val="C23FD8"/>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rgbClr val="CC3399"/>
            </a:solidFill>
            <a:round/>
          </a:ln>
          <a:effectLst/>
        </c:spPr>
        <c:marker>
          <c:symbol val="circle"/>
          <c:size val="5"/>
          <c:spPr>
            <a:gradFill>
              <a:gsLst>
                <a:gs pos="0">
                  <a:srgbClr val="70319F"/>
                </a:gs>
                <a:gs pos="98000">
                  <a:srgbClr val="C23FD8"/>
                </a:gs>
              </a:gsLst>
              <a:lin ang="5400000" scaled="1"/>
            </a:gra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PivotTables1!$B$33</c:f>
              <c:strCache>
                <c:ptCount val="1"/>
                <c:pt idx="0">
                  <c:v>Sum of Income</c:v>
                </c:pt>
              </c:strCache>
            </c:strRef>
          </c:tx>
          <c:spPr>
            <a:gradFill>
              <a:gsLst>
                <a:gs pos="0">
                  <a:srgbClr val="70319F"/>
                </a:gs>
                <a:gs pos="98000">
                  <a:srgbClr val="C23FD8"/>
                </a:gs>
              </a:gsLst>
              <a:lin ang="5400000" scaled="1"/>
            </a:gradFill>
            <a:ln>
              <a:noFill/>
            </a:ln>
            <a:effectLst/>
          </c:spPr>
          <c:cat>
            <c:strRef>
              <c:f>PivotTables1!$A$34:$A$46</c:f>
              <c:strCache>
                <c:ptCount val="12"/>
                <c:pt idx="0">
                  <c:v>01.01.1900</c:v>
                </c:pt>
                <c:pt idx="1">
                  <c:v>01.02.1900</c:v>
                </c:pt>
                <c:pt idx="2">
                  <c:v>01.03.1900</c:v>
                </c:pt>
                <c:pt idx="3">
                  <c:v>01.04.1900</c:v>
                </c:pt>
                <c:pt idx="4">
                  <c:v>01.05.1900</c:v>
                </c:pt>
                <c:pt idx="5">
                  <c:v>01.06.1900</c:v>
                </c:pt>
                <c:pt idx="6">
                  <c:v>01.07.1900</c:v>
                </c:pt>
                <c:pt idx="7">
                  <c:v>01.08.1900</c:v>
                </c:pt>
                <c:pt idx="8">
                  <c:v>01.09.1900</c:v>
                </c:pt>
                <c:pt idx="9">
                  <c:v>01.10.1900</c:v>
                </c:pt>
                <c:pt idx="10">
                  <c:v>01.11.1900</c:v>
                </c:pt>
                <c:pt idx="11">
                  <c:v>01.12.1900</c:v>
                </c:pt>
              </c:strCache>
            </c:strRef>
          </c:cat>
          <c:val>
            <c:numRef>
              <c:f>PivotTables1!$B$34:$B$46</c:f>
              <c:numCache>
                <c:formatCode>#,##0.00</c:formatCode>
                <c:ptCount val="12"/>
                <c:pt idx="0">
                  <c:v>285745.94000000006</c:v>
                </c:pt>
                <c:pt idx="1">
                  <c:v>253343.50000000006</c:v>
                </c:pt>
                <c:pt idx="2">
                  <c:v>252043.2</c:v>
                </c:pt>
                <c:pt idx="3">
                  <c:v>271668.90000000002</c:v>
                </c:pt>
                <c:pt idx="4">
                  <c:v>263181.19999999995</c:v>
                </c:pt>
                <c:pt idx="5">
                  <c:v>252663.5</c:v>
                </c:pt>
                <c:pt idx="6">
                  <c:v>249031.00000000003</c:v>
                </c:pt>
                <c:pt idx="7">
                  <c:v>260231.63</c:v>
                </c:pt>
                <c:pt idx="8">
                  <c:v>258426.06500000003</c:v>
                </c:pt>
                <c:pt idx="9">
                  <c:v>266124.93000000005</c:v>
                </c:pt>
                <c:pt idx="10">
                  <c:v>283209.28000000003</c:v>
                </c:pt>
                <c:pt idx="11">
                  <c:v>249031.00000000003</c:v>
                </c:pt>
              </c:numCache>
            </c:numRef>
          </c:val>
          <c:extLst>
            <c:ext xmlns:c16="http://schemas.microsoft.com/office/drawing/2014/chart" uri="{C3380CC4-5D6E-409C-BE32-E72D297353CC}">
              <c16:uniqueId val="{00000000-A101-4893-8848-DB5792D77B56}"/>
            </c:ext>
          </c:extLst>
        </c:ser>
        <c:dLbls>
          <c:showLegendKey val="0"/>
          <c:showVal val="0"/>
          <c:showCatName val="0"/>
          <c:showSerName val="0"/>
          <c:showPercent val="0"/>
          <c:showBubbleSize val="0"/>
        </c:dLbls>
        <c:axId val="1902927839"/>
        <c:axId val="1902928671"/>
      </c:areaChart>
      <c:lineChart>
        <c:grouping val="stacked"/>
        <c:varyColors val="0"/>
        <c:ser>
          <c:idx val="1"/>
          <c:order val="1"/>
          <c:tx>
            <c:strRef>
              <c:f>PivotTables1!$C$33</c:f>
              <c:strCache>
                <c:ptCount val="1"/>
                <c:pt idx="0">
                  <c:v>Sum of Income2</c:v>
                </c:pt>
              </c:strCache>
            </c:strRef>
          </c:tx>
          <c:spPr>
            <a:ln w="38100" cap="rnd">
              <a:solidFill>
                <a:srgbClr val="CC3399"/>
              </a:solidFill>
              <a:round/>
            </a:ln>
            <a:effectLst/>
          </c:spPr>
          <c:marker>
            <c:symbol val="circle"/>
            <c:size val="5"/>
            <c:spPr>
              <a:gradFill>
                <a:gsLst>
                  <a:gs pos="0">
                    <a:srgbClr val="70319F"/>
                  </a:gs>
                  <a:gs pos="98000">
                    <a:srgbClr val="C23FD8"/>
                  </a:gs>
                </a:gsLst>
                <a:lin ang="5400000" scaled="1"/>
              </a:gradFill>
              <a:ln w="9525">
                <a:solidFill>
                  <a:schemeClr val="accent2"/>
                </a:solidFill>
              </a:ln>
              <a:effectLst/>
            </c:spPr>
          </c:marker>
          <c:cat>
            <c:strRef>
              <c:f>PivotTables1!$A$34:$A$46</c:f>
              <c:strCache>
                <c:ptCount val="12"/>
                <c:pt idx="0">
                  <c:v>01.01.1900</c:v>
                </c:pt>
                <c:pt idx="1">
                  <c:v>01.02.1900</c:v>
                </c:pt>
                <c:pt idx="2">
                  <c:v>01.03.1900</c:v>
                </c:pt>
                <c:pt idx="3">
                  <c:v>01.04.1900</c:v>
                </c:pt>
                <c:pt idx="4">
                  <c:v>01.05.1900</c:v>
                </c:pt>
                <c:pt idx="5">
                  <c:v>01.06.1900</c:v>
                </c:pt>
                <c:pt idx="6">
                  <c:v>01.07.1900</c:v>
                </c:pt>
                <c:pt idx="7">
                  <c:v>01.08.1900</c:v>
                </c:pt>
                <c:pt idx="8">
                  <c:v>01.09.1900</c:v>
                </c:pt>
                <c:pt idx="9">
                  <c:v>01.10.1900</c:v>
                </c:pt>
                <c:pt idx="10">
                  <c:v>01.11.1900</c:v>
                </c:pt>
                <c:pt idx="11">
                  <c:v>01.12.1900</c:v>
                </c:pt>
              </c:strCache>
            </c:strRef>
          </c:cat>
          <c:val>
            <c:numRef>
              <c:f>PivotTables1!$C$34:$C$46</c:f>
              <c:numCache>
                <c:formatCode>General</c:formatCode>
                <c:ptCount val="12"/>
                <c:pt idx="0">
                  <c:v>285745.94000000006</c:v>
                </c:pt>
                <c:pt idx="1">
                  <c:v>253343.50000000006</c:v>
                </c:pt>
                <c:pt idx="2">
                  <c:v>252043.2</c:v>
                </c:pt>
                <c:pt idx="3">
                  <c:v>271668.90000000002</c:v>
                </c:pt>
                <c:pt idx="4">
                  <c:v>263181.19999999995</c:v>
                </c:pt>
                <c:pt idx="5">
                  <c:v>252663.5</c:v>
                </c:pt>
                <c:pt idx="6">
                  <c:v>249031.00000000003</c:v>
                </c:pt>
                <c:pt idx="7">
                  <c:v>260231.63</c:v>
                </c:pt>
                <c:pt idx="8">
                  <c:v>258426.06500000003</c:v>
                </c:pt>
                <c:pt idx="9">
                  <c:v>266124.93000000005</c:v>
                </c:pt>
                <c:pt idx="10">
                  <c:v>283209.28000000003</c:v>
                </c:pt>
                <c:pt idx="11">
                  <c:v>249031.00000000003</c:v>
                </c:pt>
              </c:numCache>
            </c:numRef>
          </c:val>
          <c:smooth val="0"/>
          <c:extLst>
            <c:ext xmlns:c16="http://schemas.microsoft.com/office/drawing/2014/chart" uri="{C3380CC4-5D6E-409C-BE32-E72D297353CC}">
              <c16:uniqueId val="{00000001-A101-4893-8848-DB5792D77B56}"/>
            </c:ext>
          </c:extLst>
        </c:ser>
        <c:dLbls>
          <c:showLegendKey val="0"/>
          <c:showVal val="0"/>
          <c:showCatName val="0"/>
          <c:showSerName val="0"/>
          <c:showPercent val="0"/>
          <c:showBubbleSize val="0"/>
        </c:dLbls>
        <c:marker val="1"/>
        <c:smooth val="0"/>
        <c:axId val="1902927839"/>
        <c:axId val="1902928671"/>
      </c:lineChart>
      <c:dateAx>
        <c:axId val="1902927839"/>
        <c:scaling>
          <c:orientation val="minMax"/>
        </c:scaling>
        <c:delete val="1"/>
        <c:axPos val="b"/>
        <c:numFmt formatCode="0.00%" sourceLinked="0"/>
        <c:majorTickMark val="out"/>
        <c:minorTickMark val="none"/>
        <c:tickLblPos val="nextTo"/>
        <c:crossAx val="1902928671"/>
        <c:crosses val="autoZero"/>
        <c:auto val="0"/>
        <c:lblOffset val="100"/>
        <c:baseTimeUnit val="days"/>
      </c:dateAx>
      <c:valAx>
        <c:axId val="1902928671"/>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90292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Systems.xlsx]PivotTables1!PivotTable8</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PivotTables1!$AD$3</c:f>
              <c:strCache>
                <c:ptCount val="1"/>
                <c:pt idx="0">
                  <c:v>Total</c:v>
                </c:pt>
              </c:strCache>
            </c:strRef>
          </c:tx>
          <c:spPr>
            <a:solidFill>
              <a:schemeClr val="accent1"/>
            </a:solidFill>
            <a:ln>
              <a:noFill/>
            </a:ln>
            <a:effectLst/>
          </c:spPr>
          <c:invertIfNegative val="0"/>
          <c:cat>
            <c:strRef>
              <c:f>PivotTables1!$AC$4:$AC$16</c:f>
              <c:strCache>
                <c:ptCount val="12"/>
                <c:pt idx="0">
                  <c:v>01.01.1900</c:v>
                </c:pt>
                <c:pt idx="1">
                  <c:v>01.02.1900</c:v>
                </c:pt>
                <c:pt idx="2">
                  <c:v>01.03.1900</c:v>
                </c:pt>
                <c:pt idx="3">
                  <c:v>01.04.1900</c:v>
                </c:pt>
                <c:pt idx="4">
                  <c:v>01.05.1900</c:v>
                </c:pt>
                <c:pt idx="5">
                  <c:v>01.06.1900</c:v>
                </c:pt>
                <c:pt idx="6">
                  <c:v>01.07.1900</c:v>
                </c:pt>
                <c:pt idx="7">
                  <c:v>01.08.1900</c:v>
                </c:pt>
                <c:pt idx="8">
                  <c:v>01.09.1900</c:v>
                </c:pt>
                <c:pt idx="9">
                  <c:v>01.10.1900</c:v>
                </c:pt>
                <c:pt idx="10">
                  <c:v>01.11.1900</c:v>
                </c:pt>
                <c:pt idx="11">
                  <c:v>01.12.1900</c:v>
                </c:pt>
              </c:strCache>
            </c:strRef>
          </c:cat>
          <c:val>
            <c:numRef>
              <c:f>PivotTables1!$AD$4:$AD$16</c:f>
              <c:numCache>
                <c:formatCode>#,##0.00</c:formatCode>
                <c:ptCount val="12"/>
                <c:pt idx="0">
                  <c:v>57149.188000000016</c:v>
                </c:pt>
                <c:pt idx="1">
                  <c:v>50668.700000000004</c:v>
                </c:pt>
                <c:pt idx="2">
                  <c:v>50408.640000000014</c:v>
                </c:pt>
                <c:pt idx="3">
                  <c:v>54333.780000000013</c:v>
                </c:pt>
                <c:pt idx="4">
                  <c:v>52636.24</c:v>
                </c:pt>
                <c:pt idx="5">
                  <c:v>50532.700000000012</c:v>
                </c:pt>
                <c:pt idx="6">
                  <c:v>49806.200000000012</c:v>
                </c:pt>
                <c:pt idx="7">
                  <c:v>52046.326000000001</c:v>
                </c:pt>
                <c:pt idx="8">
                  <c:v>51685.213000000003</c:v>
                </c:pt>
                <c:pt idx="9">
                  <c:v>53224.985999999997</c:v>
                </c:pt>
                <c:pt idx="10">
                  <c:v>56641.856000000007</c:v>
                </c:pt>
                <c:pt idx="11">
                  <c:v>49806.200000000012</c:v>
                </c:pt>
              </c:numCache>
            </c:numRef>
          </c:val>
          <c:extLst>
            <c:ext xmlns:c16="http://schemas.microsoft.com/office/drawing/2014/chart" uri="{C3380CC4-5D6E-409C-BE32-E72D297353CC}">
              <c16:uniqueId val="{00000000-2FA8-4CEB-BE34-6736B9EB0599}"/>
            </c:ext>
          </c:extLst>
        </c:ser>
        <c:dLbls>
          <c:showLegendKey val="0"/>
          <c:showVal val="0"/>
          <c:showCatName val="0"/>
          <c:showSerName val="0"/>
          <c:showPercent val="0"/>
          <c:showBubbleSize val="0"/>
        </c:dLbls>
        <c:gapWidth val="182"/>
        <c:axId val="2064220255"/>
        <c:axId val="2064205695"/>
      </c:barChart>
      <c:catAx>
        <c:axId val="2064220255"/>
        <c:scaling>
          <c:orientation val="minMax"/>
        </c:scaling>
        <c:delete val="0"/>
        <c:axPos val="l"/>
        <c:numFmt formatCode="[$]mmmm;@" c16r2:formatcode2="[$-en-EN]mm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64205695"/>
        <c:crosses val="autoZero"/>
        <c:auto val="1"/>
        <c:lblAlgn val="ctr"/>
        <c:lblOffset val="100"/>
        <c:noMultiLvlLbl val="0"/>
      </c:catAx>
      <c:valAx>
        <c:axId val="20642056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206422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B9-4C18-9E3C-08320FA104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B9-4C18-9E3C-08320FA10420}"/>
              </c:ext>
            </c:extLst>
          </c:dPt>
          <c:cat>
            <c:strRef>
              <c:f>PivotTables1!$AM$3:$AN$3</c:f>
              <c:strCache>
                <c:ptCount val="2"/>
                <c:pt idx="0">
                  <c:v>B2B</c:v>
                </c:pt>
                <c:pt idx="1">
                  <c:v>B2C</c:v>
                </c:pt>
              </c:strCache>
            </c:strRef>
          </c:cat>
          <c:val>
            <c:numRef>
              <c:f>PivotTables1!$AM$4:$AN$4</c:f>
              <c:numCache>
                <c:formatCode>#,##0.00</c:formatCode>
                <c:ptCount val="2"/>
                <c:pt idx="0">
                  <c:v>1928553.2099999997</c:v>
                </c:pt>
                <c:pt idx="1">
                  <c:v>1216146.9349999991</c:v>
                </c:pt>
              </c:numCache>
            </c:numRef>
          </c:val>
          <c:extLst>
            <c:ext xmlns:c16="http://schemas.microsoft.com/office/drawing/2014/chart" uri="{C3380CC4-5D6E-409C-BE32-E72D297353CC}">
              <c16:uniqueId val="{00000000-65B2-4973-8477-0AE0E69654E2}"/>
            </c:ext>
          </c:extLst>
        </c:ser>
        <c:ser>
          <c:idx val="1"/>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5-66B9-4C18-9E3C-08320FA104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66B9-4C18-9E3C-08320FA10420}"/>
              </c:ext>
            </c:extLst>
          </c:dPt>
          <c:cat>
            <c:strRef>
              <c:f>PivotTables1!$AM$3:$AN$3</c:f>
              <c:strCache>
                <c:ptCount val="2"/>
                <c:pt idx="0">
                  <c:v>B2B</c:v>
                </c:pt>
                <c:pt idx="1">
                  <c:v>B2C</c:v>
                </c:pt>
              </c:strCache>
            </c:strRef>
          </c:cat>
          <c:val>
            <c:numRef>
              <c:f>PivotTables1!$AM$5:$AN$5</c:f>
              <c:numCache>
                <c:formatCode>0.0%</c:formatCode>
                <c:ptCount val="2"/>
                <c:pt idx="0">
                  <c:v>0.61327093874637151</c:v>
                </c:pt>
                <c:pt idx="1">
                  <c:v>0.38672906125362855</c:v>
                </c:pt>
              </c:numCache>
            </c:numRef>
          </c:val>
          <c:extLst>
            <c:ext xmlns:c16="http://schemas.microsoft.com/office/drawing/2014/chart" uri="{C3380CC4-5D6E-409C-BE32-E72D297353CC}">
              <c16:uniqueId val="{00000001-65B2-4973-8477-0AE0E69654E2}"/>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0">
                  <a:srgbClr val="CC3399"/>
                </a:gs>
                <a:gs pos="98000">
                  <a:srgbClr val="C23FD8"/>
                </a:gs>
              </a:gsLst>
              <a:lin ang="5400000" scaled="1"/>
            </a:gradFill>
            <a:ln w="57150">
              <a:solidFill>
                <a:srgbClr val="461E64"/>
              </a:solidFill>
            </a:ln>
          </c:spPr>
          <c:dPt>
            <c:idx val="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1-34F7-4848-AC7B-86B8DD5C406A}"/>
              </c:ext>
            </c:extLst>
          </c:dPt>
          <c:dPt>
            <c:idx val="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3-34F7-4848-AC7B-86B8DD5C406A}"/>
              </c:ext>
            </c:extLst>
          </c:dPt>
          <c:dPt>
            <c:idx val="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5-34F7-4848-AC7B-86B8DD5C406A}"/>
              </c:ext>
            </c:extLst>
          </c:dPt>
          <c:dPt>
            <c:idx val="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7-34F7-4848-AC7B-86B8DD5C406A}"/>
              </c:ext>
            </c:extLst>
          </c:dPt>
          <c:dPt>
            <c:idx val="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9-34F7-4848-AC7B-86B8DD5C406A}"/>
              </c:ext>
            </c:extLst>
          </c:dPt>
          <c:dPt>
            <c:idx val="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B-34F7-4848-AC7B-86B8DD5C406A}"/>
              </c:ext>
            </c:extLst>
          </c:dPt>
          <c:dPt>
            <c:idx val="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D-34F7-4848-AC7B-86B8DD5C406A}"/>
              </c:ext>
            </c:extLst>
          </c:dPt>
          <c:dPt>
            <c:idx val="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F-34F7-4848-AC7B-86B8DD5C406A}"/>
              </c:ext>
            </c:extLst>
          </c:dPt>
          <c:dPt>
            <c:idx val="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1-34F7-4848-AC7B-86B8DD5C406A}"/>
              </c:ext>
            </c:extLst>
          </c:dPt>
          <c:dPt>
            <c:idx val="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3-34F7-4848-AC7B-86B8DD5C406A}"/>
              </c:ext>
            </c:extLst>
          </c:dPt>
          <c:dPt>
            <c:idx val="1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5-34F7-4848-AC7B-86B8DD5C406A}"/>
              </c:ext>
            </c:extLst>
          </c:dPt>
          <c:dPt>
            <c:idx val="1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7-34F7-4848-AC7B-86B8DD5C406A}"/>
              </c:ext>
            </c:extLst>
          </c:dPt>
          <c:dPt>
            <c:idx val="1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9-34F7-4848-AC7B-86B8DD5C406A}"/>
              </c:ext>
            </c:extLst>
          </c:dPt>
          <c:dPt>
            <c:idx val="1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B-34F7-4848-AC7B-86B8DD5C406A}"/>
              </c:ext>
            </c:extLst>
          </c:dPt>
          <c:dPt>
            <c:idx val="1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D-34F7-4848-AC7B-86B8DD5C406A}"/>
              </c:ext>
            </c:extLst>
          </c:dPt>
          <c:dPt>
            <c:idx val="1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1F-34F7-4848-AC7B-86B8DD5C406A}"/>
              </c:ext>
            </c:extLst>
          </c:dPt>
          <c:dPt>
            <c:idx val="1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1-34F7-4848-AC7B-86B8DD5C406A}"/>
              </c:ext>
            </c:extLst>
          </c:dPt>
          <c:dPt>
            <c:idx val="1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3-34F7-4848-AC7B-86B8DD5C406A}"/>
              </c:ext>
            </c:extLst>
          </c:dPt>
          <c:dPt>
            <c:idx val="1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5-34F7-4848-AC7B-86B8DD5C406A}"/>
              </c:ext>
            </c:extLst>
          </c:dPt>
          <c:dPt>
            <c:idx val="1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7-34F7-4848-AC7B-86B8DD5C406A}"/>
              </c:ext>
            </c:extLst>
          </c:dPt>
          <c:dPt>
            <c:idx val="2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9-34F7-4848-AC7B-86B8DD5C406A}"/>
              </c:ext>
            </c:extLst>
          </c:dPt>
          <c:dPt>
            <c:idx val="2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B-34F7-4848-AC7B-86B8DD5C406A}"/>
              </c:ext>
            </c:extLst>
          </c:dPt>
          <c:dPt>
            <c:idx val="2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D-34F7-4848-AC7B-86B8DD5C406A}"/>
              </c:ext>
            </c:extLst>
          </c:dPt>
          <c:dPt>
            <c:idx val="2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2F-34F7-4848-AC7B-86B8DD5C406A}"/>
              </c:ext>
            </c:extLst>
          </c:dPt>
          <c:dPt>
            <c:idx val="2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1-34F7-4848-AC7B-86B8DD5C406A}"/>
              </c:ext>
            </c:extLst>
          </c:dPt>
          <c:dPt>
            <c:idx val="2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3-34F7-4848-AC7B-86B8DD5C406A}"/>
              </c:ext>
            </c:extLst>
          </c:dPt>
          <c:dPt>
            <c:idx val="2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5-34F7-4848-AC7B-86B8DD5C406A}"/>
              </c:ext>
            </c:extLst>
          </c:dPt>
          <c:dPt>
            <c:idx val="2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7-34F7-4848-AC7B-86B8DD5C406A}"/>
              </c:ext>
            </c:extLst>
          </c:dPt>
          <c:dPt>
            <c:idx val="2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9-34F7-4848-AC7B-86B8DD5C406A}"/>
              </c:ext>
            </c:extLst>
          </c:dPt>
          <c:dPt>
            <c:idx val="2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B-34F7-4848-AC7B-86B8DD5C406A}"/>
              </c:ext>
            </c:extLst>
          </c:dPt>
          <c:dPt>
            <c:idx val="3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D-34F7-4848-AC7B-86B8DD5C406A}"/>
              </c:ext>
            </c:extLst>
          </c:dPt>
          <c:dPt>
            <c:idx val="3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3F-34F7-4848-AC7B-86B8DD5C406A}"/>
              </c:ext>
            </c:extLst>
          </c:dPt>
          <c:dPt>
            <c:idx val="3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1-34F7-4848-AC7B-86B8DD5C406A}"/>
              </c:ext>
            </c:extLst>
          </c:dPt>
          <c:dPt>
            <c:idx val="3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3-34F7-4848-AC7B-86B8DD5C406A}"/>
              </c:ext>
            </c:extLst>
          </c:dPt>
          <c:dPt>
            <c:idx val="3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5-34F7-4848-AC7B-86B8DD5C406A}"/>
              </c:ext>
            </c:extLst>
          </c:dPt>
          <c:dPt>
            <c:idx val="3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7-34F7-4848-AC7B-86B8DD5C406A}"/>
              </c:ext>
            </c:extLst>
          </c:dPt>
          <c:dPt>
            <c:idx val="3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9-34F7-4848-AC7B-86B8DD5C406A}"/>
              </c:ext>
            </c:extLst>
          </c:dPt>
          <c:dPt>
            <c:idx val="3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B-34F7-4848-AC7B-86B8DD5C406A}"/>
              </c:ext>
            </c:extLst>
          </c:dPt>
          <c:dPt>
            <c:idx val="3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D-34F7-4848-AC7B-86B8DD5C406A}"/>
              </c:ext>
            </c:extLst>
          </c:dPt>
          <c:dPt>
            <c:idx val="3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4F-34F7-4848-AC7B-86B8DD5C406A}"/>
              </c:ext>
            </c:extLst>
          </c:dPt>
          <c:dPt>
            <c:idx val="4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1-34F7-4848-AC7B-86B8DD5C406A}"/>
              </c:ext>
            </c:extLst>
          </c:dPt>
          <c:dPt>
            <c:idx val="4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3-34F7-4848-AC7B-86B8DD5C406A}"/>
              </c:ext>
            </c:extLst>
          </c:dPt>
          <c:dPt>
            <c:idx val="4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5-34F7-4848-AC7B-86B8DD5C406A}"/>
              </c:ext>
            </c:extLst>
          </c:dPt>
          <c:dPt>
            <c:idx val="4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7-34F7-4848-AC7B-86B8DD5C406A}"/>
              </c:ext>
            </c:extLst>
          </c:dPt>
          <c:dPt>
            <c:idx val="4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9-34F7-4848-AC7B-86B8DD5C406A}"/>
              </c:ext>
            </c:extLst>
          </c:dPt>
          <c:dPt>
            <c:idx val="4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B-34F7-4848-AC7B-86B8DD5C406A}"/>
              </c:ext>
            </c:extLst>
          </c:dPt>
          <c:dPt>
            <c:idx val="4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D-34F7-4848-AC7B-86B8DD5C406A}"/>
              </c:ext>
            </c:extLst>
          </c:dPt>
          <c:dPt>
            <c:idx val="4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5F-34F7-4848-AC7B-86B8DD5C406A}"/>
              </c:ext>
            </c:extLst>
          </c:dPt>
          <c:dPt>
            <c:idx val="4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1-34F7-4848-AC7B-86B8DD5C406A}"/>
              </c:ext>
            </c:extLst>
          </c:dPt>
          <c:dPt>
            <c:idx val="4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3-34F7-4848-AC7B-86B8DD5C406A}"/>
              </c:ext>
            </c:extLst>
          </c:dPt>
          <c:dPt>
            <c:idx val="5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5-34F7-4848-AC7B-86B8DD5C406A}"/>
              </c:ext>
            </c:extLst>
          </c:dPt>
          <c:dPt>
            <c:idx val="5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7-34F7-4848-AC7B-86B8DD5C406A}"/>
              </c:ext>
            </c:extLst>
          </c:dPt>
          <c:dPt>
            <c:idx val="5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9-34F7-4848-AC7B-86B8DD5C406A}"/>
              </c:ext>
            </c:extLst>
          </c:dPt>
          <c:dPt>
            <c:idx val="5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B-34F7-4848-AC7B-86B8DD5C406A}"/>
              </c:ext>
            </c:extLst>
          </c:dPt>
          <c:dPt>
            <c:idx val="5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D-34F7-4848-AC7B-86B8DD5C406A}"/>
              </c:ext>
            </c:extLst>
          </c:dPt>
          <c:dPt>
            <c:idx val="5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6F-34F7-4848-AC7B-86B8DD5C406A}"/>
              </c:ext>
            </c:extLst>
          </c:dPt>
          <c:dPt>
            <c:idx val="5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1-34F7-4848-AC7B-86B8DD5C406A}"/>
              </c:ext>
            </c:extLst>
          </c:dPt>
          <c:dPt>
            <c:idx val="5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3-34F7-4848-AC7B-86B8DD5C406A}"/>
              </c:ext>
            </c:extLst>
          </c:dPt>
          <c:dPt>
            <c:idx val="5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5-34F7-4848-AC7B-86B8DD5C406A}"/>
              </c:ext>
            </c:extLst>
          </c:dPt>
          <c:dPt>
            <c:idx val="5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7-34F7-4848-AC7B-86B8DD5C406A}"/>
              </c:ext>
            </c:extLst>
          </c:dPt>
          <c:dPt>
            <c:idx val="60"/>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9-34F7-4848-AC7B-86B8DD5C406A}"/>
              </c:ext>
            </c:extLst>
          </c:dPt>
          <c:dPt>
            <c:idx val="61"/>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02-C161-4F88-B0EB-C5F6B1AC38E0}"/>
              </c:ext>
            </c:extLst>
          </c:dPt>
          <c:dPt>
            <c:idx val="62"/>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D-34F7-4848-AC7B-86B8DD5C406A}"/>
              </c:ext>
            </c:extLst>
          </c:dPt>
          <c:dPt>
            <c:idx val="63"/>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7F-34F7-4848-AC7B-86B8DD5C406A}"/>
              </c:ext>
            </c:extLst>
          </c:dPt>
          <c:dPt>
            <c:idx val="64"/>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1-34F7-4848-AC7B-86B8DD5C406A}"/>
              </c:ext>
            </c:extLst>
          </c:dPt>
          <c:dPt>
            <c:idx val="65"/>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3-34F7-4848-AC7B-86B8DD5C406A}"/>
              </c:ext>
            </c:extLst>
          </c:dPt>
          <c:dPt>
            <c:idx val="66"/>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5-34F7-4848-AC7B-86B8DD5C406A}"/>
              </c:ext>
            </c:extLst>
          </c:dPt>
          <c:dPt>
            <c:idx val="67"/>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7-34F7-4848-AC7B-86B8DD5C406A}"/>
              </c:ext>
            </c:extLst>
          </c:dPt>
          <c:dPt>
            <c:idx val="68"/>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9-34F7-4848-AC7B-86B8DD5C406A}"/>
              </c:ext>
            </c:extLst>
          </c:dPt>
          <c:dPt>
            <c:idx val="69"/>
            <c:bubble3D val="0"/>
            <c:spPr>
              <a:gradFill>
                <a:gsLst>
                  <a:gs pos="0">
                    <a:srgbClr val="CC3399"/>
                  </a:gs>
                  <a:gs pos="98000">
                    <a:srgbClr val="C23FD8"/>
                  </a:gs>
                </a:gsLst>
                <a:lin ang="5400000" scaled="1"/>
              </a:gradFill>
              <a:ln w="57150">
                <a:solidFill>
                  <a:srgbClr val="461E64"/>
                </a:solidFill>
              </a:ln>
              <a:effectLst/>
            </c:spPr>
            <c:extLst>
              <c:ext xmlns:c16="http://schemas.microsoft.com/office/drawing/2014/chart" uri="{C3380CC4-5D6E-409C-BE32-E72D297353CC}">
                <c16:uniqueId val="{0000008B-34F7-4848-AC7B-86B8DD5C406A}"/>
              </c:ext>
            </c:extLst>
          </c:dPt>
          <c:val>
            <c:numLit>
              <c:formatCode>General</c:formatCode>
              <c:ptCount val="7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numLit>
          </c:val>
          <c:extLst>
            <c:ext xmlns:c16="http://schemas.microsoft.com/office/drawing/2014/chart" uri="{C3380CC4-5D6E-409C-BE32-E72D297353CC}">
              <c16:uniqueId val="{00000000-C161-4F88-B0EB-C5F6B1AC38E0}"/>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Percantage</c:v>
          </c:tx>
          <c:dPt>
            <c:idx val="0"/>
            <c:bubble3D val="0"/>
            <c:spPr>
              <a:solidFill>
                <a:srgbClr val="990099">
                  <a:alpha val="0"/>
                </a:srgbClr>
              </a:solidFill>
              <a:ln w="19050">
                <a:solidFill>
                  <a:schemeClr val="lt1"/>
                </a:solidFill>
              </a:ln>
              <a:effectLst/>
            </c:spPr>
            <c:extLst>
              <c:ext xmlns:c16="http://schemas.microsoft.com/office/drawing/2014/chart" uri="{C3380CC4-5D6E-409C-BE32-E72D297353CC}">
                <c16:uniqueId val="{00000009-C161-4F88-B0EB-C5F6B1AC38E0}"/>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A-C161-4F88-B0EB-C5F6B1AC38E0}"/>
              </c:ext>
            </c:extLst>
          </c:dPt>
          <c:val>
            <c:numRef>
              <c:f>PivotTables1!$D$29:$E$29</c:f>
              <c:numCache>
                <c:formatCode>0.0%</c:formatCode>
                <c:ptCount val="2"/>
                <c:pt idx="0">
                  <c:v>0.86944034905597356</c:v>
                </c:pt>
                <c:pt idx="1">
                  <c:v>0.13055965094402644</c:v>
                </c:pt>
              </c:numCache>
            </c:numRef>
          </c:val>
          <c:extLst>
            <c:ext xmlns:c16="http://schemas.microsoft.com/office/drawing/2014/chart" uri="{C3380CC4-5D6E-409C-BE32-E72D297353CC}">
              <c16:uniqueId val="{00000008-C161-4F88-B0EB-C5F6B1AC38E0}"/>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PivotTables2!$G$4</c:f>
              <c:strCache>
                <c:ptCount val="1"/>
                <c:pt idx="0">
                  <c:v>Brazil</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val>
            <c:numRef>
              <c:f>PivotTables2!$H$4</c:f>
              <c:numCache>
                <c:formatCode>0.0%</c:formatCode>
                <c:ptCount val="1"/>
                <c:pt idx="0">
                  <c:v>0.10815118864374892</c:v>
                </c:pt>
              </c:numCache>
            </c:numRef>
          </c:val>
          <c:extLst>
            <c:ext xmlns:c16="http://schemas.microsoft.com/office/drawing/2014/chart" uri="{C3380CC4-5D6E-409C-BE32-E72D297353CC}">
              <c16:uniqueId val="{00000000-8A97-43A0-9C89-1CAF75333209}"/>
            </c:ext>
          </c:extLst>
        </c:ser>
        <c:ser>
          <c:idx val="1"/>
          <c:order val="1"/>
          <c:tx>
            <c:strRef>
              <c:f>PivotTables2!$G$5</c:f>
              <c:strCache>
                <c:ptCount val="1"/>
                <c:pt idx="0">
                  <c:v>Canada</c:v>
                </c:pt>
              </c:strCache>
            </c:strRef>
          </c:tx>
          <c:spPr>
            <a:gradFill>
              <a:gsLst>
                <a:gs pos="0">
                  <a:srgbClr val="990099"/>
                </a:gs>
                <a:gs pos="97000">
                  <a:srgbClr val="C23FD8"/>
                </a:gs>
              </a:gsLst>
              <a:path path="circle">
                <a:fillToRect l="50000" t="50000" r="50000" b="50000"/>
              </a:path>
            </a:gradFill>
            <a:ln>
              <a:noFill/>
            </a:ln>
            <a:effectLst/>
          </c:spPr>
          <c:invertIfNegative val="0"/>
          <c:val>
            <c:numRef>
              <c:f>PivotTables2!$H$5</c:f>
              <c:numCache>
                <c:formatCode>0.0%</c:formatCode>
                <c:ptCount val="1"/>
                <c:pt idx="0">
                  <c:v>0.10771335727723619</c:v>
                </c:pt>
              </c:numCache>
            </c:numRef>
          </c:val>
          <c:extLst>
            <c:ext xmlns:c16="http://schemas.microsoft.com/office/drawing/2014/chart" uri="{C3380CC4-5D6E-409C-BE32-E72D297353CC}">
              <c16:uniqueId val="{00000001-8A97-43A0-9C89-1CAF75333209}"/>
            </c:ext>
          </c:extLst>
        </c:ser>
        <c:ser>
          <c:idx val="2"/>
          <c:order val="2"/>
          <c:tx>
            <c:strRef>
              <c:f>PivotTables2!$G$6</c:f>
              <c:strCache>
                <c:ptCount val="1"/>
                <c:pt idx="0">
                  <c:v>Egypt</c:v>
                </c:pt>
              </c:strCache>
            </c:strRef>
          </c:tx>
          <c:spPr>
            <a:gradFill>
              <a:gsLst>
                <a:gs pos="0">
                  <a:schemeClr val="accent2">
                    <a:lumMod val="50000"/>
                  </a:schemeClr>
                </a:gs>
                <a:gs pos="97000">
                  <a:schemeClr val="accent2">
                    <a:lumMod val="75000"/>
                  </a:schemeClr>
                </a:gs>
              </a:gsLst>
              <a:path path="circle">
                <a:fillToRect l="50000" t="50000" r="50000" b="50000"/>
              </a:path>
            </a:gradFill>
            <a:ln>
              <a:noFill/>
            </a:ln>
            <a:effectLst/>
          </c:spPr>
          <c:invertIfNegative val="0"/>
          <c:val>
            <c:numRef>
              <c:f>PivotTables2!$H$6</c:f>
              <c:numCache>
                <c:formatCode>0.0%</c:formatCode>
                <c:ptCount val="1"/>
                <c:pt idx="0">
                  <c:v>0.31147255002565416</c:v>
                </c:pt>
              </c:numCache>
            </c:numRef>
          </c:val>
          <c:extLst>
            <c:ext xmlns:c16="http://schemas.microsoft.com/office/drawing/2014/chart" uri="{C3380CC4-5D6E-409C-BE32-E72D297353CC}">
              <c16:uniqueId val="{00000002-8A97-43A0-9C89-1CAF75333209}"/>
            </c:ext>
          </c:extLst>
        </c:ser>
        <c:ser>
          <c:idx val="3"/>
          <c:order val="3"/>
          <c:tx>
            <c:strRef>
              <c:f>PivotTables2!$G$7</c:f>
              <c:strCache>
                <c:ptCount val="1"/>
                <c:pt idx="0">
                  <c:v>Russia</c:v>
                </c:pt>
              </c:strCache>
            </c:strRef>
          </c:tx>
          <c:spPr>
            <a:gradFill>
              <a:gsLst>
                <a:gs pos="0">
                  <a:schemeClr val="accent3">
                    <a:lumMod val="50000"/>
                  </a:schemeClr>
                </a:gs>
                <a:gs pos="97000">
                  <a:schemeClr val="accent3">
                    <a:lumMod val="75000"/>
                  </a:schemeClr>
                </a:gs>
              </a:gsLst>
              <a:path path="circle">
                <a:fillToRect l="50000" t="50000" r="50000" b="50000"/>
              </a:path>
            </a:gradFill>
            <a:ln>
              <a:noFill/>
            </a:ln>
            <a:effectLst/>
          </c:spPr>
          <c:invertIfNegative val="0"/>
          <c:dPt>
            <c:idx val="0"/>
            <c:invertIfNegative val="0"/>
            <c:bubble3D val="0"/>
            <c:spPr>
              <a:gradFill>
                <a:gsLst>
                  <a:gs pos="0">
                    <a:schemeClr val="accent3">
                      <a:lumMod val="50000"/>
                    </a:schemeClr>
                  </a:gs>
                  <a:gs pos="97000">
                    <a:schemeClr val="accent3">
                      <a:lumMod val="60000"/>
                      <a:lumOff val="40000"/>
                    </a:schemeClr>
                  </a:gs>
                </a:gsLst>
                <a:path path="circle">
                  <a:fillToRect l="50000" t="50000" r="50000" b="50000"/>
                </a:path>
              </a:gradFill>
              <a:ln>
                <a:noFill/>
              </a:ln>
              <a:effectLst/>
            </c:spPr>
            <c:extLst>
              <c:ext xmlns:c16="http://schemas.microsoft.com/office/drawing/2014/chart" uri="{C3380CC4-5D6E-409C-BE32-E72D297353CC}">
                <c16:uniqueId val="{00000007-8A97-43A0-9C89-1CAF75333209}"/>
              </c:ext>
            </c:extLst>
          </c:dPt>
          <c:val>
            <c:numRef>
              <c:f>PivotTables2!$H$7</c:f>
              <c:numCache>
                <c:formatCode>0.0%</c:formatCode>
                <c:ptCount val="1"/>
                <c:pt idx="0">
                  <c:v>0.16026338293141781</c:v>
                </c:pt>
              </c:numCache>
            </c:numRef>
          </c:val>
          <c:extLst>
            <c:ext xmlns:c16="http://schemas.microsoft.com/office/drawing/2014/chart" uri="{C3380CC4-5D6E-409C-BE32-E72D297353CC}">
              <c16:uniqueId val="{00000003-8A97-43A0-9C89-1CAF75333209}"/>
            </c:ext>
          </c:extLst>
        </c:ser>
        <c:ser>
          <c:idx val="4"/>
          <c:order val="4"/>
          <c:tx>
            <c:strRef>
              <c:f>PivotTables2!$G$8</c:f>
              <c:strCache>
                <c:ptCount val="1"/>
                <c:pt idx="0">
                  <c:v>United Kingdom</c:v>
                </c:pt>
              </c:strCache>
            </c:strRef>
          </c:tx>
          <c:spPr>
            <a:gradFill>
              <a:gsLst>
                <a:gs pos="0">
                  <a:schemeClr val="accent6">
                    <a:lumMod val="50000"/>
                  </a:schemeClr>
                </a:gs>
                <a:gs pos="97000">
                  <a:schemeClr val="accent6">
                    <a:lumMod val="75000"/>
                  </a:schemeClr>
                </a:gs>
              </a:gsLst>
              <a:path path="circle">
                <a:fillToRect l="50000" t="50000" r="50000" b="50000"/>
              </a:path>
            </a:gradFill>
            <a:ln>
              <a:noFill/>
            </a:ln>
            <a:effectLst/>
          </c:spPr>
          <c:invertIfNegative val="0"/>
          <c:val>
            <c:numRef>
              <c:f>PivotTables2!$H$8</c:f>
              <c:numCache>
                <c:formatCode>0.0%</c:formatCode>
                <c:ptCount val="1"/>
                <c:pt idx="0">
                  <c:v>0.14352659483495811</c:v>
                </c:pt>
              </c:numCache>
            </c:numRef>
          </c:val>
          <c:extLst>
            <c:ext xmlns:c16="http://schemas.microsoft.com/office/drawing/2014/chart" uri="{C3380CC4-5D6E-409C-BE32-E72D297353CC}">
              <c16:uniqueId val="{00000004-8A97-43A0-9C89-1CAF75333209}"/>
            </c:ext>
          </c:extLst>
        </c:ser>
        <c:ser>
          <c:idx val="5"/>
          <c:order val="5"/>
          <c:tx>
            <c:strRef>
              <c:f>PivotTables2!$G$9</c:f>
              <c:strCache>
                <c:ptCount val="1"/>
                <c:pt idx="0">
                  <c:v>USA</c:v>
                </c:pt>
              </c:strCache>
            </c:strRef>
          </c:tx>
          <c:spPr>
            <a:gradFill>
              <a:gsLst>
                <a:gs pos="0">
                  <a:srgbClr val="0070C0"/>
                </a:gs>
                <a:gs pos="97000">
                  <a:srgbClr val="00B0F0"/>
                </a:gs>
              </a:gsLst>
              <a:path path="circle">
                <a:fillToRect l="50000" t="50000" r="50000" b="50000"/>
              </a:path>
            </a:gradFill>
            <a:ln>
              <a:noFill/>
            </a:ln>
            <a:effectLst/>
          </c:spPr>
          <c:invertIfNegative val="0"/>
          <c:val>
            <c:numRef>
              <c:f>PivotTables2!$H$9</c:f>
              <c:numCache>
                <c:formatCode>0.0%</c:formatCode>
                <c:ptCount val="1"/>
                <c:pt idx="0">
                  <c:v>0.16887292628698478</c:v>
                </c:pt>
              </c:numCache>
            </c:numRef>
          </c:val>
          <c:extLst>
            <c:ext xmlns:c16="http://schemas.microsoft.com/office/drawing/2014/chart" uri="{C3380CC4-5D6E-409C-BE32-E72D297353CC}">
              <c16:uniqueId val="{00000005-8A97-43A0-9C89-1CAF75333209}"/>
            </c:ext>
          </c:extLst>
        </c:ser>
        <c:dLbls>
          <c:showLegendKey val="0"/>
          <c:showVal val="0"/>
          <c:showCatName val="0"/>
          <c:showSerName val="0"/>
          <c:showPercent val="0"/>
          <c:showBubbleSize val="0"/>
        </c:dLbls>
        <c:gapWidth val="150"/>
        <c:overlap val="100"/>
        <c:axId val="2092316591"/>
        <c:axId val="2092317839"/>
      </c:barChart>
      <c:catAx>
        <c:axId val="2092316591"/>
        <c:scaling>
          <c:orientation val="minMax"/>
        </c:scaling>
        <c:delete val="1"/>
        <c:axPos val="l"/>
        <c:numFmt formatCode="General" sourceLinked="1"/>
        <c:majorTickMark val="none"/>
        <c:minorTickMark val="none"/>
        <c:tickLblPos val="nextTo"/>
        <c:crossAx val="2092317839"/>
        <c:crosses val="autoZero"/>
        <c:auto val="1"/>
        <c:lblAlgn val="ctr"/>
        <c:lblOffset val="100"/>
        <c:noMultiLvlLbl val="0"/>
      </c:catAx>
      <c:valAx>
        <c:axId val="2092317839"/>
        <c:scaling>
          <c:orientation val="minMax"/>
        </c:scaling>
        <c:delete val="1"/>
        <c:axPos val="b"/>
        <c:numFmt formatCode="0%" sourceLinked="1"/>
        <c:majorTickMark val="none"/>
        <c:minorTickMark val="none"/>
        <c:tickLblPos val="nextTo"/>
        <c:crossAx val="20923165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1E-4453-8BA6-B70ACBE5A844}"/>
              </c:ext>
            </c:extLst>
          </c:dPt>
          <c:dPt>
            <c:idx val="1"/>
            <c:bubble3D val="0"/>
            <c:spPr>
              <a:gradFill>
                <a:gsLst>
                  <a:gs pos="0">
                    <a:srgbClr val="70319F"/>
                  </a:gs>
                  <a:gs pos="100000">
                    <a:srgbClr val="C23FD8"/>
                  </a:gs>
                </a:gsLst>
                <a:lin ang="5400000" scaled="1"/>
              </a:gradFill>
              <a:ln w="19050">
                <a:solidFill>
                  <a:schemeClr val="lt1"/>
                </a:solidFill>
              </a:ln>
              <a:effectLst/>
            </c:spPr>
            <c:extLst>
              <c:ext xmlns:c16="http://schemas.microsoft.com/office/drawing/2014/chart" uri="{C3380CC4-5D6E-409C-BE32-E72D297353CC}">
                <c16:uniqueId val="{00000006-FD49-4D7C-94EB-4014F206DD18}"/>
              </c:ext>
            </c:extLst>
          </c:dPt>
          <c:cat>
            <c:strRef>
              <c:f>PivotTables2!$P$6:$Q$6</c:f>
              <c:strCache>
                <c:ptCount val="2"/>
                <c:pt idx="0">
                  <c:v>Remaining %</c:v>
                </c:pt>
                <c:pt idx="1">
                  <c:v>Actual</c:v>
                </c:pt>
              </c:strCache>
            </c:strRef>
          </c:cat>
          <c:val>
            <c:numRef>
              <c:f>PivotTables2!$P$7:$Q$7</c:f>
              <c:numCache>
                <c:formatCode>0.0%</c:formatCode>
                <c:ptCount val="2"/>
                <c:pt idx="0">
                  <c:v>0.34319081071934154</c:v>
                </c:pt>
                <c:pt idx="1">
                  <c:v>0.65680918928065846</c:v>
                </c:pt>
              </c:numCache>
            </c:numRef>
          </c:val>
          <c:extLst>
            <c:ext xmlns:c16="http://schemas.microsoft.com/office/drawing/2014/chart" uri="{C3380CC4-5D6E-409C-BE32-E72D297353CC}">
              <c16:uniqueId val="{00000000-FD49-4D7C-94EB-4014F206DD18}"/>
            </c:ext>
          </c:extLst>
        </c:ser>
        <c:dLbls>
          <c:showLegendKey val="0"/>
          <c:showVal val="0"/>
          <c:showCatName val="0"/>
          <c:showSerName val="0"/>
          <c:showPercent val="0"/>
          <c:showBubbleSize val="0"/>
          <c:showLeaderLines val="1"/>
        </c:dLbls>
        <c:firstSliceAng val="0"/>
        <c:holeSize val="75"/>
      </c:doughnutChart>
      <c:scatterChart>
        <c:scatterStyle val="lineMarker"/>
        <c:varyColors val="0"/>
        <c:ser>
          <c:idx val="1"/>
          <c:order val="1"/>
          <c:tx>
            <c:v>X&amp;Y</c:v>
          </c:tx>
          <c:spPr>
            <a:ln w="25400" cap="rnd">
              <a:noFill/>
              <a:round/>
            </a:ln>
            <a:effectLst/>
          </c:spPr>
          <c:marker>
            <c:symbol val="circle"/>
            <c:size val="5"/>
            <c:spPr>
              <a:solidFill>
                <a:srgbClr val="C23FD8"/>
              </a:solidFill>
              <a:ln w="215900">
                <a:solidFill>
                  <a:schemeClr val="accent2"/>
                </a:solidFill>
              </a:ln>
              <a:effectLst/>
            </c:spPr>
          </c:marker>
          <c:dPt>
            <c:idx val="0"/>
            <c:marker>
              <c:symbol val="circle"/>
              <c:size val="5"/>
              <c:spPr>
                <a:solidFill>
                  <a:srgbClr val="C23FD8"/>
                </a:solidFill>
                <a:ln w="215900">
                  <a:solidFill>
                    <a:srgbClr val="70319F"/>
                  </a:solidFill>
                </a:ln>
                <a:effectLst/>
              </c:spPr>
            </c:marker>
            <c:bubble3D val="0"/>
            <c:extLst>
              <c:ext xmlns:c16="http://schemas.microsoft.com/office/drawing/2014/chart" uri="{C3380CC4-5D6E-409C-BE32-E72D297353CC}">
                <c16:uniqueId val="{00000004-FD49-4D7C-94EB-4014F206DD18}"/>
              </c:ext>
            </c:extLst>
          </c:dPt>
          <c:dPt>
            <c:idx val="1"/>
            <c:marker>
              <c:symbol val="circle"/>
              <c:size val="5"/>
              <c:spPr>
                <a:solidFill>
                  <a:srgbClr val="C23FD8"/>
                </a:solidFill>
                <a:ln w="215900">
                  <a:solidFill>
                    <a:srgbClr val="C23FD8"/>
                  </a:solidFill>
                </a:ln>
                <a:effectLst/>
              </c:spPr>
            </c:marker>
            <c:bubble3D val="0"/>
            <c:spPr>
              <a:ln w="28575" cap="rnd">
                <a:noFill/>
                <a:round/>
              </a:ln>
              <a:effectLst/>
            </c:spPr>
            <c:extLst>
              <c:ext xmlns:c16="http://schemas.microsoft.com/office/drawing/2014/chart" uri="{C3380CC4-5D6E-409C-BE32-E72D297353CC}">
                <c16:uniqueId val="{00000003-FD49-4D7C-94EB-4014F206DD18}"/>
              </c:ext>
            </c:extLst>
          </c:dPt>
          <c:xVal>
            <c:numRef>
              <c:f>PivotTables2!$S$7:$S$8</c:f>
              <c:numCache>
                <c:formatCode>General</c:formatCode>
                <c:ptCount val="2"/>
                <c:pt idx="0">
                  <c:v>0</c:v>
                </c:pt>
                <c:pt idx="1">
                  <c:v>0.83341646659422952</c:v>
                </c:pt>
              </c:numCache>
            </c:numRef>
          </c:xVal>
          <c:yVal>
            <c:numRef>
              <c:f>PivotTables2!$T$7:$T$8</c:f>
              <c:numCache>
                <c:formatCode>General</c:formatCode>
                <c:ptCount val="2"/>
                <c:pt idx="0">
                  <c:v>1</c:v>
                </c:pt>
                <c:pt idx="1">
                  <c:v>-0.55264544982256958</c:v>
                </c:pt>
              </c:numCache>
            </c:numRef>
          </c:yVal>
          <c:smooth val="0"/>
          <c:extLst>
            <c:ext xmlns:c16="http://schemas.microsoft.com/office/drawing/2014/chart" uri="{C3380CC4-5D6E-409C-BE32-E72D297353CC}">
              <c16:uniqueId val="{00000002-FD49-4D7C-94EB-4014F206DD18}"/>
            </c:ext>
          </c:extLst>
        </c:ser>
        <c:dLbls>
          <c:showLegendKey val="0"/>
          <c:showVal val="0"/>
          <c:showCatName val="0"/>
          <c:showSerName val="0"/>
          <c:showPercent val="0"/>
          <c:showBubbleSize val="0"/>
        </c:dLbls>
        <c:axId val="1904152799"/>
        <c:axId val="1904156127"/>
      </c:scatterChart>
      <c:valAx>
        <c:axId val="1904156127"/>
        <c:scaling>
          <c:orientation val="minMax"/>
          <c:max val="1.1500000000000001"/>
          <c:min val="-1.1500000000000001"/>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904152799"/>
        <c:crosses val="autoZero"/>
        <c:crossBetween val="midCat"/>
      </c:valAx>
      <c:valAx>
        <c:axId val="1904152799"/>
        <c:scaling>
          <c:orientation val="minMax"/>
          <c:max val="1.1500000000000001"/>
          <c:min val="-1.1500000000000001"/>
        </c:scaling>
        <c:delete val="1"/>
        <c:axPos val="b"/>
        <c:numFmt formatCode="General" sourceLinked="1"/>
        <c:majorTickMark val="out"/>
        <c:minorTickMark val="none"/>
        <c:tickLblPos val="nextTo"/>
        <c:crossAx val="19041561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a:gsLst>
                <a:gs pos="0">
                  <a:schemeClr val="accent5">
                    <a:lumMod val="50000"/>
                  </a:schemeClr>
                </a:gs>
                <a:gs pos="100000">
                  <a:schemeClr val="accent5">
                    <a:lumMod val="60000"/>
                    <a:lumOff val="40000"/>
                  </a:schemeClr>
                </a:gs>
              </a:gsLst>
              <a:lin ang="5400000" scaled="1"/>
            </a:gradFill>
            <a:ln>
              <a:noFill/>
            </a:ln>
            <a:effectLst/>
          </c:spPr>
          <c:invertIfNegative val="0"/>
          <c:val>
            <c:numRef>
              <c:f>PivotTables2!$Y$6</c:f>
              <c:numCache>
                <c:formatCode>0.0%</c:formatCode>
                <c:ptCount val="1"/>
                <c:pt idx="0">
                  <c:v>0.22799999999999998</c:v>
                </c:pt>
              </c:numCache>
            </c:numRef>
          </c:val>
          <c:extLst>
            <c:ext xmlns:c16="http://schemas.microsoft.com/office/drawing/2014/chart" uri="{C3380CC4-5D6E-409C-BE32-E72D297353CC}">
              <c16:uniqueId val="{00000000-9043-48D8-A029-C7F2B01208AF}"/>
            </c:ext>
          </c:extLst>
        </c:ser>
        <c:ser>
          <c:idx val="1"/>
          <c:order val="1"/>
          <c:spPr>
            <a:gradFill>
              <a:gsLst>
                <a:gs pos="0">
                  <a:srgbClr val="C23FD8"/>
                </a:gs>
                <a:gs pos="100000">
                  <a:srgbClr val="CC3399"/>
                </a:gs>
              </a:gsLst>
              <a:lin ang="5400000" scaled="1"/>
            </a:gradFill>
            <a:ln>
              <a:noFill/>
            </a:ln>
            <a:effectLst/>
          </c:spPr>
          <c:invertIfNegative val="0"/>
          <c:val>
            <c:numRef>
              <c:f>PivotTables2!$Z$6</c:f>
              <c:numCache>
                <c:formatCode>0.0%</c:formatCode>
                <c:ptCount val="1"/>
                <c:pt idx="0">
                  <c:v>0.77200000000000002</c:v>
                </c:pt>
              </c:numCache>
            </c:numRef>
          </c:val>
          <c:extLst>
            <c:ext xmlns:c16="http://schemas.microsoft.com/office/drawing/2014/chart" uri="{C3380CC4-5D6E-409C-BE32-E72D297353CC}">
              <c16:uniqueId val="{00000001-9043-48D8-A029-C7F2B01208AF}"/>
            </c:ext>
          </c:extLst>
        </c:ser>
        <c:dLbls>
          <c:showLegendKey val="0"/>
          <c:showVal val="0"/>
          <c:showCatName val="0"/>
          <c:showSerName val="0"/>
          <c:showPercent val="0"/>
          <c:showBubbleSize val="0"/>
        </c:dLbls>
        <c:gapWidth val="150"/>
        <c:overlap val="100"/>
        <c:axId val="1284090015"/>
        <c:axId val="1284097087"/>
      </c:barChart>
      <c:catAx>
        <c:axId val="1284090015"/>
        <c:scaling>
          <c:orientation val="minMax"/>
        </c:scaling>
        <c:delete val="1"/>
        <c:axPos val="b"/>
        <c:numFmt formatCode="General" sourceLinked="1"/>
        <c:majorTickMark val="none"/>
        <c:minorTickMark val="none"/>
        <c:tickLblPos val="nextTo"/>
        <c:crossAx val="1284097087"/>
        <c:crosses val="autoZero"/>
        <c:auto val="1"/>
        <c:lblAlgn val="ctr"/>
        <c:lblOffset val="100"/>
        <c:noMultiLvlLbl val="0"/>
      </c:catAx>
      <c:valAx>
        <c:axId val="1284097087"/>
        <c:scaling>
          <c:orientation val="minMax"/>
        </c:scaling>
        <c:delete val="1"/>
        <c:axPos val="l"/>
        <c:numFmt formatCode="0.0%" sourceLinked="1"/>
        <c:majorTickMark val="none"/>
        <c:minorTickMark val="none"/>
        <c:tickLblPos val="nextTo"/>
        <c:crossAx val="12840900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Series1</c:v>
          </c:tx>
          <c:spPr>
            <a:gradFill flip="none" rotWithShape="1">
              <a:gsLst>
                <a:gs pos="0">
                  <a:srgbClr val="990099"/>
                </a:gs>
                <a:gs pos="100000">
                  <a:srgbClr val="CC3399"/>
                </a:gs>
              </a:gsLst>
              <a:lin ang="10800000" scaled="1"/>
              <a:tileRect/>
            </a:gradFill>
            <a:ln w="69850">
              <a:solidFill>
                <a:srgbClr val="002060"/>
              </a:solidFill>
            </a:ln>
          </c:spPr>
          <c:dPt>
            <c:idx val="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1-969E-4336-B843-CC96318DA915}"/>
              </c:ext>
            </c:extLst>
          </c:dPt>
          <c:dPt>
            <c:idx val="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3-969E-4336-B843-CC96318DA915}"/>
              </c:ext>
            </c:extLst>
          </c:dPt>
          <c:dPt>
            <c:idx val="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5-969E-4336-B843-CC96318DA915}"/>
              </c:ext>
            </c:extLst>
          </c:dPt>
          <c:dPt>
            <c:idx val="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7-969E-4336-B843-CC96318DA915}"/>
              </c:ext>
            </c:extLst>
          </c:dPt>
          <c:dPt>
            <c:idx val="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9-969E-4336-B843-CC96318DA915}"/>
              </c:ext>
            </c:extLst>
          </c:dPt>
          <c:dPt>
            <c:idx val="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B-969E-4336-B843-CC96318DA915}"/>
              </c:ext>
            </c:extLst>
          </c:dPt>
          <c:dPt>
            <c:idx val="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D-969E-4336-B843-CC96318DA915}"/>
              </c:ext>
            </c:extLst>
          </c:dPt>
          <c:dPt>
            <c:idx val="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0F-969E-4336-B843-CC96318DA915}"/>
              </c:ext>
            </c:extLst>
          </c:dPt>
          <c:dPt>
            <c:idx val="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1-969E-4336-B843-CC96318DA915}"/>
              </c:ext>
            </c:extLst>
          </c:dPt>
          <c:dPt>
            <c:idx val="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3-969E-4336-B843-CC96318DA915}"/>
              </c:ext>
            </c:extLst>
          </c:dPt>
          <c:dPt>
            <c:idx val="1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5-969E-4336-B843-CC96318DA915}"/>
              </c:ext>
            </c:extLst>
          </c:dPt>
          <c:dPt>
            <c:idx val="1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7-969E-4336-B843-CC96318DA915}"/>
              </c:ext>
            </c:extLst>
          </c:dPt>
          <c:dPt>
            <c:idx val="1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9-969E-4336-B843-CC96318DA915}"/>
              </c:ext>
            </c:extLst>
          </c:dPt>
          <c:dPt>
            <c:idx val="1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B-969E-4336-B843-CC96318DA915}"/>
              </c:ext>
            </c:extLst>
          </c:dPt>
          <c:dPt>
            <c:idx val="1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D-969E-4336-B843-CC96318DA915}"/>
              </c:ext>
            </c:extLst>
          </c:dPt>
          <c:dPt>
            <c:idx val="1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1F-969E-4336-B843-CC96318DA915}"/>
              </c:ext>
            </c:extLst>
          </c:dPt>
          <c:dPt>
            <c:idx val="1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1-969E-4336-B843-CC96318DA915}"/>
              </c:ext>
            </c:extLst>
          </c:dPt>
          <c:dPt>
            <c:idx val="1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3-969E-4336-B843-CC96318DA915}"/>
              </c:ext>
            </c:extLst>
          </c:dPt>
          <c:dPt>
            <c:idx val="1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5-969E-4336-B843-CC96318DA915}"/>
              </c:ext>
            </c:extLst>
          </c:dPt>
          <c:dPt>
            <c:idx val="1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7-969E-4336-B843-CC96318DA915}"/>
              </c:ext>
            </c:extLst>
          </c:dPt>
          <c:dPt>
            <c:idx val="2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9-969E-4336-B843-CC96318DA915}"/>
              </c:ext>
            </c:extLst>
          </c:dPt>
          <c:dPt>
            <c:idx val="2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B-969E-4336-B843-CC96318DA915}"/>
              </c:ext>
            </c:extLst>
          </c:dPt>
          <c:dPt>
            <c:idx val="2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D-969E-4336-B843-CC96318DA915}"/>
              </c:ext>
            </c:extLst>
          </c:dPt>
          <c:dPt>
            <c:idx val="2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2F-969E-4336-B843-CC96318DA915}"/>
              </c:ext>
            </c:extLst>
          </c:dPt>
          <c:dPt>
            <c:idx val="2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1-969E-4336-B843-CC96318DA915}"/>
              </c:ext>
            </c:extLst>
          </c:dPt>
          <c:dPt>
            <c:idx val="2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3-969E-4336-B843-CC96318DA915}"/>
              </c:ext>
            </c:extLst>
          </c:dPt>
          <c:dPt>
            <c:idx val="2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5-969E-4336-B843-CC96318DA915}"/>
              </c:ext>
            </c:extLst>
          </c:dPt>
          <c:dPt>
            <c:idx val="2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7-969E-4336-B843-CC96318DA915}"/>
              </c:ext>
            </c:extLst>
          </c:dPt>
          <c:dPt>
            <c:idx val="2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9-969E-4336-B843-CC96318DA915}"/>
              </c:ext>
            </c:extLst>
          </c:dPt>
          <c:dPt>
            <c:idx val="2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B-969E-4336-B843-CC96318DA915}"/>
              </c:ext>
            </c:extLst>
          </c:dPt>
          <c:dPt>
            <c:idx val="3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D-969E-4336-B843-CC96318DA915}"/>
              </c:ext>
            </c:extLst>
          </c:dPt>
          <c:dPt>
            <c:idx val="3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3F-969E-4336-B843-CC96318DA915}"/>
              </c:ext>
            </c:extLst>
          </c:dPt>
          <c:dPt>
            <c:idx val="3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1-969E-4336-B843-CC96318DA915}"/>
              </c:ext>
            </c:extLst>
          </c:dPt>
          <c:dPt>
            <c:idx val="3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3-969E-4336-B843-CC96318DA915}"/>
              </c:ext>
            </c:extLst>
          </c:dPt>
          <c:dPt>
            <c:idx val="3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5-969E-4336-B843-CC96318DA915}"/>
              </c:ext>
            </c:extLst>
          </c:dPt>
          <c:dPt>
            <c:idx val="3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7-969E-4336-B843-CC96318DA915}"/>
              </c:ext>
            </c:extLst>
          </c:dPt>
          <c:dPt>
            <c:idx val="3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9-969E-4336-B843-CC96318DA915}"/>
              </c:ext>
            </c:extLst>
          </c:dPt>
          <c:dPt>
            <c:idx val="3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B-969E-4336-B843-CC96318DA915}"/>
              </c:ext>
            </c:extLst>
          </c:dPt>
          <c:dPt>
            <c:idx val="3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D-969E-4336-B843-CC96318DA915}"/>
              </c:ext>
            </c:extLst>
          </c:dPt>
          <c:dPt>
            <c:idx val="3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4F-969E-4336-B843-CC96318DA915}"/>
              </c:ext>
            </c:extLst>
          </c:dPt>
          <c:dPt>
            <c:idx val="4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1-969E-4336-B843-CC96318DA915}"/>
              </c:ext>
            </c:extLst>
          </c:dPt>
          <c:dPt>
            <c:idx val="4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3-969E-4336-B843-CC96318DA915}"/>
              </c:ext>
            </c:extLst>
          </c:dPt>
          <c:dPt>
            <c:idx val="4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5-969E-4336-B843-CC96318DA915}"/>
              </c:ext>
            </c:extLst>
          </c:dPt>
          <c:dPt>
            <c:idx val="4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7-969E-4336-B843-CC96318DA915}"/>
              </c:ext>
            </c:extLst>
          </c:dPt>
          <c:dPt>
            <c:idx val="4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9-969E-4336-B843-CC96318DA915}"/>
              </c:ext>
            </c:extLst>
          </c:dPt>
          <c:dPt>
            <c:idx val="4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B-969E-4336-B843-CC96318DA915}"/>
              </c:ext>
            </c:extLst>
          </c:dPt>
          <c:dPt>
            <c:idx val="4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D-969E-4336-B843-CC96318DA915}"/>
              </c:ext>
            </c:extLst>
          </c:dPt>
          <c:dPt>
            <c:idx val="4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5F-969E-4336-B843-CC96318DA915}"/>
              </c:ext>
            </c:extLst>
          </c:dPt>
          <c:dPt>
            <c:idx val="4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1-969E-4336-B843-CC96318DA915}"/>
              </c:ext>
            </c:extLst>
          </c:dPt>
          <c:dPt>
            <c:idx val="4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3-969E-4336-B843-CC96318DA915}"/>
              </c:ext>
            </c:extLst>
          </c:dPt>
          <c:dPt>
            <c:idx val="5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5-969E-4336-B843-CC96318DA915}"/>
              </c:ext>
            </c:extLst>
          </c:dPt>
          <c:dPt>
            <c:idx val="5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7-969E-4336-B843-CC96318DA915}"/>
              </c:ext>
            </c:extLst>
          </c:dPt>
          <c:dPt>
            <c:idx val="5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9-969E-4336-B843-CC96318DA915}"/>
              </c:ext>
            </c:extLst>
          </c:dPt>
          <c:dPt>
            <c:idx val="5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B-969E-4336-B843-CC96318DA915}"/>
              </c:ext>
            </c:extLst>
          </c:dPt>
          <c:dPt>
            <c:idx val="5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D-969E-4336-B843-CC96318DA915}"/>
              </c:ext>
            </c:extLst>
          </c:dPt>
          <c:dPt>
            <c:idx val="5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6F-969E-4336-B843-CC96318DA915}"/>
              </c:ext>
            </c:extLst>
          </c:dPt>
          <c:dPt>
            <c:idx val="5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1-969E-4336-B843-CC96318DA915}"/>
              </c:ext>
            </c:extLst>
          </c:dPt>
          <c:dPt>
            <c:idx val="57"/>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3-969E-4336-B843-CC96318DA915}"/>
              </c:ext>
            </c:extLst>
          </c:dPt>
          <c:dPt>
            <c:idx val="58"/>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5-969E-4336-B843-CC96318DA915}"/>
              </c:ext>
            </c:extLst>
          </c:dPt>
          <c:dPt>
            <c:idx val="59"/>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7-969E-4336-B843-CC96318DA915}"/>
              </c:ext>
            </c:extLst>
          </c:dPt>
          <c:dPt>
            <c:idx val="60"/>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9-969E-4336-B843-CC96318DA915}"/>
              </c:ext>
            </c:extLst>
          </c:dPt>
          <c:dPt>
            <c:idx val="61"/>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B-969E-4336-B843-CC96318DA915}"/>
              </c:ext>
            </c:extLst>
          </c:dPt>
          <c:dPt>
            <c:idx val="62"/>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D-969E-4336-B843-CC96318DA915}"/>
              </c:ext>
            </c:extLst>
          </c:dPt>
          <c:dPt>
            <c:idx val="63"/>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7F-969E-4336-B843-CC96318DA915}"/>
              </c:ext>
            </c:extLst>
          </c:dPt>
          <c:dPt>
            <c:idx val="64"/>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81-969E-4336-B843-CC96318DA915}"/>
              </c:ext>
            </c:extLst>
          </c:dPt>
          <c:dPt>
            <c:idx val="65"/>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83-969E-4336-B843-CC96318DA915}"/>
              </c:ext>
            </c:extLst>
          </c:dPt>
          <c:dPt>
            <c:idx val="66"/>
            <c:bubble3D val="0"/>
            <c:spPr>
              <a:gradFill flip="none" rotWithShape="1">
                <a:gsLst>
                  <a:gs pos="0">
                    <a:srgbClr val="990099"/>
                  </a:gs>
                  <a:gs pos="100000">
                    <a:srgbClr val="CC3399"/>
                  </a:gs>
                </a:gsLst>
                <a:lin ang="10800000" scaled="1"/>
                <a:tileRect/>
              </a:gradFill>
              <a:ln w="69850">
                <a:solidFill>
                  <a:srgbClr val="002060"/>
                </a:solidFill>
              </a:ln>
              <a:effectLst/>
            </c:spPr>
            <c:extLst>
              <c:ext xmlns:c16="http://schemas.microsoft.com/office/drawing/2014/chart" uri="{C3380CC4-5D6E-409C-BE32-E72D297353CC}">
                <c16:uniqueId val="{00000085-969E-4336-B843-CC96318DA915}"/>
              </c:ext>
            </c:extLst>
          </c:dPt>
          <c:val>
            <c:numLit>
              <c:formatCode>General</c:formatCode>
              <c:ptCount val="6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numLit>
          </c:val>
          <c:extLst>
            <c:ext xmlns:c16="http://schemas.microsoft.com/office/drawing/2014/chart" uri="{C3380CC4-5D6E-409C-BE32-E72D297353CC}">
              <c16:uniqueId val="{00000002-3FF4-41E7-9D42-9D843974B74A}"/>
            </c:ext>
          </c:extLst>
        </c:ser>
        <c:dLbls>
          <c:showLegendKey val="0"/>
          <c:showVal val="0"/>
          <c:showCatName val="0"/>
          <c:showSerName val="0"/>
          <c:showPercent val="0"/>
          <c:showBubbleSize val="0"/>
          <c:showLeaderLines val="1"/>
        </c:dLbls>
        <c:firstSliceAng val="0"/>
        <c:holeSize val="75"/>
      </c:doughnutChart>
      <c:pieChart>
        <c:varyColors val="1"/>
        <c:ser>
          <c:idx val="1"/>
          <c:order val="1"/>
          <c:tx>
            <c:v>Series2</c:v>
          </c:tx>
          <c:dPt>
            <c:idx val="0"/>
            <c:bubble3D val="0"/>
            <c:spPr>
              <a:noFill/>
              <a:ln w="19050">
                <a:solidFill>
                  <a:schemeClr val="lt1"/>
                </a:solidFill>
              </a:ln>
              <a:effectLst/>
            </c:spPr>
            <c:extLst>
              <c:ext xmlns:c16="http://schemas.microsoft.com/office/drawing/2014/chart" uri="{C3380CC4-5D6E-409C-BE32-E72D297353CC}">
                <c16:uniqueId val="{00000004-3FF4-41E7-9D42-9D843974B74A}"/>
              </c:ext>
            </c:extLst>
          </c:dPt>
          <c:dPt>
            <c:idx val="1"/>
            <c:bubble3D val="0"/>
            <c:spPr>
              <a:solidFill>
                <a:srgbClr val="002060">
                  <a:alpha val="72000"/>
                </a:srgbClr>
              </a:solidFill>
              <a:ln w="19050">
                <a:solidFill>
                  <a:schemeClr val="lt1"/>
                </a:solidFill>
              </a:ln>
              <a:effectLst/>
            </c:spPr>
            <c:extLst>
              <c:ext xmlns:c16="http://schemas.microsoft.com/office/drawing/2014/chart" uri="{C3380CC4-5D6E-409C-BE32-E72D297353CC}">
                <c16:uniqueId val="{00000005-3FF4-41E7-9D42-9D843974B74A}"/>
              </c:ext>
            </c:extLst>
          </c:dPt>
          <c:val>
            <c:numRef>
              <c:f>PivotTables3!$D$4:$E$4</c:f>
              <c:numCache>
                <c:formatCode>0.0%</c:formatCode>
                <c:ptCount val="2"/>
                <c:pt idx="0">
                  <c:v>0.71723198972346125</c:v>
                </c:pt>
                <c:pt idx="1">
                  <c:v>0.28276801027653875</c:v>
                </c:pt>
              </c:numCache>
            </c:numRef>
          </c:val>
          <c:extLst>
            <c:ext xmlns:c16="http://schemas.microsoft.com/office/drawing/2014/chart" uri="{C3380CC4-5D6E-409C-BE32-E72D297353CC}">
              <c16:uniqueId val="{00000003-3FF4-41E7-9D42-9D843974B74A}"/>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Series3</c:v>
          </c:tx>
          <c:spPr>
            <a:ln w="25400" cap="rnd">
              <a:noFill/>
              <a:round/>
            </a:ln>
            <a:effectLst/>
          </c:spPr>
          <c:marker>
            <c:symbol val="circle"/>
            <c:size val="5"/>
            <c:spPr>
              <a:solidFill>
                <a:schemeClr val="accent3"/>
              </a:solidFill>
              <a:ln w="254000">
                <a:solidFill>
                  <a:schemeClr val="accent3"/>
                </a:solidFill>
              </a:ln>
              <a:effectLst/>
            </c:spPr>
          </c:marker>
          <c:dLbls>
            <c:dLbl>
              <c:idx val="0"/>
              <c:layout>
                <c:manualLayout>
                  <c:x val="-4.7222222222222221E-2"/>
                  <c:y val="-4.6296296296296294E-3"/>
                </c:manualLayout>
              </c:layout>
              <c:tx>
                <c:rich>
                  <a:bodyPr/>
                  <a:lstStyle/>
                  <a:p>
                    <a:fld id="{16F486B2-47F3-4EE9-B39A-0D48855338BB}" type="CELLRANGE">
                      <a:rPr lang="en-US"/>
                      <a:pPr/>
                      <a:t>[CELLRANGE]</a:t>
                    </a:fld>
                    <a:endParaRPr lang="ru-RU"/>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FF4-41E7-9D42-9D843974B74A}"/>
                </c:ext>
              </c:extLst>
            </c:dLbl>
            <c:dLbl>
              <c:idx val="1"/>
              <c:layout>
                <c:manualLayout>
                  <c:x val="-5.5555555555555552E-2"/>
                  <c:y val="-2.2801837270341207E-3"/>
                </c:manualLayout>
              </c:layout>
              <c:tx>
                <c:rich>
                  <a:bodyPr/>
                  <a:lstStyle/>
                  <a:p>
                    <a:fld id="{588E95DA-9A4A-438B-B4BD-03125DF0C8EF}" type="CELLRANGE">
                      <a:rPr lang="en-US"/>
                      <a:pPr/>
                      <a:t>[CELLRANGE]</a:t>
                    </a:fld>
                    <a:endParaRPr lang="ru-RU"/>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FF4-41E7-9D42-9D843974B74A}"/>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PivotTables3!$F$4:$F$5</c:f>
              <c:numCache>
                <c:formatCode>General</c:formatCode>
                <c:ptCount val="2"/>
                <c:pt idx="0" formatCode="0">
                  <c:v>0</c:v>
                </c:pt>
                <c:pt idx="1">
                  <c:v>-0.9788799370496164</c:v>
                </c:pt>
              </c:numCache>
            </c:numRef>
          </c:xVal>
          <c:yVal>
            <c:numRef>
              <c:f>PivotTables3!$G$4:$G$5</c:f>
              <c:numCache>
                <c:formatCode>General</c:formatCode>
                <c:ptCount val="2"/>
                <c:pt idx="0" formatCode="0">
                  <c:v>1</c:v>
                </c:pt>
                <c:pt idx="1">
                  <c:v>-0.20443597736636054</c:v>
                </c:pt>
              </c:numCache>
            </c:numRef>
          </c:yVal>
          <c:smooth val="0"/>
          <c:extLst>
            <c:ext xmlns:c15="http://schemas.microsoft.com/office/drawing/2012/chart" uri="{02D57815-91ED-43cb-92C2-25804820EDAC}">
              <c15:datalabelsRange>
                <c15:f>PivotTables3!$H$4:$H$5</c15:f>
                <c15:dlblRangeCache>
                  <c:ptCount val="2"/>
                  <c:pt idx="0">
                    <c:v>28,3%</c:v>
                  </c:pt>
                  <c:pt idx="1">
                    <c:v>71,7%</c:v>
                  </c:pt>
                </c15:dlblRangeCache>
              </c15:datalabelsRange>
            </c:ext>
            <c:ext xmlns:c16="http://schemas.microsoft.com/office/drawing/2014/chart" uri="{C3380CC4-5D6E-409C-BE32-E72D297353CC}">
              <c16:uniqueId val="{00000007-3FF4-41E7-9D42-9D843974B74A}"/>
            </c:ext>
          </c:extLst>
        </c:ser>
        <c:dLbls>
          <c:showLegendKey val="0"/>
          <c:showVal val="0"/>
          <c:showCatName val="0"/>
          <c:showSerName val="0"/>
          <c:showPercent val="0"/>
          <c:showBubbleSize val="0"/>
        </c:dLbls>
        <c:axId val="126541983"/>
        <c:axId val="126568191"/>
      </c:scatterChart>
      <c:valAx>
        <c:axId val="126568191"/>
        <c:scaling>
          <c:orientation val="minMax"/>
          <c:max val="1.1500000000000001"/>
          <c:min val="-1.1500000000000001"/>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6541983"/>
        <c:crosses val="autoZero"/>
        <c:crossBetween val="midCat"/>
      </c:valAx>
      <c:valAx>
        <c:axId val="126541983"/>
        <c:scaling>
          <c:orientation val="minMax"/>
          <c:max val="1.1500000000000001"/>
          <c:min val="-1.1500000000000001"/>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65681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Systems.xlsx]PivotTables3!PivotTable7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PivotTables3!$AA$3</c:f>
              <c:strCache>
                <c:ptCount val="1"/>
                <c:pt idx="0">
                  <c:v>Total</c:v>
                </c:pt>
              </c:strCache>
            </c:strRef>
          </c:tx>
          <c:spPr>
            <a:solidFill>
              <a:schemeClr val="accent1"/>
            </a:solidFill>
            <a:ln>
              <a:noFill/>
            </a:ln>
            <a:effectLst/>
          </c:spPr>
          <c:invertIfNegative val="0"/>
          <c:cat>
            <c:strRef>
              <c:f>PivotTables3!$Z$4:$Z$7</c:f>
              <c:strCache>
                <c:ptCount val="3"/>
                <c:pt idx="0">
                  <c:v>Branch </c:v>
                </c:pt>
                <c:pt idx="1">
                  <c:v>Download</c:v>
                </c:pt>
                <c:pt idx="2">
                  <c:v>Shipment</c:v>
                </c:pt>
              </c:strCache>
            </c:strRef>
          </c:cat>
          <c:val>
            <c:numRef>
              <c:f>PivotTables3!$AA$4:$AA$7</c:f>
              <c:numCache>
                <c:formatCode>#,##0</c:formatCode>
                <c:ptCount val="3"/>
                <c:pt idx="0">
                  <c:v>829</c:v>
                </c:pt>
                <c:pt idx="1">
                  <c:v>850</c:v>
                </c:pt>
                <c:pt idx="2">
                  <c:v>1052</c:v>
                </c:pt>
              </c:numCache>
            </c:numRef>
          </c:val>
          <c:extLst>
            <c:ext xmlns:c16="http://schemas.microsoft.com/office/drawing/2014/chart" uri="{C3380CC4-5D6E-409C-BE32-E72D297353CC}">
              <c16:uniqueId val="{00000000-8520-4C88-95DD-FF8F33DEC41A}"/>
            </c:ext>
          </c:extLst>
        </c:ser>
        <c:dLbls>
          <c:showLegendKey val="0"/>
          <c:showVal val="0"/>
          <c:showCatName val="0"/>
          <c:showSerName val="0"/>
          <c:showPercent val="0"/>
          <c:showBubbleSize val="0"/>
        </c:dLbls>
        <c:gapWidth val="182"/>
        <c:axId val="98879392"/>
        <c:axId val="98875232"/>
      </c:barChart>
      <c:catAx>
        <c:axId val="98879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8875232"/>
        <c:crosses val="autoZero"/>
        <c:auto val="1"/>
        <c:lblAlgn val="ctr"/>
        <c:lblOffset val="100"/>
        <c:noMultiLvlLbl val="0"/>
      </c:catAx>
      <c:valAx>
        <c:axId val="988752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887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Systems.xlsx]PivotTables3!PivotTable8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PivotTables3!$AE$3</c:f>
              <c:strCache>
                <c:ptCount val="1"/>
                <c:pt idx="0">
                  <c:v>Count of Sale Status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PivotTables3!$AD$4:$AD$6</c:f>
              <c:strCache>
                <c:ptCount val="2"/>
                <c:pt idx="0">
                  <c:v>Paid</c:v>
                </c:pt>
                <c:pt idx="1">
                  <c:v>Refunded</c:v>
                </c:pt>
              </c:strCache>
            </c:strRef>
          </c:cat>
          <c:val>
            <c:numRef>
              <c:f>PivotTables3!$AE$4:$AE$6</c:f>
              <c:numCache>
                <c:formatCode>#,##0</c:formatCode>
                <c:ptCount val="2"/>
                <c:pt idx="0">
                  <c:v>2197</c:v>
                </c:pt>
                <c:pt idx="1">
                  <c:v>534</c:v>
                </c:pt>
              </c:numCache>
            </c:numRef>
          </c:val>
          <c:extLst>
            <c:ext xmlns:c16="http://schemas.microsoft.com/office/drawing/2014/chart" uri="{C3380CC4-5D6E-409C-BE32-E72D297353CC}">
              <c16:uniqueId val="{00000000-CBE4-42CF-87E4-BF71A8706527}"/>
            </c:ext>
          </c:extLst>
        </c:ser>
        <c:ser>
          <c:idx val="1"/>
          <c:order val="1"/>
          <c:tx>
            <c:strRef>
              <c:f>PivotTables3!$AF$3</c:f>
              <c:strCache>
                <c:ptCount val="1"/>
                <c:pt idx="0">
                  <c:v>Count of Sale Status2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PivotTables3!$AD$4:$AD$6</c:f>
              <c:strCache>
                <c:ptCount val="2"/>
                <c:pt idx="0">
                  <c:v>Paid</c:v>
                </c:pt>
                <c:pt idx="1">
                  <c:v>Refunded</c:v>
                </c:pt>
              </c:strCache>
            </c:strRef>
          </c:cat>
          <c:val>
            <c:numRef>
              <c:f>PivotTables3!$AF$4:$AF$6</c:f>
              <c:numCache>
                <c:formatCode>0.0%</c:formatCode>
                <c:ptCount val="2"/>
                <c:pt idx="0">
                  <c:v>0.80446722812156723</c:v>
                </c:pt>
                <c:pt idx="1">
                  <c:v>0.19553277187843282</c:v>
                </c:pt>
              </c:numCache>
            </c:numRef>
          </c:val>
          <c:extLst>
            <c:ext xmlns:c16="http://schemas.microsoft.com/office/drawing/2014/chart" uri="{C3380CC4-5D6E-409C-BE32-E72D297353CC}">
              <c16:uniqueId val="{00000001-CBE4-42CF-87E4-BF71A870652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hyperlink" Target="#'Income sources'!A1"/><Relationship Id="rId7" Type="http://schemas.openxmlformats.org/officeDocument/2006/relationships/chart" Target="../charts/chart2.xml"/><Relationship Id="rId2" Type="http://schemas.openxmlformats.org/officeDocument/2006/relationships/hyperlink" Target="https://kosmospublishers.com/statistics-graph-illustration/" TargetMode="External"/><Relationship Id="rId1" Type="http://schemas.openxmlformats.org/officeDocument/2006/relationships/image" Target="../media/image1.jpeg"/><Relationship Id="rId6" Type="http://schemas.openxmlformats.org/officeDocument/2006/relationships/chart" Target="../charts/chart1.xml"/><Relationship Id="rId5" Type="http://schemas.openxmlformats.org/officeDocument/2006/relationships/hyperlink" Target="#'Sales Process'!A1"/><Relationship Id="rId10" Type="http://schemas.openxmlformats.org/officeDocument/2006/relationships/chart" Target="../charts/chart5.xml"/><Relationship Id="rId4" Type="http://schemas.openxmlformats.org/officeDocument/2006/relationships/hyperlink" Target="#Geographically!A1"/><Relationship Id="rId9"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hyperlink" Target="#'Income sources'!A1"/><Relationship Id="rId7" Type="http://schemas.openxmlformats.org/officeDocument/2006/relationships/chart" Target="../charts/chart7.xml"/><Relationship Id="rId2" Type="http://schemas.openxmlformats.org/officeDocument/2006/relationships/hyperlink" Target="https://kosmospublishers.com/statistics-graph-illustration/" TargetMode="External"/><Relationship Id="rId1" Type="http://schemas.openxmlformats.org/officeDocument/2006/relationships/image" Target="../media/image1.jpeg"/><Relationship Id="rId6" Type="http://schemas.openxmlformats.org/officeDocument/2006/relationships/chart" Target="../charts/chart6.xml"/><Relationship Id="rId11" Type="http://schemas.openxmlformats.org/officeDocument/2006/relationships/chart" Target="../charts/chart8.xml"/><Relationship Id="rId5" Type="http://schemas.openxmlformats.org/officeDocument/2006/relationships/hyperlink" Target="#Geographically!A1"/><Relationship Id="rId10" Type="http://schemas.openxmlformats.org/officeDocument/2006/relationships/hyperlink" Target="https://www.pinterest.com/pin/342906959103484151/" TargetMode="External"/><Relationship Id="rId4" Type="http://schemas.openxmlformats.org/officeDocument/2006/relationships/hyperlink" Target="#'Sales Process'!A1"/><Relationship Id="rId9" Type="http://schemas.microsoft.com/office/2007/relationships/hdphoto" Target="../media/hdphoto1.wdp"/></Relationships>
</file>

<file path=xl/drawings/_rels/drawing5.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hyperlink" Target="https://www.svgrepo.com/svg/245434/shop-shopping-store" TargetMode="External"/><Relationship Id="rId26" Type="http://schemas.openxmlformats.org/officeDocument/2006/relationships/image" Target="../media/image17.svg"/><Relationship Id="rId3" Type="http://schemas.openxmlformats.org/officeDocument/2006/relationships/hyperlink" Target="#'Income sources'!A1"/><Relationship Id="rId21" Type="http://schemas.openxmlformats.org/officeDocument/2006/relationships/hyperlink" Target="https://www.svgrepo.com/svg/428114/cart" TargetMode="External"/><Relationship Id="rId7" Type="http://schemas.openxmlformats.org/officeDocument/2006/relationships/image" Target="../media/image3.png"/><Relationship Id="rId12" Type="http://schemas.openxmlformats.org/officeDocument/2006/relationships/hyperlink" Target="https://www.pngall.com/credit-card-png/" TargetMode="External"/><Relationship Id="rId17" Type="http://schemas.openxmlformats.org/officeDocument/2006/relationships/image" Target="../media/image11.svg"/><Relationship Id="rId25" Type="http://schemas.openxmlformats.org/officeDocument/2006/relationships/image" Target="../media/image16.png"/><Relationship Id="rId33" Type="http://schemas.openxmlformats.org/officeDocument/2006/relationships/chart" Target="../charts/chart11.xml"/><Relationship Id="rId2" Type="http://schemas.openxmlformats.org/officeDocument/2006/relationships/hyperlink" Target="https://kosmospublishers.com/statistics-graph-illustration/" TargetMode="External"/><Relationship Id="rId16" Type="http://schemas.openxmlformats.org/officeDocument/2006/relationships/image" Target="../media/image10.png"/><Relationship Id="rId20" Type="http://schemas.openxmlformats.org/officeDocument/2006/relationships/image" Target="../media/image13.svg"/><Relationship Id="rId29" Type="http://schemas.openxmlformats.org/officeDocument/2006/relationships/hyperlink" Target="https://www.iconfinder.com/icons/616813/buy_cash_finance_hand_pay_payment_purchase_icon" TargetMode="External"/><Relationship Id="rId1" Type="http://schemas.openxmlformats.org/officeDocument/2006/relationships/image" Target="../media/image1.jpeg"/><Relationship Id="rId6" Type="http://schemas.openxmlformats.org/officeDocument/2006/relationships/chart" Target="../charts/chart9.xml"/><Relationship Id="rId11" Type="http://schemas.openxmlformats.org/officeDocument/2006/relationships/image" Target="../media/image7.png"/><Relationship Id="rId24" Type="http://schemas.openxmlformats.org/officeDocument/2006/relationships/hyperlink" Target="https://svgsilh.com/image/2023731.html" TargetMode="External"/><Relationship Id="rId32" Type="http://schemas.openxmlformats.org/officeDocument/2006/relationships/chart" Target="../charts/chart10.xml"/><Relationship Id="rId5" Type="http://schemas.openxmlformats.org/officeDocument/2006/relationships/hyperlink" Target="#Geographically!A1"/><Relationship Id="rId15" Type="http://schemas.openxmlformats.org/officeDocument/2006/relationships/hyperlink" Target="https://www.svgrepo.com/svg/299210/warehouse" TargetMode="External"/><Relationship Id="rId23" Type="http://schemas.openxmlformats.org/officeDocument/2006/relationships/image" Target="../media/image15.svg"/><Relationship Id="rId28" Type="http://schemas.openxmlformats.org/officeDocument/2006/relationships/image" Target="../media/image18.png"/><Relationship Id="rId10" Type="http://schemas.openxmlformats.org/officeDocument/2006/relationships/image" Target="../media/image6.svg"/><Relationship Id="rId19" Type="http://schemas.openxmlformats.org/officeDocument/2006/relationships/image" Target="../media/image12.png"/><Relationship Id="rId31" Type="http://schemas.openxmlformats.org/officeDocument/2006/relationships/hyperlink" Target="https://designvectorsource.blogspot.com/2021/04/22-website-icon-vector-png.html" TargetMode="External"/><Relationship Id="rId4" Type="http://schemas.openxmlformats.org/officeDocument/2006/relationships/hyperlink" Target="#'Sales Process'!A1"/><Relationship Id="rId9" Type="http://schemas.openxmlformats.org/officeDocument/2006/relationships/image" Target="../media/image5.png"/><Relationship Id="rId14" Type="http://schemas.openxmlformats.org/officeDocument/2006/relationships/image" Target="../media/image9.svg"/><Relationship Id="rId22" Type="http://schemas.openxmlformats.org/officeDocument/2006/relationships/image" Target="../media/image14.png"/><Relationship Id="rId27" Type="http://schemas.openxmlformats.org/officeDocument/2006/relationships/hyperlink" Target="https://svgsilh.com/image/1093523.html" TargetMode="External"/><Relationship Id="rId30" Type="http://schemas.openxmlformats.org/officeDocument/2006/relationships/image" Target="../media/image19.png"/><Relationship Id="rId8" Type="http://schemas.openxmlformats.org/officeDocument/2006/relationships/image" Target="../media/image4.svg"/></Relationships>
</file>

<file path=xl/drawings/_rels/drawing6.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editAs="oneCell">
    <xdr:from>
      <xdr:col>0</xdr:col>
      <xdr:colOff>76201</xdr:colOff>
      <xdr:row>3</xdr:row>
      <xdr:rowOff>19050</xdr:rowOff>
    </xdr:from>
    <xdr:to>
      <xdr:col>4</xdr:col>
      <xdr:colOff>47625</xdr:colOff>
      <xdr:row>5</xdr:row>
      <xdr:rowOff>28575</xdr:rowOff>
    </xdr:to>
    <mc:AlternateContent xmlns:mc="http://schemas.openxmlformats.org/markup-compatibility/2006" xmlns:a14="http://schemas.microsoft.com/office/drawing/2010/main">
      <mc:Choice Requires="a14">
        <xdr:graphicFrame macro="">
          <xdr:nvGraphicFramePr>
            <xdr:cNvPr id="24" name="Year 1">
              <a:extLst>
                <a:ext uri="{FF2B5EF4-FFF2-40B4-BE49-F238E27FC236}">
                  <a16:creationId xmlns:a16="http://schemas.microsoft.com/office/drawing/2014/main" id="{BA3E9F0E-6EA1-4837-B6A5-8668386FC9D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6200" y="590550"/>
              <a:ext cx="2805750" cy="39052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50872</xdr:rowOff>
    </xdr:from>
    <xdr:to>
      <xdr:col>29</xdr:col>
      <xdr:colOff>28575</xdr:colOff>
      <xdr:row>2</xdr:row>
      <xdr:rowOff>18385</xdr:rowOff>
    </xdr:to>
    <xdr:grpSp>
      <xdr:nvGrpSpPr>
        <xdr:cNvPr id="22" name="Group 21">
          <a:extLst>
            <a:ext uri="{FF2B5EF4-FFF2-40B4-BE49-F238E27FC236}">
              <a16:creationId xmlns:a16="http://schemas.microsoft.com/office/drawing/2014/main" id="{09599E15-4A13-418A-8AC8-897208FF74C5}"/>
            </a:ext>
          </a:extLst>
        </xdr:cNvPr>
        <xdr:cNvGrpSpPr/>
      </xdr:nvGrpSpPr>
      <xdr:grpSpPr>
        <a:xfrm>
          <a:off x="0" y="50872"/>
          <a:ext cx="17637919" cy="348513"/>
          <a:chOff x="9525" y="-6278"/>
          <a:chExt cx="17706975" cy="348513"/>
        </a:xfrm>
      </xdr:grpSpPr>
      <xdr:sp macro="" textlink="">
        <xdr:nvSpPr>
          <xdr:cNvPr id="2" name="Rectangle 1">
            <a:extLst>
              <a:ext uri="{FF2B5EF4-FFF2-40B4-BE49-F238E27FC236}">
                <a16:creationId xmlns:a16="http://schemas.microsoft.com/office/drawing/2014/main" id="{57554266-FB6F-4CC1-8240-D7C9E9008F1B}"/>
              </a:ext>
            </a:extLst>
          </xdr:cNvPr>
          <xdr:cNvSpPr/>
        </xdr:nvSpPr>
        <xdr:spPr>
          <a:xfrm>
            <a:off x="9525" y="9525"/>
            <a:ext cx="17706975" cy="323850"/>
          </a:xfrm>
          <a:prstGeom prst="rect">
            <a:avLst/>
          </a:prstGeom>
          <a:solidFill>
            <a:srgbClr val="461E64"/>
          </a:solidFill>
          <a:ln>
            <a:noFill/>
          </a:ln>
          <a:effectLst>
            <a:glow rad="101600">
              <a:srgbClr val="CC3399">
                <a:alpha val="60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a:t>
            </a:r>
            <a:endParaRPr lang="ru-RU" sz="1100"/>
          </a:p>
        </xdr:txBody>
      </xdr:sp>
      <xdr:grpSp>
        <xdr:nvGrpSpPr>
          <xdr:cNvPr id="13" name="Group 12">
            <a:extLst>
              <a:ext uri="{FF2B5EF4-FFF2-40B4-BE49-F238E27FC236}">
                <a16:creationId xmlns:a16="http://schemas.microsoft.com/office/drawing/2014/main" id="{FA7E32A7-6B19-46EC-9F8A-E5BCB405DD53}"/>
              </a:ext>
            </a:extLst>
          </xdr:cNvPr>
          <xdr:cNvGrpSpPr/>
        </xdr:nvGrpSpPr>
        <xdr:grpSpPr>
          <a:xfrm>
            <a:off x="47625" y="0"/>
            <a:ext cx="2505075" cy="307253"/>
            <a:chOff x="47625" y="0"/>
            <a:chExt cx="2505075" cy="307253"/>
          </a:xfrm>
        </xdr:grpSpPr>
        <xdr:sp macro="" textlink="">
          <xdr:nvSpPr>
            <xdr:cNvPr id="10" name="TextBox 9">
              <a:extLst>
                <a:ext uri="{FF2B5EF4-FFF2-40B4-BE49-F238E27FC236}">
                  <a16:creationId xmlns:a16="http://schemas.microsoft.com/office/drawing/2014/main" id="{33AA6DE8-E96B-4750-95AF-580FE5B07E4D}"/>
                </a:ext>
              </a:extLst>
            </xdr:cNvPr>
            <xdr:cNvSpPr txBox="1"/>
          </xdr:nvSpPr>
          <xdr:spPr>
            <a:xfrm>
              <a:off x="657225" y="0"/>
              <a:ext cx="18954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1">
                  <a:solidFill>
                    <a:schemeClr val="bg1"/>
                  </a:solidFill>
                </a:rPr>
                <a:t>Finanacial</a:t>
              </a:r>
              <a:r>
                <a:rPr lang="en-US" sz="1600" b="1" i="1" baseline="0">
                  <a:solidFill>
                    <a:schemeClr val="bg1"/>
                  </a:solidFill>
                </a:rPr>
                <a:t> Statistics</a:t>
              </a:r>
              <a:endParaRPr lang="ru-RU" sz="1600" b="1" i="1">
                <a:solidFill>
                  <a:schemeClr val="bg1"/>
                </a:solidFill>
              </a:endParaRPr>
            </a:p>
          </xdr:txBody>
        </xdr:sp>
        <xdr:pic>
          <xdr:nvPicPr>
            <xdr:cNvPr id="12" name="Picture 11">
              <a:extLst>
                <a:ext uri="{FF2B5EF4-FFF2-40B4-BE49-F238E27FC236}">
                  <a16:creationId xmlns:a16="http://schemas.microsoft.com/office/drawing/2014/main" id="{E2E10AE3-CF98-47BB-8E22-5972EF981984}"/>
                </a:ext>
              </a:extLst>
            </xdr:cNvPr>
            <xdr:cNvPicPr>
              <a:picLocks noChangeAspect="1"/>
            </xdr:cNvPicPr>
          </xdr:nvPicPr>
          <xdr:blipFill>
            <a:blip xmlns:r="http://schemas.openxmlformats.org/officeDocument/2006/relationships" r:embed="rId1" cstate="print">
              <a:duotone>
                <a:schemeClr val="accent5">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47625" y="19051"/>
              <a:ext cx="504825" cy="288202"/>
            </a:xfrm>
            <a:prstGeom prst="rect">
              <a:avLst/>
            </a:prstGeom>
          </xdr:spPr>
        </xdr:pic>
      </xdr:grpSp>
      <xdr:grpSp>
        <xdr:nvGrpSpPr>
          <xdr:cNvPr id="18" name="Group 17">
            <a:hlinkClick xmlns:r="http://schemas.openxmlformats.org/officeDocument/2006/relationships" r:id="rId3" tooltip="Income Sources"/>
            <a:extLst>
              <a:ext uri="{FF2B5EF4-FFF2-40B4-BE49-F238E27FC236}">
                <a16:creationId xmlns:a16="http://schemas.microsoft.com/office/drawing/2014/main" id="{A0149291-4F2C-4BA4-8B2E-8961380C7810}"/>
              </a:ext>
            </a:extLst>
          </xdr:cNvPr>
          <xdr:cNvGrpSpPr/>
        </xdr:nvGrpSpPr>
        <xdr:grpSpPr>
          <a:xfrm>
            <a:off x="13929400" y="-6278"/>
            <a:ext cx="1118312" cy="265834"/>
            <a:chOff x="13929400" y="-6278"/>
            <a:chExt cx="1118312" cy="265834"/>
          </a:xfrm>
        </xdr:grpSpPr>
        <xdr:sp macro="" textlink="">
          <xdr:nvSpPr>
            <xdr:cNvPr id="3" name="TextBox 2">
              <a:extLst>
                <a:ext uri="{FF2B5EF4-FFF2-40B4-BE49-F238E27FC236}">
                  <a16:creationId xmlns:a16="http://schemas.microsoft.com/office/drawing/2014/main" id="{64B85C05-9D70-4E4F-A89F-F18B3493F945}"/>
                </a:ext>
              </a:extLst>
            </xdr:cNvPr>
            <xdr:cNvSpPr txBox="1"/>
          </xdr:nvSpPr>
          <xdr:spPr>
            <a:xfrm>
              <a:off x="13929400" y="-6278"/>
              <a:ext cx="1118312" cy="216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Income</a:t>
              </a:r>
              <a:r>
                <a:rPr lang="en-US" sz="1100" b="1" i="1" baseline="0">
                  <a:solidFill>
                    <a:schemeClr val="bg1"/>
                  </a:solidFill>
                </a:rPr>
                <a:t> Sources</a:t>
              </a:r>
              <a:endParaRPr lang="ru-RU" sz="1100" b="1" i="1">
                <a:solidFill>
                  <a:schemeClr val="bg1"/>
                </a:solidFill>
              </a:endParaRPr>
            </a:p>
          </xdr:txBody>
        </xdr:sp>
        <xdr:sp macro="" textlink="">
          <xdr:nvSpPr>
            <xdr:cNvPr id="14" name="Oval 13">
              <a:extLst>
                <a:ext uri="{FF2B5EF4-FFF2-40B4-BE49-F238E27FC236}">
                  <a16:creationId xmlns:a16="http://schemas.microsoft.com/office/drawing/2014/main" id="{1496E06C-6132-4E63-B096-A32FA8566236}"/>
                </a:ext>
              </a:extLst>
            </xdr:cNvPr>
            <xdr:cNvSpPr/>
          </xdr:nvSpPr>
          <xdr:spPr>
            <a:xfrm>
              <a:off x="14021912" y="211931"/>
              <a:ext cx="552451" cy="47625"/>
            </a:xfrm>
            <a:prstGeom prst="ellipse">
              <a:avLst/>
            </a:prstGeom>
            <a:solidFill>
              <a:srgbClr val="0070C0"/>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ru-RU" sz="1100"/>
            </a:p>
          </xdr:txBody>
        </xdr:sp>
      </xdr:grpSp>
      <xdr:sp macro="" textlink="">
        <xdr:nvSpPr>
          <xdr:cNvPr id="7" name="TextBox 6">
            <a:hlinkClick xmlns:r="http://schemas.openxmlformats.org/officeDocument/2006/relationships" r:id="rId4" tooltip="Geographically"/>
            <a:extLst>
              <a:ext uri="{FF2B5EF4-FFF2-40B4-BE49-F238E27FC236}">
                <a16:creationId xmlns:a16="http://schemas.microsoft.com/office/drawing/2014/main" id="{E68F56BD-3881-48B8-80A5-C8F1F28647F9}"/>
              </a:ext>
            </a:extLst>
          </xdr:cNvPr>
          <xdr:cNvSpPr txBox="1"/>
        </xdr:nvSpPr>
        <xdr:spPr>
          <a:xfrm>
            <a:off x="15079289" y="2378"/>
            <a:ext cx="1130973" cy="232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Geographically</a:t>
            </a:r>
            <a:endParaRPr lang="ru-RU" sz="1100" b="1" i="1">
              <a:solidFill>
                <a:schemeClr val="bg1"/>
              </a:solidFill>
            </a:endParaRPr>
          </a:p>
        </xdr:txBody>
      </xdr:sp>
      <xdr:sp macro="" textlink="">
        <xdr:nvSpPr>
          <xdr:cNvPr id="8" name="TextBox 7">
            <a:hlinkClick xmlns:r="http://schemas.openxmlformats.org/officeDocument/2006/relationships" r:id="rId5" tooltip="Sales Process"/>
            <a:extLst>
              <a:ext uri="{FF2B5EF4-FFF2-40B4-BE49-F238E27FC236}">
                <a16:creationId xmlns:a16="http://schemas.microsoft.com/office/drawing/2014/main" id="{00CBAAAA-89A0-42AF-B358-8C26DB0A2EE7}"/>
              </a:ext>
            </a:extLst>
          </xdr:cNvPr>
          <xdr:cNvSpPr txBox="1"/>
        </xdr:nvSpPr>
        <xdr:spPr>
          <a:xfrm>
            <a:off x="16229873" y="7977"/>
            <a:ext cx="1038503" cy="334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Sales Process</a:t>
            </a:r>
            <a:endParaRPr lang="ru-RU" sz="1100" b="1" i="1">
              <a:solidFill>
                <a:schemeClr val="bg1"/>
              </a:solidFill>
            </a:endParaRPr>
          </a:p>
        </xdr:txBody>
      </xdr:sp>
    </xdr:grpSp>
    <xdr:clientData/>
  </xdr:twoCellAnchor>
  <xdr:twoCellAnchor>
    <xdr:from>
      <xdr:col>0</xdr:col>
      <xdr:colOff>0</xdr:colOff>
      <xdr:row>8</xdr:row>
      <xdr:rowOff>106131</xdr:rowOff>
    </xdr:from>
    <xdr:to>
      <xdr:col>4</xdr:col>
      <xdr:colOff>209550</xdr:colOff>
      <xdr:row>10</xdr:row>
      <xdr:rowOff>149674</xdr:rowOff>
    </xdr:to>
    <xdr:sp macro="" textlink="">
      <xdr:nvSpPr>
        <xdr:cNvPr id="15" name="TextBox 14">
          <a:extLst>
            <a:ext uri="{FF2B5EF4-FFF2-40B4-BE49-F238E27FC236}">
              <a16:creationId xmlns:a16="http://schemas.microsoft.com/office/drawing/2014/main" id="{3147C2D3-9D9D-487F-8256-1017E59D495F}"/>
            </a:ext>
          </a:extLst>
        </xdr:cNvPr>
        <xdr:cNvSpPr txBox="1"/>
      </xdr:nvSpPr>
      <xdr:spPr>
        <a:xfrm>
          <a:off x="0" y="1630131"/>
          <a:ext cx="2658836"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1" u="sng">
              <a:solidFill>
                <a:schemeClr val="bg1"/>
              </a:solidFill>
            </a:rPr>
            <a:t>Main</a:t>
          </a:r>
          <a:r>
            <a:rPr lang="en-US" sz="1600" b="1" i="1" u="sng" baseline="0">
              <a:solidFill>
                <a:schemeClr val="bg1"/>
              </a:solidFill>
            </a:rPr>
            <a:t> Index:</a:t>
          </a:r>
          <a:endParaRPr lang="ru-RU" sz="1600" b="1" i="1" u="sng">
            <a:solidFill>
              <a:schemeClr val="bg1"/>
            </a:solidFill>
          </a:endParaRPr>
        </a:p>
      </xdr:txBody>
    </xdr:sp>
    <xdr:clientData/>
  </xdr:twoCellAnchor>
  <xdr:twoCellAnchor>
    <xdr:from>
      <xdr:col>0</xdr:col>
      <xdr:colOff>123825</xdr:colOff>
      <xdr:row>10</xdr:row>
      <xdr:rowOff>87081</xdr:rowOff>
    </xdr:from>
    <xdr:to>
      <xdr:col>4</xdr:col>
      <xdr:colOff>342900</xdr:colOff>
      <xdr:row>13</xdr:row>
      <xdr:rowOff>20406</xdr:rowOff>
    </xdr:to>
    <xdr:grpSp>
      <xdr:nvGrpSpPr>
        <xdr:cNvPr id="4" name="Group 3">
          <a:extLst>
            <a:ext uri="{FF2B5EF4-FFF2-40B4-BE49-F238E27FC236}">
              <a16:creationId xmlns:a16="http://schemas.microsoft.com/office/drawing/2014/main" id="{0A27D1A3-58E2-4910-A5AF-AD7816E189D1}"/>
            </a:ext>
          </a:extLst>
        </xdr:cNvPr>
        <xdr:cNvGrpSpPr/>
      </xdr:nvGrpSpPr>
      <xdr:grpSpPr>
        <a:xfrm>
          <a:off x="123825" y="1992081"/>
          <a:ext cx="2647950" cy="504825"/>
          <a:chOff x="9525" y="2000250"/>
          <a:chExt cx="2657475" cy="504825"/>
        </a:xfrm>
      </xdr:grpSpPr>
      <xdr:sp macro="" textlink="">
        <xdr:nvSpPr>
          <xdr:cNvPr id="16" name="TextBox 15">
            <a:extLst>
              <a:ext uri="{FF2B5EF4-FFF2-40B4-BE49-F238E27FC236}">
                <a16:creationId xmlns:a16="http://schemas.microsoft.com/office/drawing/2014/main" id="{8BFCA579-EA59-45F0-B144-9B3DC4513E39}"/>
              </a:ext>
            </a:extLst>
          </xdr:cNvPr>
          <xdr:cNvSpPr txBox="1"/>
        </xdr:nvSpPr>
        <xdr:spPr>
          <a:xfrm>
            <a:off x="9525" y="2247900"/>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Income Target, cu</a:t>
            </a:r>
            <a:endParaRPr lang="ru-RU" sz="1200" b="0" i="1">
              <a:solidFill>
                <a:schemeClr val="bg1"/>
              </a:solidFill>
              <a:latin typeface="+mn-lt"/>
              <a:ea typeface="+mn-ea"/>
              <a:cs typeface="+mn-cs"/>
            </a:endParaRPr>
          </a:p>
        </xdr:txBody>
      </xdr:sp>
      <xdr:sp macro="" textlink="PivotTables1!$B$29">
        <xdr:nvSpPr>
          <xdr:cNvPr id="17" name="TextBox 16">
            <a:extLst>
              <a:ext uri="{FF2B5EF4-FFF2-40B4-BE49-F238E27FC236}">
                <a16:creationId xmlns:a16="http://schemas.microsoft.com/office/drawing/2014/main" id="{514C5CC8-04CA-4E1A-A17A-FBF9EA1F5682}"/>
              </a:ext>
            </a:extLst>
          </xdr:cNvPr>
          <xdr:cNvSpPr txBox="1"/>
        </xdr:nvSpPr>
        <xdr:spPr>
          <a:xfrm>
            <a:off x="19050" y="2000250"/>
            <a:ext cx="26479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5D6ECCA-10B8-4B46-917A-9ABB4702B85F}" type="TxLink">
              <a:rPr lang="en-US" sz="2000" b="1" i="1" u="none" strike="noStrike">
                <a:solidFill>
                  <a:schemeClr val="bg1"/>
                </a:solidFill>
                <a:latin typeface="Calibri"/>
                <a:ea typeface="Calibri"/>
                <a:cs typeface="Calibri"/>
              </a:rPr>
              <a:pPr marL="0" indent="0"/>
              <a:t>3 616 924,55</a:t>
            </a:fld>
            <a:endParaRPr lang="ru-RU" sz="3200" b="1" i="1">
              <a:solidFill>
                <a:schemeClr val="bg1"/>
              </a:solidFill>
              <a:latin typeface="+mn-lt"/>
              <a:ea typeface="+mn-ea"/>
              <a:cs typeface="+mn-cs"/>
            </a:endParaRPr>
          </a:p>
        </xdr:txBody>
      </xdr:sp>
    </xdr:grpSp>
    <xdr:clientData/>
  </xdr:twoCellAnchor>
  <xdr:twoCellAnchor>
    <xdr:from>
      <xdr:col>0</xdr:col>
      <xdr:colOff>0</xdr:colOff>
      <xdr:row>23</xdr:row>
      <xdr:rowOff>163281</xdr:rowOff>
    </xdr:from>
    <xdr:to>
      <xdr:col>4</xdr:col>
      <xdr:colOff>209550</xdr:colOff>
      <xdr:row>25</xdr:row>
      <xdr:rowOff>163281</xdr:rowOff>
    </xdr:to>
    <xdr:sp macro="" textlink="">
      <xdr:nvSpPr>
        <xdr:cNvPr id="29" name="TextBox 28">
          <a:extLst>
            <a:ext uri="{FF2B5EF4-FFF2-40B4-BE49-F238E27FC236}">
              <a16:creationId xmlns:a16="http://schemas.microsoft.com/office/drawing/2014/main" id="{85198AFB-5D9C-4E3F-BA0F-7C7B2D182BBC}"/>
            </a:ext>
          </a:extLst>
        </xdr:cNvPr>
        <xdr:cNvSpPr txBox="1"/>
      </xdr:nvSpPr>
      <xdr:spPr>
        <a:xfrm>
          <a:off x="0" y="4544781"/>
          <a:ext cx="26384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1" u="sng">
              <a:solidFill>
                <a:schemeClr val="bg1"/>
              </a:solidFill>
            </a:rPr>
            <a:t>Quantity</a:t>
          </a:r>
          <a:r>
            <a:rPr lang="en-US" sz="1600" b="1" i="1" u="sng" baseline="0">
              <a:solidFill>
                <a:schemeClr val="bg1"/>
              </a:solidFill>
            </a:rPr>
            <a:t>:</a:t>
          </a:r>
          <a:endParaRPr lang="ru-RU" sz="1600" b="1" i="1" u="sng">
            <a:solidFill>
              <a:schemeClr val="bg1"/>
            </a:solidFill>
          </a:endParaRPr>
        </a:p>
      </xdr:txBody>
    </xdr:sp>
    <xdr:clientData/>
  </xdr:twoCellAnchor>
  <xdr:twoCellAnchor>
    <xdr:from>
      <xdr:col>0</xdr:col>
      <xdr:colOff>409575</xdr:colOff>
      <xdr:row>25</xdr:row>
      <xdr:rowOff>144231</xdr:rowOff>
    </xdr:from>
    <xdr:to>
      <xdr:col>4</xdr:col>
      <xdr:colOff>323850</xdr:colOff>
      <xdr:row>33</xdr:row>
      <xdr:rowOff>139469</xdr:rowOff>
    </xdr:to>
    <xdr:grpSp>
      <xdr:nvGrpSpPr>
        <xdr:cNvPr id="62" name="Group 61">
          <a:extLst>
            <a:ext uri="{FF2B5EF4-FFF2-40B4-BE49-F238E27FC236}">
              <a16:creationId xmlns:a16="http://schemas.microsoft.com/office/drawing/2014/main" id="{D0A382E7-96CA-40BB-A2DE-8F73E5C0DC15}"/>
            </a:ext>
          </a:extLst>
        </xdr:cNvPr>
        <xdr:cNvGrpSpPr/>
      </xdr:nvGrpSpPr>
      <xdr:grpSpPr>
        <a:xfrm>
          <a:off x="409575" y="4906731"/>
          <a:ext cx="2343150" cy="1519238"/>
          <a:chOff x="57150" y="4352925"/>
          <a:chExt cx="2352675" cy="1519238"/>
        </a:xfrm>
      </xdr:grpSpPr>
      <xdr:grpSp>
        <xdr:nvGrpSpPr>
          <xdr:cNvPr id="21" name="Group 20">
            <a:extLst>
              <a:ext uri="{FF2B5EF4-FFF2-40B4-BE49-F238E27FC236}">
                <a16:creationId xmlns:a16="http://schemas.microsoft.com/office/drawing/2014/main" id="{0C372B1C-2128-4263-B4DA-0960B1ABF40A}"/>
              </a:ext>
            </a:extLst>
          </xdr:cNvPr>
          <xdr:cNvGrpSpPr/>
        </xdr:nvGrpSpPr>
        <xdr:grpSpPr>
          <a:xfrm>
            <a:off x="142875" y="4352925"/>
            <a:ext cx="1085849" cy="1514475"/>
            <a:chOff x="85725" y="4352925"/>
            <a:chExt cx="1085849" cy="1514475"/>
          </a:xfrm>
        </xdr:grpSpPr>
        <xdr:sp macro="" textlink="PivotTables1!S4">
          <xdr:nvSpPr>
            <xdr:cNvPr id="30" name="TextBox 29">
              <a:extLst>
                <a:ext uri="{FF2B5EF4-FFF2-40B4-BE49-F238E27FC236}">
                  <a16:creationId xmlns:a16="http://schemas.microsoft.com/office/drawing/2014/main" id="{BBEA7118-83B2-459D-AD3E-CC11F34B035A}"/>
                </a:ext>
              </a:extLst>
            </xdr:cNvPr>
            <xdr:cNvSpPr txBox="1"/>
          </xdr:nvSpPr>
          <xdr:spPr>
            <a:xfrm>
              <a:off x="85725" y="435292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80CEA76-CB8C-4009-9CC6-FECCC0EC5AB6}" type="TxLink">
                <a:rPr lang="en-US" sz="1100" b="0" i="0" u="none" strike="noStrike">
                  <a:solidFill>
                    <a:schemeClr val="bg1"/>
                  </a:solidFill>
                  <a:latin typeface="Calibri"/>
                  <a:ea typeface="Calibri"/>
                  <a:cs typeface="Calibri"/>
                </a:rPr>
                <a:pPr marL="0" indent="0"/>
                <a:t>Advertising</a:t>
              </a:fld>
              <a:endParaRPr lang="ru-RU" sz="1200" b="0" i="1">
                <a:solidFill>
                  <a:schemeClr val="bg1"/>
                </a:solidFill>
                <a:latin typeface="+mn-lt"/>
                <a:ea typeface="+mn-ea"/>
                <a:cs typeface="+mn-cs"/>
              </a:endParaRPr>
            </a:p>
          </xdr:txBody>
        </xdr:sp>
        <xdr:sp macro="" textlink="PivotTables1!S5">
          <xdr:nvSpPr>
            <xdr:cNvPr id="31" name="TextBox 30">
              <a:extLst>
                <a:ext uri="{FF2B5EF4-FFF2-40B4-BE49-F238E27FC236}">
                  <a16:creationId xmlns:a16="http://schemas.microsoft.com/office/drawing/2014/main" id="{0D879760-C82B-4ECD-A26A-9A73D2242B33}"/>
                </a:ext>
              </a:extLst>
            </xdr:cNvPr>
            <xdr:cNvSpPr txBox="1"/>
          </xdr:nvSpPr>
          <xdr:spPr>
            <a:xfrm>
              <a:off x="85725" y="46005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C2B13CC-EC7B-4513-9363-1D1D03DC2C9C}" type="TxLink">
                <a:rPr lang="en-US" sz="1100" b="0" i="0" u="none" strike="noStrike">
                  <a:solidFill>
                    <a:schemeClr val="bg1"/>
                  </a:solidFill>
                  <a:latin typeface="Calibri"/>
                  <a:ea typeface="Calibri"/>
                  <a:cs typeface="Calibri"/>
                </a:rPr>
                <a:pPr marL="0" indent="0"/>
                <a:t>Asset sale</a:t>
              </a:fld>
              <a:endParaRPr lang="ru-RU" sz="1200" b="0" i="1">
                <a:solidFill>
                  <a:schemeClr val="bg1"/>
                </a:solidFill>
                <a:latin typeface="+mn-lt"/>
                <a:ea typeface="+mn-ea"/>
                <a:cs typeface="+mn-cs"/>
              </a:endParaRPr>
            </a:p>
          </xdr:txBody>
        </xdr:sp>
        <xdr:sp macro="" textlink="PivotTables1!S6">
          <xdr:nvSpPr>
            <xdr:cNvPr id="32" name="TextBox 31">
              <a:extLst>
                <a:ext uri="{FF2B5EF4-FFF2-40B4-BE49-F238E27FC236}">
                  <a16:creationId xmlns:a16="http://schemas.microsoft.com/office/drawing/2014/main" id="{CC999E75-B3DB-47C6-84EA-54A92C3273BC}"/>
                </a:ext>
              </a:extLst>
            </xdr:cNvPr>
            <xdr:cNvSpPr txBox="1"/>
          </xdr:nvSpPr>
          <xdr:spPr>
            <a:xfrm>
              <a:off x="85725" y="48672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D5E2DB3-CA4D-40C6-BED3-43E181F5EA4C}" type="TxLink">
                <a:rPr lang="en-US" sz="1100" b="0" i="0" u="none" strike="noStrike">
                  <a:solidFill>
                    <a:schemeClr val="bg1"/>
                  </a:solidFill>
                  <a:latin typeface="Calibri"/>
                  <a:ea typeface="Calibri"/>
                  <a:cs typeface="Calibri"/>
                </a:rPr>
                <a:pPr marL="0" indent="0"/>
                <a:t>Licensing</a:t>
              </a:fld>
              <a:endParaRPr lang="ru-RU" sz="1200" b="0" i="1">
                <a:solidFill>
                  <a:schemeClr val="bg1"/>
                </a:solidFill>
                <a:latin typeface="+mn-lt"/>
                <a:ea typeface="+mn-ea"/>
                <a:cs typeface="+mn-cs"/>
              </a:endParaRPr>
            </a:p>
          </xdr:txBody>
        </xdr:sp>
        <xdr:sp macro="" textlink="PivotTables1!S7">
          <xdr:nvSpPr>
            <xdr:cNvPr id="33" name="TextBox 32">
              <a:extLst>
                <a:ext uri="{FF2B5EF4-FFF2-40B4-BE49-F238E27FC236}">
                  <a16:creationId xmlns:a16="http://schemas.microsoft.com/office/drawing/2014/main" id="{491E67DD-9086-4AED-B2BC-E8A6D9F4790F}"/>
                </a:ext>
              </a:extLst>
            </xdr:cNvPr>
            <xdr:cNvSpPr txBox="1"/>
          </xdr:nvSpPr>
          <xdr:spPr>
            <a:xfrm>
              <a:off x="85725" y="51339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F202E15-1711-4EBC-8C00-0A8BBD5C6A49}" type="TxLink">
                <a:rPr lang="en-US" sz="1100" b="0" i="0" u="none" strike="noStrike">
                  <a:solidFill>
                    <a:schemeClr val="bg1"/>
                  </a:solidFill>
                  <a:latin typeface="Calibri"/>
                  <a:ea typeface="Calibri"/>
                  <a:cs typeface="Calibri"/>
                </a:rPr>
                <a:pPr marL="0" indent="0"/>
                <a:t>Renting</a:t>
              </a:fld>
              <a:endParaRPr lang="ru-RU" sz="1200" b="0" i="1">
                <a:solidFill>
                  <a:schemeClr val="bg1"/>
                </a:solidFill>
                <a:latin typeface="+mn-lt"/>
                <a:ea typeface="+mn-ea"/>
                <a:cs typeface="+mn-cs"/>
              </a:endParaRPr>
            </a:p>
          </xdr:txBody>
        </xdr:sp>
        <xdr:sp macro="" textlink="PivotTables1!S8">
          <xdr:nvSpPr>
            <xdr:cNvPr id="34" name="TextBox 33">
              <a:extLst>
                <a:ext uri="{FF2B5EF4-FFF2-40B4-BE49-F238E27FC236}">
                  <a16:creationId xmlns:a16="http://schemas.microsoft.com/office/drawing/2014/main" id="{792D2F2F-A1CF-4358-9755-5BCF3EA5AD0F}"/>
                </a:ext>
              </a:extLst>
            </xdr:cNvPr>
            <xdr:cNvSpPr txBox="1"/>
          </xdr:nvSpPr>
          <xdr:spPr>
            <a:xfrm>
              <a:off x="85725" y="541020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F724070-5DB4-4699-ACA0-E6C65EAADDAA}" type="TxLink">
                <a:rPr lang="en-US" sz="1100" b="0" i="0" u="none" strike="noStrike">
                  <a:solidFill>
                    <a:schemeClr val="bg1"/>
                  </a:solidFill>
                  <a:latin typeface="Calibri"/>
                  <a:ea typeface="Calibri"/>
                  <a:cs typeface="Calibri"/>
                </a:rPr>
                <a:pPr marL="0" indent="0"/>
                <a:t>Subscription</a:t>
              </a:fld>
              <a:endParaRPr lang="ru-RU" sz="1200" b="0" i="1">
                <a:solidFill>
                  <a:schemeClr val="bg1"/>
                </a:solidFill>
                <a:latin typeface="+mn-lt"/>
                <a:ea typeface="+mn-ea"/>
                <a:cs typeface="+mn-cs"/>
              </a:endParaRPr>
            </a:p>
          </xdr:txBody>
        </xdr:sp>
        <xdr:sp macro="" textlink="PivotTables1!S9">
          <xdr:nvSpPr>
            <xdr:cNvPr id="35" name="TextBox 34">
              <a:extLst>
                <a:ext uri="{FF2B5EF4-FFF2-40B4-BE49-F238E27FC236}">
                  <a16:creationId xmlns:a16="http://schemas.microsoft.com/office/drawing/2014/main" id="{7FE5A8BC-B1AA-4ECD-ACAD-78C133AAB01C}"/>
                </a:ext>
              </a:extLst>
            </xdr:cNvPr>
            <xdr:cNvSpPr txBox="1"/>
          </xdr:nvSpPr>
          <xdr:spPr>
            <a:xfrm>
              <a:off x="85725" y="565785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0C76C10-698B-453C-981D-6C0DD16D1CD7}" type="TxLink">
                <a:rPr lang="en-US" sz="1100" b="0" i="0" u="none" strike="noStrike">
                  <a:solidFill>
                    <a:schemeClr val="bg1"/>
                  </a:solidFill>
                  <a:latin typeface="Calibri"/>
                  <a:ea typeface="Calibri"/>
                  <a:cs typeface="Calibri"/>
                </a:rPr>
                <a:pPr marL="0" indent="0"/>
                <a:t>Usage fees</a:t>
              </a:fld>
              <a:endParaRPr lang="ru-RU" sz="1200" b="0" i="1">
                <a:solidFill>
                  <a:schemeClr val="bg1"/>
                </a:solidFill>
                <a:latin typeface="+mn-lt"/>
                <a:ea typeface="+mn-ea"/>
                <a:cs typeface="+mn-cs"/>
              </a:endParaRPr>
            </a:p>
          </xdr:txBody>
        </xdr:sp>
      </xdr:grpSp>
      <xdr:grpSp>
        <xdr:nvGrpSpPr>
          <xdr:cNvPr id="36" name="Group 35">
            <a:extLst>
              <a:ext uri="{FF2B5EF4-FFF2-40B4-BE49-F238E27FC236}">
                <a16:creationId xmlns:a16="http://schemas.microsoft.com/office/drawing/2014/main" id="{0485760F-CE49-4321-B60C-57D5F39CA7AC}"/>
              </a:ext>
            </a:extLst>
          </xdr:cNvPr>
          <xdr:cNvGrpSpPr/>
        </xdr:nvGrpSpPr>
        <xdr:grpSpPr>
          <a:xfrm>
            <a:off x="1076325" y="4357688"/>
            <a:ext cx="1085849" cy="1514475"/>
            <a:chOff x="85725" y="4352925"/>
            <a:chExt cx="1085849" cy="1514475"/>
          </a:xfrm>
        </xdr:grpSpPr>
        <xdr:sp macro="" textlink="PivotTables1!Y4">
          <xdr:nvSpPr>
            <xdr:cNvPr id="37" name="TextBox 36">
              <a:extLst>
                <a:ext uri="{FF2B5EF4-FFF2-40B4-BE49-F238E27FC236}">
                  <a16:creationId xmlns:a16="http://schemas.microsoft.com/office/drawing/2014/main" id="{E072FDAE-456C-43FE-AD36-8565FB9B6816}"/>
                </a:ext>
              </a:extLst>
            </xdr:cNvPr>
            <xdr:cNvSpPr txBox="1"/>
          </xdr:nvSpPr>
          <xdr:spPr>
            <a:xfrm>
              <a:off x="85725" y="435292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106079E-4F44-4E51-883F-8BB69402220D}" type="TxLink">
                <a:rPr lang="en-US" sz="1100" b="0" i="0" u="none" strike="noStrike">
                  <a:solidFill>
                    <a:schemeClr val="bg1"/>
                  </a:solidFill>
                  <a:latin typeface="Calibri"/>
                  <a:ea typeface="Calibri"/>
                  <a:cs typeface="Calibri"/>
                </a:rPr>
                <a:pPr marL="0" indent="0"/>
                <a:t>58 937,78</a:t>
              </a:fld>
              <a:endParaRPr lang="ru-RU" sz="1200" b="0" i="1">
                <a:solidFill>
                  <a:schemeClr val="bg1"/>
                </a:solidFill>
                <a:latin typeface="+mn-lt"/>
                <a:ea typeface="+mn-ea"/>
                <a:cs typeface="+mn-cs"/>
              </a:endParaRPr>
            </a:p>
          </xdr:txBody>
        </xdr:sp>
        <xdr:sp macro="" textlink="PivotTables1!Y5">
          <xdr:nvSpPr>
            <xdr:cNvPr id="38" name="TextBox 37">
              <a:extLst>
                <a:ext uri="{FF2B5EF4-FFF2-40B4-BE49-F238E27FC236}">
                  <a16:creationId xmlns:a16="http://schemas.microsoft.com/office/drawing/2014/main" id="{32175557-9585-4500-958B-9BD39C3BAB3D}"/>
                </a:ext>
              </a:extLst>
            </xdr:cNvPr>
            <xdr:cNvSpPr txBox="1"/>
          </xdr:nvSpPr>
          <xdr:spPr>
            <a:xfrm>
              <a:off x="85725" y="46005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9BB3421-06BD-45CA-BC19-B1DE4C24D904}" type="TxLink">
                <a:rPr lang="en-US" sz="1100" b="0" i="0" u="none" strike="noStrike">
                  <a:solidFill>
                    <a:schemeClr val="bg1"/>
                  </a:solidFill>
                  <a:latin typeface="Calibri"/>
                  <a:ea typeface="Calibri"/>
                  <a:cs typeface="Calibri"/>
                </a:rPr>
                <a:pPr marL="0" indent="0"/>
                <a:t>12 851,76</a:t>
              </a:fld>
              <a:endParaRPr lang="ru-RU" sz="1200" b="0" i="1">
                <a:solidFill>
                  <a:schemeClr val="bg1"/>
                </a:solidFill>
                <a:latin typeface="+mn-lt"/>
                <a:ea typeface="+mn-ea"/>
                <a:cs typeface="+mn-cs"/>
              </a:endParaRPr>
            </a:p>
          </xdr:txBody>
        </xdr:sp>
        <xdr:sp macro="" textlink="PivotTables1!Y6">
          <xdr:nvSpPr>
            <xdr:cNvPr id="39" name="TextBox 38">
              <a:extLst>
                <a:ext uri="{FF2B5EF4-FFF2-40B4-BE49-F238E27FC236}">
                  <a16:creationId xmlns:a16="http://schemas.microsoft.com/office/drawing/2014/main" id="{3B1A419C-2821-47F7-8BD4-D9D8EDA426D9}"/>
                </a:ext>
              </a:extLst>
            </xdr:cNvPr>
            <xdr:cNvSpPr txBox="1"/>
          </xdr:nvSpPr>
          <xdr:spPr>
            <a:xfrm>
              <a:off x="85725" y="48672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2A1AC2F-AEFD-4549-8590-129EEFEA5557}" type="TxLink">
                <a:rPr lang="en-US" sz="1100" b="0" i="0" u="none" strike="noStrike">
                  <a:solidFill>
                    <a:schemeClr val="bg1"/>
                  </a:solidFill>
                  <a:latin typeface="Calibri"/>
                  <a:ea typeface="Calibri"/>
                  <a:cs typeface="Calibri"/>
                </a:rPr>
                <a:pPr marL="0" indent="0"/>
                <a:t>316 669,48</a:t>
              </a:fld>
              <a:endParaRPr lang="ru-RU" sz="1200" b="0" i="1">
                <a:solidFill>
                  <a:schemeClr val="bg1"/>
                </a:solidFill>
                <a:latin typeface="+mn-lt"/>
                <a:ea typeface="+mn-ea"/>
                <a:cs typeface="+mn-cs"/>
              </a:endParaRPr>
            </a:p>
          </xdr:txBody>
        </xdr:sp>
        <xdr:sp macro="" textlink="PivotTables1!Y7">
          <xdr:nvSpPr>
            <xdr:cNvPr id="40" name="TextBox 39">
              <a:extLst>
                <a:ext uri="{FF2B5EF4-FFF2-40B4-BE49-F238E27FC236}">
                  <a16:creationId xmlns:a16="http://schemas.microsoft.com/office/drawing/2014/main" id="{5B1DB469-629E-4ED5-A636-C46BFE16AE2E}"/>
                </a:ext>
              </a:extLst>
            </xdr:cNvPr>
            <xdr:cNvSpPr txBox="1"/>
          </xdr:nvSpPr>
          <xdr:spPr>
            <a:xfrm>
              <a:off x="85725" y="51339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4436073-F11F-432A-840D-EF901827C7B0}" type="TxLink">
                <a:rPr lang="en-US" sz="1100" b="0" i="0" u="none" strike="noStrike">
                  <a:solidFill>
                    <a:schemeClr val="bg1"/>
                  </a:solidFill>
                  <a:latin typeface="Calibri"/>
                  <a:ea typeface="Calibri"/>
                  <a:cs typeface="Calibri"/>
                </a:rPr>
                <a:pPr marL="0" indent="0"/>
                <a:t>100 313,15</a:t>
              </a:fld>
              <a:endParaRPr lang="ru-RU" sz="1200" b="0" i="1">
                <a:solidFill>
                  <a:schemeClr val="bg1"/>
                </a:solidFill>
                <a:latin typeface="+mn-lt"/>
                <a:ea typeface="+mn-ea"/>
                <a:cs typeface="+mn-cs"/>
              </a:endParaRPr>
            </a:p>
          </xdr:txBody>
        </xdr:sp>
        <xdr:sp macro="" textlink="PivotTables1!Y8">
          <xdr:nvSpPr>
            <xdr:cNvPr id="41" name="TextBox 40">
              <a:extLst>
                <a:ext uri="{FF2B5EF4-FFF2-40B4-BE49-F238E27FC236}">
                  <a16:creationId xmlns:a16="http://schemas.microsoft.com/office/drawing/2014/main" id="{951CCB85-D651-487E-9BC9-C187BA59BE6B}"/>
                </a:ext>
              </a:extLst>
            </xdr:cNvPr>
            <xdr:cNvSpPr txBox="1"/>
          </xdr:nvSpPr>
          <xdr:spPr>
            <a:xfrm>
              <a:off x="85725" y="541020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EB5D39D-1AE7-43E6-AA84-891C5CF02BC0}" type="TxLink">
                <a:rPr lang="en-US" sz="1100" b="0" i="0" u="none" strike="noStrike">
                  <a:solidFill>
                    <a:schemeClr val="bg1"/>
                  </a:solidFill>
                  <a:latin typeface="Calibri"/>
                  <a:ea typeface="Calibri"/>
                  <a:cs typeface="Calibri"/>
                </a:rPr>
                <a:pPr marL="0" indent="0"/>
                <a:t>60 809,46</a:t>
              </a:fld>
              <a:endParaRPr lang="ru-RU" sz="1200" b="0" i="1">
                <a:solidFill>
                  <a:schemeClr val="bg1"/>
                </a:solidFill>
                <a:latin typeface="+mn-lt"/>
                <a:ea typeface="+mn-ea"/>
                <a:cs typeface="+mn-cs"/>
              </a:endParaRPr>
            </a:p>
          </xdr:txBody>
        </xdr:sp>
        <xdr:sp macro="" textlink="PivotTables1!Y9">
          <xdr:nvSpPr>
            <xdr:cNvPr id="42" name="TextBox 41">
              <a:extLst>
                <a:ext uri="{FF2B5EF4-FFF2-40B4-BE49-F238E27FC236}">
                  <a16:creationId xmlns:a16="http://schemas.microsoft.com/office/drawing/2014/main" id="{B6464AEA-B54B-425E-91EE-9EA564E3B3BB}"/>
                </a:ext>
              </a:extLst>
            </xdr:cNvPr>
            <xdr:cNvSpPr txBox="1"/>
          </xdr:nvSpPr>
          <xdr:spPr>
            <a:xfrm>
              <a:off x="85725" y="565785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8D98D04-BF69-44E1-9CD1-9CB5DB824146}" type="TxLink">
                <a:rPr lang="en-US" sz="1100" b="0" i="0" u="none" strike="noStrike">
                  <a:solidFill>
                    <a:schemeClr val="bg1"/>
                  </a:solidFill>
                  <a:latin typeface="Calibri"/>
                  <a:ea typeface="Calibri"/>
                  <a:cs typeface="Calibri"/>
                </a:rPr>
                <a:pPr marL="0" indent="0"/>
                <a:t>63 395,57</a:t>
              </a:fld>
              <a:endParaRPr lang="ru-RU" sz="1200" b="0" i="1">
                <a:solidFill>
                  <a:schemeClr val="bg1"/>
                </a:solidFill>
                <a:latin typeface="+mn-lt"/>
                <a:ea typeface="+mn-ea"/>
                <a:cs typeface="+mn-cs"/>
              </a:endParaRPr>
            </a:p>
          </xdr:txBody>
        </xdr:sp>
      </xdr:grpSp>
      <xdr:grpSp>
        <xdr:nvGrpSpPr>
          <xdr:cNvPr id="49" name="Group 48">
            <a:extLst>
              <a:ext uri="{FF2B5EF4-FFF2-40B4-BE49-F238E27FC236}">
                <a16:creationId xmlns:a16="http://schemas.microsoft.com/office/drawing/2014/main" id="{306A7889-E29E-483A-BD41-0F740E4F39F4}"/>
              </a:ext>
            </a:extLst>
          </xdr:cNvPr>
          <xdr:cNvGrpSpPr/>
        </xdr:nvGrpSpPr>
        <xdr:grpSpPr>
          <a:xfrm>
            <a:off x="1838325" y="4352925"/>
            <a:ext cx="542925" cy="1514475"/>
            <a:chOff x="85725" y="4352925"/>
            <a:chExt cx="1085849" cy="1514475"/>
          </a:xfrm>
        </xdr:grpSpPr>
        <xdr:sp macro="" textlink="PivotTables1!Z4">
          <xdr:nvSpPr>
            <xdr:cNvPr id="50" name="TextBox 49">
              <a:extLst>
                <a:ext uri="{FF2B5EF4-FFF2-40B4-BE49-F238E27FC236}">
                  <a16:creationId xmlns:a16="http://schemas.microsoft.com/office/drawing/2014/main" id="{BF7479C1-3FC0-498A-80D0-0626937454DB}"/>
                </a:ext>
              </a:extLst>
            </xdr:cNvPr>
            <xdr:cNvSpPr txBox="1"/>
          </xdr:nvSpPr>
          <xdr:spPr>
            <a:xfrm>
              <a:off x="85725" y="435292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BD6A888-F665-425C-9BDF-C51ABD406859}" type="TxLink">
                <a:rPr lang="en-US" sz="1100" b="0" i="0" u="none" strike="noStrike">
                  <a:solidFill>
                    <a:schemeClr val="bg1"/>
                  </a:solidFill>
                  <a:latin typeface="Calibri"/>
                  <a:ea typeface="Calibri"/>
                  <a:cs typeface="Calibri"/>
                </a:rPr>
                <a:pPr marL="0" indent="0" algn="ctr"/>
                <a:t>9,6%</a:t>
              </a:fld>
              <a:endParaRPr lang="ru-RU" sz="1200" b="0" i="1">
                <a:solidFill>
                  <a:schemeClr val="bg1"/>
                </a:solidFill>
                <a:latin typeface="+mn-lt"/>
                <a:ea typeface="+mn-ea"/>
                <a:cs typeface="+mn-cs"/>
              </a:endParaRPr>
            </a:p>
          </xdr:txBody>
        </xdr:sp>
        <xdr:sp macro="" textlink="PivotTables1!Z5">
          <xdr:nvSpPr>
            <xdr:cNvPr id="51" name="TextBox 50">
              <a:extLst>
                <a:ext uri="{FF2B5EF4-FFF2-40B4-BE49-F238E27FC236}">
                  <a16:creationId xmlns:a16="http://schemas.microsoft.com/office/drawing/2014/main" id="{6C65D03E-9D6A-448F-AAA2-AE0CD65F0F9B}"/>
                </a:ext>
              </a:extLst>
            </xdr:cNvPr>
            <xdr:cNvSpPr txBox="1"/>
          </xdr:nvSpPr>
          <xdr:spPr>
            <a:xfrm>
              <a:off x="85725" y="46005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0002C7D-5141-4EA1-A8D9-CADB7D7A648A}" type="TxLink">
                <a:rPr lang="en-US" sz="1100" b="0" i="0" u="none" strike="noStrike">
                  <a:solidFill>
                    <a:schemeClr val="bg1"/>
                  </a:solidFill>
                  <a:latin typeface="Calibri"/>
                  <a:ea typeface="Calibri"/>
                  <a:cs typeface="Calibri"/>
                </a:rPr>
                <a:pPr marL="0" indent="0" algn="ctr"/>
                <a:t>2,1%</a:t>
              </a:fld>
              <a:endParaRPr lang="ru-RU" sz="1200" b="0" i="1">
                <a:solidFill>
                  <a:schemeClr val="bg1"/>
                </a:solidFill>
                <a:latin typeface="+mn-lt"/>
                <a:ea typeface="+mn-ea"/>
                <a:cs typeface="+mn-cs"/>
              </a:endParaRPr>
            </a:p>
          </xdr:txBody>
        </xdr:sp>
        <xdr:sp macro="" textlink="PivotTables1!Z6">
          <xdr:nvSpPr>
            <xdr:cNvPr id="52" name="TextBox 51">
              <a:extLst>
                <a:ext uri="{FF2B5EF4-FFF2-40B4-BE49-F238E27FC236}">
                  <a16:creationId xmlns:a16="http://schemas.microsoft.com/office/drawing/2014/main" id="{C56D6B45-99D0-489C-BC18-84A2EDBAD274}"/>
                </a:ext>
              </a:extLst>
            </xdr:cNvPr>
            <xdr:cNvSpPr txBox="1"/>
          </xdr:nvSpPr>
          <xdr:spPr>
            <a:xfrm>
              <a:off x="85725" y="48672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1FF3B16-A1FB-4DF0-9639-35AA0B87F2F3}" type="TxLink">
                <a:rPr lang="en-US" sz="1100" b="0" i="0" u="none" strike="noStrike">
                  <a:solidFill>
                    <a:schemeClr val="bg1"/>
                  </a:solidFill>
                  <a:latin typeface="Calibri"/>
                  <a:ea typeface="Calibri"/>
                  <a:cs typeface="Calibri"/>
                </a:rPr>
                <a:pPr marL="0" indent="0" algn="ctr"/>
                <a:t>51,7%</a:t>
              </a:fld>
              <a:endParaRPr lang="ru-RU" sz="1200" b="0" i="1">
                <a:solidFill>
                  <a:schemeClr val="bg1"/>
                </a:solidFill>
                <a:latin typeface="+mn-lt"/>
                <a:ea typeface="+mn-ea"/>
                <a:cs typeface="+mn-cs"/>
              </a:endParaRPr>
            </a:p>
          </xdr:txBody>
        </xdr:sp>
        <xdr:sp macro="" textlink="PivotTables1!Z7">
          <xdr:nvSpPr>
            <xdr:cNvPr id="53" name="TextBox 52">
              <a:extLst>
                <a:ext uri="{FF2B5EF4-FFF2-40B4-BE49-F238E27FC236}">
                  <a16:creationId xmlns:a16="http://schemas.microsoft.com/office/drawing/2014/main" id="{DFC96345-6DEB-4749-859A-703938A0E30B}"/>
                </a:ext>
              </a:extLst>
            </xdr:cNvPr>
            <xdr:cNvSpPr txBox="1"/>
          </xdr:nvSpPr>
          <xdr:spPr>
            <a:xfrm>
              <a:off x="85725" y="51339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3D412E4-BC35-4992-8CD5-A7501E85BD19}" type="TxLink">
                <a:rPr lang="en-US" sz="1100" b="0" i="0" u="none" strike="noStrike">
                  <a:solidFill>
                    <a:schemeClr val="bg1"/>
                  </a:solidFill>
                  <a:latin typeface="Calibri"/>
                  <a:ea typeface="Calibri"/>
                  <a:cs typeface="Calibri"/>
                </a:rPr>
                <a:pPr marL="0" indent="0" algn="ctr"/>
                <a:t>16,4%</a:t>
              </a:fld>
              <a:endParaRPr lang="ru-RU" sz="1200" b="0" i="1">
                <a:solidFill>
                  <a:schemeClr val="bg1"/>
                </a:solidFill>
                <a:latin typeface="+mn-lt"/>
                <a:ea typeface="+mn-ea"/>
                <a:cs typeface="+mn-cs"/>
              </a:endParaRPr>
            </a:p>
          </xdr:txBody>
        </xdr:sp>
        <xdr:sp macro="" textlink="PivotTables1!Z8">
          <xdr:nvSpPr>
            <xdr:cNvPr id="54" name="TextBox 53">
              <a:extLst>
                <a:ext uri="{FF2B5EF4-FFF2-40B4-BE49-F238E27FC236}">
                  <a16:creationId xmlns:a16="http://schemas.microsoft.com/office/drawing/2014/main" id="{3E77D611-2519-47FB-BAA1-6B1C2495CAB8}"/>
                </a:ext>
              </a:extLst>
            </xdr:cNvPr>
            <xdr:cNvSpPr txBox="1"/>
          </xdr:nvSpPr>
          <xdr:spPr>
            <a:xfrm>
              <a:off x="85725" y="541020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255A62C-3F9A-4D6D-969B-91899B660CDA}" type="TxLink">
                <a:rPr lang="en-US" sz="1100" b="0" i="0" u="none" strike="noStrike">
                  <a:solidFill>
                    <a:schemeClr val="bg1"/>
                  </a:solidFill>
                  <a:latin typeface="Calibri"/>
                  <a:ea typeface="Calibri"/>
                  <a:cs typeface="Calibri"/>
                </a:rPr>
                <a:pPr marL="0" indent="0" algn="ctr"/>
                <a:t>9,9%</a:t>
              </a:fld>
              <a:endParaRPr lang="ru-RU" sz="1200" b="0" i="1">
                <a:solidFill>
                  <a:schemeClr val="bg1"/>
                </a:solidFill>
                <a:latin typeface="+mn-lt"/>
                <a:ea typeface="+mn-ea"/>
                <a:cs typeface="+mn-cs"/>
              </a:endParaRPr>
            </a:p>
          </xdr:txBody>
        </xdr:sp>
        <xdr:sp macro="" textlink="PivotTables1!Z9">
          <xdr:nvSpPr>
            <xdr:cNvPr id="55" name="TextBox 54">
              <a:extLst>
                <a:ext uri="{FF2B5EF4-FFF2-40B4-BE49-F238E27FC236}">
                  <a16:creationId xmlns:a16="http://schemas.microsoft.com/office/drawing/2014/main" id="{7400B8C8-562C-47FB-B372-6E513542FD36}"/>
                </a:ext>
              </a:extLst>
            </xdr:cNvPr>
            <xdr:cNvSpPr txBox="1"/>
          </xdr:nvSpPr>
          <xdr:spPr>
            <a:xfrm>
              <a:off x="85725" y="565785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DD5230B-F2AA-4335-B74E-7BBA46D73028}" type="TxLink">
                <a:rPr lang="en-US" sz="1100" b="0" i="0" u="none" strike="noStrike">
                  <a:solidFill>
                    <a:schemeClr val="bg1"/>
                  </a:solidFill>
                  <a:latin typeface="Calibri"/>
                  <a:ea typeface="Calibri"/>
                  <a:cs typeface="Calibri"/>
                </a:rPr>
                <a:pPr marL="0" indent="0" algn="ctr"/>
                <a:t>10,3%</a:t>
              </a:fld>
              <a:endParaRPr lang="ru-RU" sz="1200" b="0" i="1">
                <a:solidFill>
                  <a:schemeClr val="bg1"/>
                </a:solidFill>
                <a:latin typeface="+mn-lt"/>
                <a:ea typeface="+mn-ea"/>
                <a:cs typeface="+mn-cs"/>
              </a:endParaRPr>
            </a:p>
          </xdr:txBody>
        </xdr:sp>
      </xdr:grpSp>
      <xdr:cxnSp macro="">
        <xdr:nvCxnSpPr>
          <xdr:cNvPr id="57" name="Straight Connector 56">
            <a:extLst>
              <a:ext uri="{FF2B5EF4-FFF2-40B4-BE49-F238E27FC236}">
                <a16:creationId xmlns:a16="http://schemas.microsoft.com/office/drawing/2014/main" id="{1FEAD6C0-4AD0-4A68-8EC0-7D1E6CA36C1A}"/>
              </a:ext>
            </a:extLst>
          </xdr:cNvPr>
          <xdr:cNvCxnSpPr/>
        </xdr:nvCxnSpPr>
        <xdr:spPr>
          <a:xfrm>
            <a:off x="57150" y="4591050"/>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58" name="Straight Connector 57">
            <a:extLst>
              <a:ext uri="{FF2B5EF4-FFF2-40B4-BE49-F238E27FC236}">
                <a16:creationId xmlns:a16="http://schemas.microsoft.com/office/drawing/2014/main" id="{0D091126-D75D-41E9-BB9C-4F8734D017C4}"/>
              </a:ext>
            </a:extLst>
          </xdr:cNvPr>
          <xdr:cNvCxnSpPr/>
        </xdr:nvCxnSpPr>
        <xdr:spPr>
          <a:xfrm>
            <a:off x="57150" y="4867275"/>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59" name="Straight Connector 58">
            <a:extLst>
              <a:ext uri="{FF2B5EF4-FFF2-40B4-BE49-F238E27FC236}">
                <a16:creationId xmlns:a16="http://schemas.microsoft.com/office/drawing/2014/main" id="{144913F8-B57A-4527-9EB5-55E601A720F7}"/>
              </a:ext>
            </a:extLst>
          </xdr:cNvPr>
          <xdr:cNvCxnSpPr/>
        </xdr:nvCxnSpPr>
        <xdr:spPr>
          <a:xfrm>
            <a:off x="57150" y="5124450"/>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60" name="Straight Connector 59">
            <a:extLst>
              <a:ext uri="{FF2B5EF4-FFF2-40B4-BE49-F238E27FC236}">
                <a16:creationId xmlns:a16="http://schemas.microsoft.com/office/drawing/2014/main" id="{1535C776-484D-446D-B4E9-CBD37F4551F0}"/>
              </a:ext>
            </a:extLst>
          </xdr:cNvPr>
          <xdr:cNvCxnSpPr/>
        </xdr:nvCxnSpPr>
        <xdr:spPr>
          <a:xfrm>
            <a:off x="57150" y="5391150"/>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61" name="Straight Connector 60">
            <a:extLst>
              <a:ext uri="{FF2B5EF4-FFF2-40B4-BE49-F238E27FC236}">
                <a16:creationId xmlns:a16="http://schemas.microsoft.com/office/drawing/2014/main" id="{240C1451-A96A-4A2E-A645-53506A5BA90E}"/>
              </a:ext>
            </a:extLst>
          </xdr:cNvPr>
          <xdr:cNvCxnSpPr/>
        </xdr:nvCxnSpPr>
        <xdr:spPr>
          <a:xfrm>
            <a:off x="57150" y="5657850"/>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604308</xdr:colOff>
      <xdr:row>4</xdr:row>
      <xdr:rowOff>83608</xdr:rowOff>
    </xdr:from>
    <xdr:to>
      <xdr:col>26</xdr:col>
      <xdr:colOff>200025</xdr:colOff>
      <xdr:row>7</xdr:row>
      <xdr:rowOff>93133</xdr:rowOff>
    </xdr:to>
    <xdr:grpSp>
      <xdr:nvGrpSpPr>
        <xdr:cNvPr id="63" name="Group 62">
          <a:extLst>
            <a:ext uri="{FF2B5EF4-FFF2-40B4-BE49-F238E27FC236}">
              <a16:creationId xmlns:a16="http://schemas.microsoft.com/office/drawing/2014/main" id="{77D60619-1122-49CA-9581-6D43A07A786B}"/>
            </a:ext>
          </a:extLst>
        </xdr:cNvPr>
        <xdr:cNvGrpSpPr/>
      </xdr:nvGrpSpPr>
      <xdr:grpSpPr>
        <a:xfrm>
          <a:off x="13355902" y="845608"/>
          <a:ext cx="2631811" cy="581025"/>
          <a:chOff x="0" y="2562225"/>
          <a:chExt cx="2647950" cy="581025"/>
        </a:xfrm>
      </xdr:grpSpPr>
      <xdr:sp macro="" textlink="PivotTables1!$F$29">
        <xdr:nvSpPr>
          <xdr:cNvPr id="64" name="TextBox 63">
            <a:extLst>
              <a:ext uri="{FF2B5EF4-FFF2-40B4-BE49-F238E27FC236}">
                <a16:creationId xmlns:a16="http://schemas.microsoft.com/office/drawing/2014/main" id="{2076E063-7618-4357-B799-40E30B2D7EDE}"/>
              </a:ext>
            </a:extLst>
          </xdr:cNvPr>
          <xdr:cNvSpPr txBox="1"/>
        </xdr:nvSpPr>
        <xdr:spPr>
          <a:xfrm>
            <a:off x="0" y="2562225"/>
            <a:ext cx="26479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B629138-F4E5-4857-BB96-35265FD0B96A}" type="TxLink">
              <a:rPr lang="en-US" sz="2000" b="1" i="1" u="none" strike="noStrike">
                <a:solidFill>
                  <a:schemeClr val="bg1"/>
                </a:solidFill>
                <a:latin typeface="Calibri"/>
                <a:ea typeface="Calibri"/>
                <a:cs typeface="Calibri"/>
              </a:rPr>
              <a:pPr marL="0" indent="0"/>
              <a:t>262 058,35</a:t>
            </a:fld>
            <a:endParaRPr lang="ru-RU" sz="2000" b="1" i="1" u="none" strike="noStrike">
              <a:solidFill>
                <a:schemeClr val="bg1"/>
              </a:solidFill>
              <a:latin typeface="Calibri"/>
              <a:ea typeface="Calibri"/>
              <a:cs typeface="Calibri"/>
            </a:endParaRPr>
          </a:p>
        </xdr:txBody>
      </xdr:sp>
      <xdr:sp macro="" textlink="">
        <xdr:nvSpPr>
          <xdr:cNvPr id="65" name="TextBox 64">
            <a:extLst>
              <a:ext uri="{FF2B5EF4-FFF2-40B4-BE49-F238E27FC236}">
                <a16:creationId xmlns:a16="http://schemas.microsoft.com/office/drawing/2014/main" id="{85659348-F485-4304-A73D-864A43E323F7}"/>
              </a:ext>
            </a:extLst>
          </xdr:cNvPr>
          <xdr:cNvSpPr txBox="1"/>
        </xdr:nvSpPr>
        <xdr:spPr>
          <a:xfrm>
            <a:off x="0" y="2886075"/>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AVG.</a:t>
            </a:r>
            <a:r>
              <a:rPr lang="en-US" sz="1200" b="0" i="1" baseline="0">
                <a:solidFill>
                  <a:schemeClr val="bg1"/>
                </a:solidFill>
                <a:latin typeface="+mn-lt"/>
                <a:ea typeface="+mn-ea"/>
                <a:cs typeface="+mn-cs"/>
              </a:rPr>
              <a:t> Monthly I</a:t>
            </a:r>
            <a:r>
              <a:rPr lang="en-US" sz="1200" b="0" i="1">
                <a:solidFill>
                  <a:schemeClr val="bg1"/>
                </a:solidFill>
                <a:latin typeface="+mn-lt"/>
                <a:ea typeface="+mn-ea"/>
                <a:cs typeface="+mn-cs"/>
              </a:rPr>
              <a:t>ncome, cu</a:t>
            </a:r>
            <a:endParaRPr lang="ru-RU" sz="1200" b="0" i="1">
              <a:solidFill>
                <a:schemeClr val="bg1"/>
              </a:solidFill>
              <a:latin typeface="+mn-lt"/>
              <a:ea typeface="+mn-ea"/>
              <a:cs typeface="+mn-cs"/>
            </a:endParaRPr>
          </a:p>
        </xdr:txBody>
      </xdr:sp>
    </xdr:grpSp>
    <xdr:clientData/>
  </xdr:twoCellAnchor>
  <xdr:twoCellAnchor>
    <xdr:from>
      <xdr:col>21</xdr:col>
      <xdr:colOff>582083</xdr:colOff>
      <xdr:row>27</xdr:row>
      <xdr:rowOff>95251</xdr:rowOff>
    </xdr:from>
    <xdr:to>
      <xdr:col>28</xdr:col>
      <xdr:colOff>188043</xdr:colOff>
      <xdr:row>38</xdr:row>
      <xdr:rowOff>83156</xdr:rowOff>
    </xdr:to>
    <xdr:grpSp>
      <xdr:nvGrpSpPr>
        <xdr:cNvPr id="84" name="Group 83">
          <a:extLst>
            <a:ext uri="{FF2B5EF4-FFF2-40B4-BE49-F238E27FC236}">
              <a16:creationId xmlns:a16="http://schemas.microsoft.com/office/drawing/2014/main" id="{AC47618F-6922-4FDD-B889-4FA457D18BC2}"/>
            </a:ext>
          </a:extLst>
        </xdr:cNvPr>
        <xdr:cNvGrpSpPr/>
      </xdr:nvGrpSpPr>
      <xdr:grpSpPr>
        <a:xfrm>
          <a:off x="13333677" y="5238751"/>
          <a:ext cx="3856491" cy="2083405"/>
          <a:chOff x="13481653" y="5007429"/>
          <a:chExt cx="3891882" cy="2083405"/>
        </a:xfrm>
      </xdr:grpSpPr>
      <xdr:graphicFrame macro="">
        <xdr:nvGraphicFramePr>
          <xdr:cNvPr id="69" name="Chart 68">
            <a:extLst>
              <a:ext uri="{FF2B5EF4-FFF2-40B4-BE49-F238E27FC236}">
                <a16:creationId xmlns:a16="http://schemas.microsoft.com/office/drawing/2014/main" id="{991217C8-9D01-49FA-A4CD-4A8CB6CF82AF}"/>
              </a:ext>
            </a:extLst>
          </xdr:cNvPr>
          <xdr:cNvGraphicFramePr>
            <a:graphicFrameLocks/>
          </xdr:cNvGraphicFramePr>
        </xdr:nvGraphicFramePr>
        <xdr:xfrm>
          <a:off x="13481653" y="5355166"/>
          <a:ext cx="1806727" cy="1735668"/>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72" name="TextBox 71">
            <a:extLst>
              <a:ext uri="{FF2B5EF4-FFF2-40B4-BE49-F238E27FC236}">
                <a16:creationId xmlns:a16="http://schemas.microsoft.com/office/drawing/2014/main" id="{D13EB807-BFEE-4A46-AAA8-7E090A93C4B8}"/>
              </a:ext>
            </a:extLst>
          </xdr:cNvPr>
          <xdr:cNvSpPr txBox="1"/>
        </xdr:nvSpPr>
        <xdr:spPr>
          <a:xfrm>
            <a:off x="13640404" y="5007429"/>
            <a:ext cx="2658836" cy="367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1" i="1" u="sng">
                <a:solidFill>
                  <a:schemeClr val="bg1"/>
                </a:solidFill>
                <a:latin typeface="+mn-lt"/>
                <a:ea typeface="+mn-ea"/>
                <a:cs typeface="+mn-cs"/>
              </a:rPr>
              <a:t>Marketing Strategies</a:t>
            </a:r>
            <a:endParaRPr lang="ru-RU" sz="1600" b="1" i="1" u="sng">
              <a:solidFill>
                <a:schemeClr val="bg1"/>
              </a:solidFill>
              <a:latin typeface="+mn-lt"/>
              <a:ea typeface="+mn-ea"/>
              <a:cs typeface="+mn-cs"/>
            </a:endParaRPr>
          </a:p>
        </xdr:txBody>
      </xdr:sp>
      <xdr:grpSp>
        <xdr:nvGrpSpPr>
          <xdr:cNvPr id="77" name="Group 76">
            <a:extLst>
              <a:ext uri="{FF2B5EF4-FFF2-40B4-BE49-F238E27FC236}">
                <a16:creationId xmlns:a16="http://schemas.microsoft.com/office/drawing/2014/main" id="{E1950007-CF7A-4083-8935-852FF8D68B82}"/>
              </a:ext>
            </a:extLst>
          </xdr:cNvPr>
          <xdr:cNvGrpSpPr/>
        </xdr:nvGrpSpPr>
        <xdr:grpSpPr>
          <a:xfrm>
            <a:off x="15308036" y="5334000"/>
            <a:ext cx="2059215" cy="733955"/>
            <a:chOff x="15345833" y="5334000"/>
            <a:chExt cx="2063751" cy="733955"/>
          </a:xfrm>
        </xdr:grpSpPr>
        <xdr:grpSp>
          <xdr:nvGrpSpPr>
            <xdr:cNvPr id="73" name="Group 72">
              <a:extLst>
                <a:ext uri="{FF2B5EF4-FFF2-40B4-BE49-F238E27FC236}">
                  <a16:creationId xmlns:a16="http://schemas.microsoft.com/office/drawing/2014/main" id="{4852BB64-18C3-466F-8BF0-E7E5A3BBE932}"/>
                </a:ext>
              </a:extLst>
            </xdr:cNvPr>
            <xdr:cNvGrpSpPr/>
          </xdr:nvGrpSpPr>
          <xdr:grpSpPr>
            <a:xfrm>
              <a:off x="15345833" y="5334000"/>
              <a:ext cx="1386417" cy="581025"/>
              <a:chOff x="0" y="2562225"/>
              <a:chExt cx="1377607" cy="581025"/>
            </a:xfrm>
          </xdr:grpSpPr>
          <xdr:sp macro="" textlink="PivotTables1!$AM$4">
            <xdr:nvSpPr>
              <xdr:cNvPr id="74" name="TextBox 73">
                <a:extLst>
                  <a:ext uri="{FF2B5EF4-FFF2-40B4-BE49-F238E27FC236}">
                    <a16:creationId xmlns:a16="http://schemas.microsoft.com/office/drawing/2014/main" id="{BB427698-A400-4894-AA45-EBBB6FB406B1}"/>
                  </a:ext>
                </a:extLst>
              </xdr:cNvPr>
              <xdr:cNvSpPr txBox="1"/>
            </xdr:nvSpPr>
            <xdr:spPr>
              <a:xfrm>
                <a:off x="0" y="2562225"/>
                <a:ext cx="1377607"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0564694-1805-4970-A3DA-315ADCA16F2C}" type="TxLink">
                  <a:rPr lang="en-US" sz="2000" b="1" i="1" u="none" strike="noStrike">
                    <a:solidFill>
                      <a:schemeClr val="bg1"/>
                    </a:solidFill>
                    <a:latin typeface="Calibri"/>
                    <a:ea typeface="Calibri"/>
                    <a:cs typeface="Calibri"/>
                  </a:rPr>
                  <a:pPr marL="0" indent="0"/>
                  <a:t>1 928 553,21</a:t>
                </a:fld>
                <a:endParaRPr lang="ru-RU" sz="2000" b="1" i="1" u="none" strike="noStrike">
                  <a:solidFill>
                    <a:schemeClr val="bg1"/>
                  </a:solidFill>
                  <a:latin typeface="Calibri"/>
                  <a:ea typeface="Calibri"/>
                  <a:cs typeface="Calibri"/>
                </a:endParaRPr>
              </a:p>
            </xdr:txBody>
          </xdr:sp>
          <xdr:sp macro="" textlink="">
            <xdr:nvSpPr>
              <xdr:cNvPr id="75" name="TextBox 74">
                <a:extLst>
                  <a:ext uri="{FF2B5EF4-FFF2-40B4-BE49-F238E27FC236}">
                    <a16:creationId xmlns:a16="http://schemas.microsoft.com/office/drawing/2014/main" id="{BA957F32-2C2A-4F10-BCDC-31F4886167E0}"/>
                  </a:ext>
                </a:extLst>
              </xdr:cNvPr>
              <xdr:cNvSpPr txBox="1"/>
            </xdr:nvSpPr>
            <xdr:spPr>
              <a:xfrm>
                <a:off x="0" y="2886075"/>
                <a:ext cx="52580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u="none" strike="noStrike">
                    <a:solidFill>
                      <a:schemeClr val="bg1"/>
                    </a:solidFill>
                    <a:latin typeface="Calibri"/>
                    <a:ea typeface="Calibri"/>
                    <a:cs typeface="Calibri"/>
                  </a:rPr>
                  <a:t>B2B</a:t>
                </a:r>
                <a:endParaRPr lang="ru-RU" sz="1200" b="0" i="1" u="none" strike="noStrike">
                  <a:solidFill>
                    <a:schemeClr val="bg1"/>
                  </a:solidFill>
                  <a:latin typeface="Calibri"/>
                  <a:ea typeface="Calibri"/>
                  <a:cs typeface="Calibri"/>
                </a:endParaRPr>
              </a:p>
            </xdr:txBody>
          </xdr:sp>
        </xdr:grpSp>
        <xdr:sp macro="" textlink="PivotTables1!$AM$5">
          <xdr:nvSpPr>
            <xdr:cNvPr id="76" name="TextBox 75">
              <a:extLst>
                <a:ext uri="{FF2B5EF4-FFF2-40B4-BE49-F238E27FC236}">
                  <a16:creationId xmlns:a16="http://schemas.microsoft.com/office/drawing/2014/main" id="{8E2B4F2F-B304-44C8-839D-17F4D9A5F671}"/>
                </a:ext>
              </a:extLst>
            </xdr:cNvPr>
            <xdr:cNvSpPr txBox="1"/>
          </xdr:nvSpPr>
          <xdr:spPr>
            <a:xfrm>
              <a:off x="16023167" y="5648855"/>
              <a:ext cx="1386417"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FAB8E2C-4399-4F7F-9E22-6F408D2F5194}" type="TxLink">
                <a:rPr lang="en-US" sz="1200" b="1" i="1" u="none" strike="noStrike">
                  <a:solidFill>
                    <a:schemeClr val="bg1"/>
                  </a:solidFill>
                  <a:latin typeface="Calibri"/>
                  <a:ea typeface="Calibri"/>
                  <a:cs typeface="Calibri"/>
                </a:rPr>
                <a:pPr marL="0" indent="0"/>
                <a:t>61,3%</a:t>
              </a:fld>
              <a:endParaRPr lang="ru-RU" sz="1200" b="1" i="1" u="none" strike="noStrike">
                <a:solidFill>
                  <a:schemeClr val="bg1"/>
                </a:solidFill>
                <a:latin typeface="Calibri"/>
                <a:ea typeface="Calibri"/>
                <a:cs typeface="Calibri"/>
              </a:endParaRPr>
            </a:p>
          </xdr:txBody>
        </xdr:sp>
      </xdr:grpSp>
      <xdr:grpSp>
        <xdr:nvGrpSpPr>
          <xdr:cNvPr id="78" name="Group 77">
            <a:extLst>
              <a:ext uri="{FF2B5EF4-FFF2-40B4-BE49-F238E27FC236}">
                <a16:creationId xmlns:a16="http://schemas.microsoft.com/office/drawing/2014/main" id="{4C4E49C0-23AA-46BA-8532-C968C0EBBD52}"/>
              </a:ext>
            </a:extLst>
          </xdr:cNvPr>
          <xdr:cNvGrpSpPr/>
        </xdr:nvGrpSpPr>
        <xdr:grpSpPr>
          <a:xfrm>
            <a:off x="15350367" y="6233583"/>
            <a:ext cx="2023168" cy="757768"/>
            <a:chOff x="15345833" y="5334000"/>
            <a:chExt cx="2027625" cy="757768"/>
          </a:xfrm>
        </xdr:grpSpPr>
        <xdr:grpSp>
          <xdr:nvGrpSpPr>
            <xdr:cNvPr id="79" name="Group 78">
              <a:extLst>
                <a:ext uri="{FF2B5EF4-FFF2-40B4-BE49-F238E27FC236}">
                  <a16:creationId xmlns:a16="http://schemas.microsoft.com/office/drawing/2014/main" id="{623AD0E9-C066-4F15-85E1-813F5F8003E4}"/>
                </a:ext>
              </a:extLst>
            </xdr:cNvPr>
            <xdr:cNvGrpSpPr/>
          </xdr:nvGrpSpPr>
          <xdr:grpSpPr>
            <a:xfrm>
              <a:off x="15345833" y="5334000"/>
              <a:ext cx="1386417" cy="581025"/>
              <a:chOff x="0" y="2562225"/>
              <a:chExt cx="1377607" cy="581025"/>
            </a:xfrm>
          </xdr:grpSpPr>
          <xdr:sp macro="" textlink="PivotTables1!$AN$4">
            <xdr:nvSpPr>
              <xdr:cNvPr id="81" name="TextBox 80">
                <a:extLst>
                  <a:ext uri="{FF2B5EF4-FFF2-40B4-BE49-F238E27FC236}">
                    <a16:creationId xmlns:a16="http://schemas.microsoft.com/office/drawing/2014/main" id="{112662A9-11F7-42B4-A777-E1C12A50663E}"/>
                  </a:ext>
                </a:extLst>
              </xdr:cNvPr>
              <xdr:cNvSpPr txBox="1"/>
            </xdr:nvSpPr>
            <xdr:spPr>
              <a:xfrm>
                <a:off x="0" y="2562225"/>
                <a:ext cx="1377607"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9CD3D99-DC44-4F22-A380-02B83C8041A2}" type="TxLink">
                  <a:rPr lang="en-US" sz="2000" b="1" i="1" u="none" strike="noStrike">
                    <a:solidFill>
                      <a:schemeClr val="bg1"/>
                    </a:solidFill>
                    <a:latin typeface="Calibri"/>
                    <a:ea typeface="Calibri"/>
                    <a:cs typeface="Calibri"/>
                  </a:rPr>
                  <a:pPr marL="0" indent="0"/>
                  <a:t>1 216 146,94</a:t>
                </a:fld>
                <a:endParaRPr lang="ru-RU" sz="2000" b="1" i="1" u="none" strike="noStrike">
                  <a:solidFill>
                    <a:schemeClr val="bg1"/>
                  </a:solidFill>
                  <a:latin typeface="Calibri"/>
                  <a:ea typeface="Calibri"/>
                  <a:cs typeface="Calibri"/>
                </a:endParaRPr>
              </a:p>
            </xdr:txBody>
          </xdr:sp>
          <xdr:sp macro="" textlink="">
            <xdr:nvSpPr>
              <xdr:cNvPr id="82" name="TextBox 81">
                <a:extLst>
                  <a:ext uri="{FF2B5EF4-FFF2-40B4-BE49-F238E27FC236}">
                    <a16:creationId xmlns:a16="http://schemas.microsoft.com/office/drawing/2014/main" id="{BF251093-96D5-4F1B-8752-61F99E657D59}"/>
                  </a:ext>
                </a:extLst>
              </xdr:cNvPr>
              <xdr:cNvSpPr txBox="1"/>
            </xdr:nvSpPr>
            <xdr:spPr>
              <a:xfrm>
                <a:off x="0" y="2886075"/>
                <a:ext cx="52580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i="1" u="none" strike="noStrike">
                    <a:solidFill>
                      <a:schemeClr val="bg1"/>
                    </a:solidFill>
                    <a:latin typeface="Calibri"/>
                    <a:ea typeface="Calibri"/>
                    <a:cs typeface="Calibri"/>
                  </a:rPr>
                  <a:t>B2C</a:t>
                </a:r>
              </a:p>
              <a:p>
                <a:pPr marL="0" indent="0"/>
                <a:endParaRPr lang="ru-RU" sz="1200" b="1" i="1" u="none" strike="noStrike">
                  <a:solidFill>
                    <a:schemeClr val="bg1"/>
                  </a:solidFill>
                  <a:latin typeface="Calibri"/>
                  <a:ea typeface="Calibri"/>
                  <a:cs typeface="Calibri"/>
                </a:endParaRPr>
              </a:p>
            </xdr:txBody>
          </xdr:sp>
        </xdr:grpSp>
        <xdr:sp macro="" textlink="PivotTables1!$AN$5">
          <xdr:nvSpPr>
            <xdr:cNvPr id="80" name="TextBox 79">
              <a:extLst>
                <a:ext uri="{FF2B5EF4-FFF2-40B4-BE49-F238E27FC236}">
                  <a16:creationId xmlns:a16="http://schemas.microsoft.com/office/drawing/2014/main" id="{2585866B-7A0A-4259-BFCA-FFDFE1BAA083}"/>
                </a:ext>
              </a:extLst>
            </xdr:cNvPr>
            <xdr:cNvSpPr txBox="1"/>
          </xdr:nvSpPr>
          <xdr:spPr>
            <a:xfrm>
              <a:off x="15987041" y="5672668"/>
              <a:ext cx="1386417"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0F2016B-E8AB-4F7A-AAC4-46FFB748548D}" type="TxLink">
                <a:rPr lang="en-US" sz="1200" b="1" i="1" u="none" strike="noStrike">
                  <a:solidFill>
                    <a:schemeClr val="bg1"/>
                  </a:solidFill>
                  <a:latin typeface="Calibri"/>
                  <a:ea typeface="Calibri"/>
                  <a:cs typeface="Calibri"/>
                </a:rPr>
                <a:pPr marL="0" indent="0"/>
                <a:t>38,7%</a:t>
              </a:fld>
              <a:endParaRPr lang="ru-RU" sz="1200" b="1" i="1" u="none" strike="noStrike">
                <a:solidFill>
                  <a:schemeClr val="bg1"/>
                </a:solidFill>
                <a:latin typeface="Calibri"/>
                <a:ea typeface="Calibri"/>
                <a:cs typeface="Calibri"/>
              </a:endParaRPr>
            </a:p>
          </xdr:txBody>
        </xdr:sp>
      </xdr:grpSp>
    </xdr:grpSp>
    <xdr:clientData/>
  </xdr:twoCellAnchor>
  <xdr:twoCellAnchor>
    <xdr:from>
      <xdr:col>23</xdr:col>
      <xdr:colOff>272142</xdr:colOff>
      <xdr:row>8</xdr:row>
      <xdr:rowOff>176893</xdr:rowOff>
    </xdr:from>
    <xdr:to>
      <xdr:col>28</xdr:col>
      <xdr:colOff>421821</xdr:colOff>
      <xdr:row>10</xdr:row>
      <xdr:rowOff>163285</xdr:rowOff>
    </xdr:to>
    <xdr:sp macro="" textlink="">
      <xdr:nvSpPr>
        <xdr:cNvPr id="83" name="TextBox 82">
          <a:extLst>
            <a:ext uri="{FF2B5EF4-FFF2-40B4-BE49-F238E27FC236}">
              <a16:creationId xmlns:a16="http://schemas.microsoft.com/office/drawing/2014/main" id="{589FBEB3-1FC3-40EF-BB2E-23A40FF50C0C}"/>
            </a:ext>
          </a:extLst>
        </xdr:cNvPr>
        <xdr:cNvSpPr txBox="1"/>
      </xdr:nvSpPr>
      <xdr:spPr>
        <a:xfrm>
          <a:off x="14355535" y="1700893"/>
          <a:ext cx="3211286" cy="367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1" i="1" u="sng">
              <a:solidFill>
                <a:schemeClr val="bg1"/>
              </a:solidFill>
              <a:latin typeface="+mn-lt"/>
              <a:ea typeface="+mn-ea"/>
              <a:cs typeface="+mn-cs"/>
            </a:rPr>
            <a:t>Operating Profits during the year</a:t>
          </a:r>
          <a:endParaRPr lang="ru-RU" sz="1600" b="1" i="1" u="sng">
            <a:solidFill>
              <a:schemeClr val="bg1"/>
            </a:solidFill>
            <a:latin typeface="+mn-lt"/>
            <a:ea typeface="+mn-ea"/>
            <a:cs typeface="+mn-cs"/>
          </a:endParaRPr>
        </a:p>
      </xdr:txBody>
    </xdr:sp>
    <xdr:clientData/>
  </xdr:twoCellAnchor>
  <xdr:twoCellAnchor>
    <xdr:from>
      <xdr:col>23</xdr:col>
      <xdr:colOff>591457</xdr:colOff>
      <xdr:row>10</xdr:row>
      <xdr:rowOff>75746</xdr:rowOff>
    </xdr:from>
    <xdr:to>
      <xdr:col>30</xdr:col>
      <xdr:colOff>74991</xdr:colOff>
      <xdr:row>26</xdr:row>
      <xdr:rowOff>36586</xdr:rowOff>
    </xdr:to>
    <xdr:grpSp>
      <xdr:nvGrpSpPr>
        <xdr:cNvPr id="56" name="Group 55">
          <a:extLst>
            <a:ext uri="{FF2B5EF4-FFF2-40B4-BE49-F238E27FC236}">
              <a16:creationId xmlns:a16="http://schemas.microsoft.com/office/drawing/2014/main" id="{9C42AE13-96BD-4CC9-8F2E-4AE79B314302}"/>
            </a:ext>
          </a:extLst>
        </xdr:cNvPr>
        <xdr:cNvGrpSpPr/>
      </xdr:nvGrpSpPr>
      <xdr:grpSpPr>
        <a:xfrm>
          <a:off x="14557488" y="1980746"/>
          <a:ext cx="3734066" cy="3008840"/>
          <a:chOff x="14612257" y="1980746"/>
          <a:chExt cx="3750734" cy="3008840"/>
        </a:xfrm>
      </xdr:grpSpPr>
      <xdr:grpSp>
        <xdr:nvGrpSpPr>
          <xdr:cNvPr id="71" name="Group 70">
            <a:extLst>
              <a:ext uri="{FF2B5EF4-FFF2-40B4-BE49-F238E27FC236}">
                <a16:creationId xmlns:a16="http://schemas.microsoft.com/office/drawing/2014/main" id="{847E41BA-7E34-4FF7-87F2-9C3E535C01FE}"/>
              </a:ext>
            </a:extLst>
          </xdr:cNvPr>
          <xdr:cNvGrpSpPr/>
        </xdr:nvGrpSpPr>
        <xdr:grpSpPr>
          <a:xfrm>
            <a:off x="14612257" y="1980746"/>
            <a:ext cx="3750734" cy="3008840"/>
            <a:chOff x="14516100" y="1823509"/>
            <a:chExt cx="3780367" cy="3008840"/>
          </a:xfrm>
        </xdr:grpSpPr>
        <xdr:graphicFrame macro="">
          <xdr:nvGraphicFramePr>
            <xdr:cNvPr id="66" name="Chart 65">
              <a:extLst>
                <a:ext uri="{FF2B5EF4-FFF2-40B4-BE49-F238E27FC236}">
                  <a16:creationId xmlns:a16="http://schemas.microsoft.com/office/drawing/2014/main" id="{CBF5ACFB-FE9C-4CE1-A8E3-09F39295BC39}"/>
                </a:ext>
              </a:extLst>
            </xdr:cNvPr>
            <xdr:cNvGraphicFramePr>
              <a:graphicFrameLocks/>
            </xdr:cNvGraphicFramePr>
          </xdr:nvGraphicFramePr>
          <xdr:xfrm>
            <a:off x="14516100" y="1823509"/>
            <a:ext cx="2523952" cy="2743200"/>
          </xdr:xfrm>
          <a:graphic>
            <a:graphicData uri="http://schemas.openxmlformats.org/drawingml/2006/chart">
              <c:chart xmlns:c="http://schemas.openxmlformats.org/drawingml/2006/chart" xmlns:r="http://schemas.openxmlformats.org/officeDocument/2006/relationships" r:id="rId7"/>
            </a:graphicData>
          </a:graphic>
        </xdr:graphicFrame>
        <xdr:sp macro="" textlink="PivotTables1!$AF$8">
          <xdr:nvSpPr>
            <xdr:cNvPr id="67" name="TextBox 66">
              <a:extLst>
                <a:ext uri="{FF2B5EF4-FFF2-40B4-BE49-F238E27FC236}">
                  <a16:creationId xmlns:a16="http://schemas.microsoft.com/office/drawing/2014/main" id="{3EDFD002-F5C2-4D9E-95A7-5D0CF94EB443}"/>
                </a:ext>
              </a:extLst>
            </xdr:cNvPr>
            <xdr:cNvSpPr txBox="1"/>
          </xdr:nvSpPr>
          <xdr:spPr>
            <a:xfrm>
              <a:off x="15631583" y="4413249"/>
              <a:ext cx="2664884"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F1AF792-EE3A-4CA7-935D-E6126B6C3B62}" type="TxLink">
                <a:rPr lang="en-US" sz="1600" b="1" i="1" u="sng">
                  <a:solidFill>
                    <a:schemeClr val="bg1"/>
                  </a:solidFill>
                  <a:latin typeface="+mn-lt"/>
                  <a:ea typeface="+mn-ea"/>
                  <a:cs typeface="+mn-cs"/>
                </a:rPr>
                <a:pPr marL="0" indent="0"/>
                <a:t>628 940,03</a:t>
              </a:fld>
              <a:endParaRPr lang="ru-RU" sz="1600" b="1" i="1" u="sng">
                <a:solidFill>
                  <a:schemeClr val="bg1"/>
                </a:solidFill>
                <a:latin typeface="+mn-lt"/>
                <a:ea typeface="+mn-ea"/>
                <a:cs typeface="+mn-cs"/>
              </a:endParaRPr>
            </a:p>
          </xdr:txBody>
        </xdr:sp>
        <xdr:sp macro="" textlink="">
          <xdr:nvSpPr>
            <xdr:cNvPr id="68" name="TextBox 67">
              <a:extLst>
                <a:ext uri="{FF2B5EF4-FFF2-40B4-BE49-F238E27FC236}">
                  <a16:creationId xmlns:a16="http://schemas.microsoft.com/office/drawing/2014/main" id="{091802C4-6EF7-4172-9D25-9DD0781FF7BE}"/>
                </a:ext>
              </a:extLst>
            </xdr:cNvPr>
            <xdr:cNvSpPr txBox="1"/>
          </xdr:nvSpPr>
          <xdr:spPr>
            <a:xfrm>
              <a:off x="14975417" y="4413251"/>
              <a:ext cx="814916" cy="349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1" i="1" u="sng">
                  <a:solidFill>
                    <a:schemeClr val="bg1"/>
                  </a:solidFill>
                  <a:latin typeface="+mn-lt"/>
                  <a:ea typeface="+mn-ea"/>
                  <a:cs typeface="+mn-cs"/>
                </a:rPr>
                <a:t>TTL</a:t>
              </a:r>
              <a:endParaRPr lang="ru-RU" sz="1600" b="1" i="1" u="sng">
                <a:solidFill>
                  <a:schemeClr val="bg1"/>
                </a:solidFill>
                <a:latin typeface="+mn-lt"/>
                <a:ea typeface="+mn-ea"/>
                <a:cs typeface="+mn-cs"/>
              </a:endParaRPr>
            </a:p>
          </xdr:txBody>
        </xdr:sp>
      </xdr:grpSp>
      <xdr:grpSp>
        <xdr:nvGrpSpPr>
          <xdr:cNvPr id="48" name="Group 47">
            <a:extLst>
              <a:ext uri="{FF2B5EF4-FFF2-40B4-BE49-F238E27FC236}">
                <a16:creationId xmlns:a16="http://schemas.microsoft.com/office/drawing/2014/main" id="{5EA71462-AFEE-407D-B836-CE1DAE501346}"/>
              </a:ext>
            </a:extLst>
          </xdr:cNvPr>
          <xdr:cNvGrpSpPr/>
        </xdr:nvGrpSpPr>
        <xdr:grpSpPr>
          <a:xfrm>
            <a:off x="14666132" y="2102643"/>
            <a:ext cx="887412" cy="2463007"/>
            <a:chOff x="14497865" y="2102643"/>
            <a:chExt cx="889000" cy="2463007"/>
          </a:xfrm>
        </xdr:grpSpPr>
        <xdr:sp macro="" textlink="">
          <xdr:nvSpPr>
            <xdr:cNvPr id="47" name="TextBox 46">
              <a:extLst>
                <a:ext uri="{FF2B5EF4-FFF2-40B4-BE49-F238E27FC236}">
                  <a16:creationId xmlns:a16="http://schemas.microsoft.com/office/drawing/2014/main" id="{051FCB63-D900-45BC-B1FE-21C83DB065A4}"/>
                </a:ext>
              </a:extLst>
            </xdr:cNvPr>
            <xdr:cNvSpPr txBox="1"/>
          </xdr:nvSpPr>
          <xdr:spPr>
            <a:xfrm>
              <a:off x="14497865" y="4365625"/>
              <a:ext cx="889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January</a:t>
              </a:r>
              <a:endParaRPr lang="ru-RU" sz="1050" b="1">
                <a:solidFill>
                  <a:schemeClr val="bg1"/>
                </a:solidFill>
              </a:endParaRPr>
            </a:p>
          </xdr:txBody>
        </xdr:sp>
        <xdr:sp macro="" textlink="">
          <xdr:nvSpPr>
            <xdr:cNvPr id="94" name="TextBox 93">
              <a:extLst>
                <a:ext uri="{FF2B5EF4-FFF2-40B4-BE49-F238E27FC236}">
                  <a16:creationId xmlns:a16="http://schemas.microsoft.com/office/drawing/2014/main" id="{14B3A5AC-9764-4F3F-A7CE-75B310FA3CF5}"/>
                </a:ext>
              </a:extLst>
            </xdr:cNvPr>
            <xdr:cNvSpPr txBox="1"/>
          </xdr:nvSpPr>
          <xdr:spPr>
            <a:xfrm>
              <a:off x="14497865" y="4156075"/>
              <a:ext cx="889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February</a:t>
              </a:r>
              <a:endParaRPr lang="ru-RU" sz="1050" b="1">
                <a:solidFill>
                  <a:schemeClr val="bg1"/>
                </a:solidFill>
              </a:endParaRPr>
            </a:p>
          </xdr:txBody>
        </xdr:sp>
        <xdr:sp macro="" textlink="">
          <xdr:nvSpPr>
            <xdr:cNvPr id="95" name="TextBox 94">
              <a:extLst>
                <a:ext uri="{FF2B5EF4-FFF2-40B4-BE49-F238E27FC236}">
                  <a16:creationId xmlns:a16="http://schemas.microsoft.com/office/drawing/2014/main" id="{E7463B0D-6E3C-4A15-AE68-EA22F1048AE3}"/>
                </a:ext>
              </a:extLst>
            </xdr:cNvPr>
            <xdr:cNvSpPr txBox="1"/>
          </xdr:nvSpPr>
          <xdr:spPr>
            <a:xfrm>
              <a:off x="14497865" y="3953669"/>
              <a:ext cx="889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March</a:t>
              </a:r>
              <a:endParaRPr lang="ru-RU" sz="1050" b="1">
                <a:solidFill>
                  <a:schemeClr val="bg1"/>
                </a:solidFill>
              </a:endParaRPr>
            </a:p>
          </xdr:txBody>
        </xdr:sp>
        <xdr:sp macro="" textlink="">
          <xdr:nvSpPr>
            <xdr:cNvPr id="96" name="TextBox 95">
              <a:extLst>
                <a:ext uri="{FF2B5EF4-FFF2-40B4-BE49-F238E27FC236}">
                  <a16:creationId xmlns:a16="http://schemas.microsoft.com/office/drawing/2014/main" id="{D0C9A334-EB98-45E3-A3A8-B10549D4AA3A}"/>
                </a:ext>
              </a:extLst>
            </xdr:cNvPr>
            <xdr:cNvSpPr txBox="1"/>
          </xdr:nvSpPr>
          <xdr:spPr>
            <a:xfrm>
              <a:off x="14497865" y="3741738"/>
              <a:ext cx="886619"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April</a:t>
              </a:r>
              <a:endParaRPr lang="ru-RU" sz="1050" b="1">
                <a:solidFill>
                  <a:schemeClr val="bg1"/>
                </a:solidFill>
              </a:endParaRPr>
            </a:p>
          </xdr:txBody>
        </xdr:sp>
        <xdr:sp macro="" textlink="">
          <xdr:nvSpPr>
            <xdr:cNvPr id="97" name="TextBox 96">
              <a:extLst>
                <a:ext uri="{FF2B5EF4-FFF2-40B4-BE49-F238E27FC236}">
                  <a16:creationId xmlns:a16="http://schemas.microsoft.com/office/drawing/2014/main" id="{9A84434F-613F-4937-BC64-1D77EB2F19AE}"/>
                </a:ext>
              </a:extLst>
            </xdr:cNvPr>
            <xdr:cNvSpPr txBox="1"/>
          </xdr:nvSpPr>
          <xdr:spPr>
            <a:xfrm>
              <a:off x="14497865" y="3540920"/>
              <a:ext cx="885031"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May</a:t>
              </a:r>
              <a:endParaRPr lang="ru-RU" sz="1050" b="1">
                <a:solidFill>
                  <a:schemeClr val="bg1"/>
                </a:solidFill>
              </a:endParaRPr>
            </a:p>
          </xdr:txBody>
        </xdr:sp>
        <xdr:sp macro="" textlink="">
          <xdr:nvSpPr>
            <xdr:cNvPr id="98" name="TextBox 97">
              <a:extLst>
                <a:ext uri="{FF2B5EF4-FFF2-40B4-BE49-F238E27FC236}">
                  <a16:creationId xmlns:a16="http://schemas.microsoft.com/office/drawing/2014/main" id="{CCFD0717-2BC5-4195-B7B1-85226B1D1AD1}"/>
                </a:ext>
              </a:extLst>
            </xdr:cNvPr>
            <xdr:cNvSpPr txBox="1"/>
          </xdr:nvSpPr>
          <xdr:spPr>
            <a:xfrm>
              <a:off x="14497865" y="3338512"/>
              <a:ext cx="889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June</a:t>
              </a:r>
              <a:endParaRPr lang="ru-RU" sz="1050" b="1">
                <a:solidFill>
                  <a:schemeClr val="bg1"/>
                </a:solidFill>
              </a:endParaRPr>
            </a:p>
          </xdr:txBody>
        </xdr:sp>
        <xdr:sp macro="" textlink="">
          <xdr:nvSpPr>
            <xdr:cNvPr id="100" name="TextBox 99">
              <a:extLst>
                <a:ext uri="{FF2B5EF4-FFF2-40B4-BE49-F238E27FC236}">
                  <a16:creationId xmlns:a16="http://schemas.microsoft.com/office/drawing/2014/main" id="{F073D6F8-A8D7-48EB-ADC5-CA4AD4338901}"/>
                </a:ext>
              </a:extLst>
            </xdr:cNvPr>
            <xdr:cNvSpPr txBox="1"/>
          </xdr:nvSpPr>
          <xdr:spPr>
            <a:xfrm>
              <a:off x="14497865" y="3127375"/>
              <a:ext cx="889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July</a:t>
              </a:r>
              <a:endParaRPr lang="ru-RU" sz="1050" b="1">
                <a:solidFill>
                  <a:schemeClr val="bg1"/>
                </a:solidFill>
              </a:endParaRPr>
            </a:p>
          </xdr:txBody>
        </xdr:sp>
        <xdr:sp macro="" textlink="">
          <xdr:nvSpPr>
            <xdr:cNvPr id="101" name="TextBox 100">
              <a:extLst>
                <a:ext uri="{FF2B5EF4-FFF2-40B4-BE49-F238E27FC236}">
                  <a16:creationId xmlns:a16="http://schemas.microsoft.com/office/drawing/2014/main" id="{9083330C-6A41-407B-A327-C10695EEAA04}"/>
                </a:ext>
              </a:extLst>
            </xdr:cNvPr>
            <xdr:cNvSpPr txBox="1"/>
          </xdr:nvSpPr>
          <xdr:spPr>
            <a:xfrm>
              <a:off x="14497865" y="2924175"/>
              <a:ext cx="8890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August</a:t>
              </a:r>
              <a:endParaRPr lang="ru-RU" sz="1050" b="1">
                <a:solidFill>
                  <a:schemeClr val="bg1"/>
                </a:solidFill>
              </a:endParaRPr>
            </a:p>
          </xdr:txBody>
        </xdr:sp>
        <xdr:sp macro="" textlink="">
          <xdr:nvSpPr>
            <xdr:cNvPr id="102" name="TextBox 101">
              <a:extLst>
                <a:ext uri="{FF2B5EF4-FFF2-40B4-BE49-F238E27FC236}">
                  <a16:creationId xmlns:a16="http://schemas.microsoft.com/office/drawing/2014/main" id="{299ED316-F209-4340-8143-08FEF6AF86B9}"/>
                </a:ext>
              </a:extLst>
            </xdr:cNvPr>
            <xdr:cNvSpPr txBox="1"/>
          </xdr:nvSpPr>
          <xdr:spPr>
            <a:xfrm>
              <a:off x="14497865" y="2712244"/>
              <a:ext cx="8890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September</a:t>
              </a:r>
              <a:endParaRPr lang="ru-RU" sz="1050" b="1">
                <a:solidFill>
                  <a:schemeClr val="bg1"/>
                </a:solidFill>
              </a:endParaRPr>
            </a:p>
          </xdr:txBody>
        </xdr:sp>
        <xdr:sp macro="" textlink="">
          <xdr:nvSpPr>
            <xdr:cNvPr id="104" name="TextBox 103">
              <a:extLst>
                <a:ext uri="{FF2B5EF4-FFF2-40B4-BE49-F238E27FC236}">
                  <a16:creationId xmlns:a16="http://schemas.microsoft.com/office/drawing/2014/main" id="{67327DBB-11C3-48E3-BBAA-B8F4C4E007F2}"/>
                </a:ext>
              </a:extLst>
            </xdr:cNvPr>
            <xdr:cNvSpPr txBox="1"/>
          </xdr:nvSpPr>
          <xdr:spPr>
            <a:xfrm>
              <a:off x="14497865" y="2102643"/>
              <a:ext cx="889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December</a:t>
              </a:r>
              <a:endParaRPr lang="ru-RU" sz="1050" b="1">
                <a:solidFill>
                  <a:schemeClr val="bg1"/>
                </a:solidFill>
              </a:endParaRPr>
            </a:p>
          </xdr:txBody>
        </xdr:sp>
        <xdr:sp macro="" textlink="">
          <xdr:nvSpPr>
            <xdr:cNvPr id="105" name="TextBox 104">
              <a:extLst>
                <a:ext uri="{FF2B5EF4-FFF2-40B4-BE49-F238E27FC236}">
                  <a16:creationId xmlns:a16="http://schemas.microsoft.com/office/drawing/2014/main" id="{7E1CBFA4-E5D2-4783-830E-4B18860D02DE}"/>
                </a:ext>
              </a:extLst>
            </xdr:cNvPr>
            <xdr:cNvSpPr txBox="1"/>
          </xdr:nvSpPr>
          <xdr:spPr>
            <a:xfrm>
              <a:off x="14497865" y="2314574"/>
              <a:ext cx="889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November</a:t>
              </a:r>
              <a:endParaRPr lang="ru-RU" sz="1050" b="1">
                <a:solidFill>
                  <a:schemeClr val="bg1"/>
                </a:solidFill>
              </a:endParaRPr>
            </a:p>
          </xdr:txBody>
        </xdr:sp>
        <xdr:sp macro="" textlink="">
          <xdr:nvSpPr>
            <xdr:cNvPr id="106" name="TextBox 105">
              <a:extLst>
                <a:ext uri="{FF2B5EF4-FFF2-40B4-BE49-F238E27FC236}">
                  <a16:creationId xmlns:a16="http://schemas.microsoft.com/office/drawing/2014/main" id="{0668EC41-65A6-4844-924C-2E0B658FB14E}"/>
                </a:ext>
              </a:extLst>
            </xdr:cNvPr>
            <xdr:cNvSpPr txBox="1"/>
          </xdr:nvSpPr>
          <xdr:spPr>
            <a:xfrm>
              <a:off x="14497865" y="2514599"/>
              <a:ext cx="8890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solidFill>
                </a:rPr>
                <a:t>October</a:t>
              </a:r>
              <a:endParaRPr lang="ru-RU" sz="1050" b="1">
                <a:solidFill>
                  <a:schemeClr val="bg1"/>
                </a:solidFill>
              </a:endParaRPr>
            </a:p>
          </xdr:txBody>
        </xdr:sp>
      </xdr:grpSp>
    </xdr:grpSp>
    <xdr:clientData/>
  </xdr:twoCellAnchor>
  <xdr:twoCellAnchor>
    <xdr:from>
      <xdr:col>0</xdr:col>
      <xdr:colOff>0</xdr:colOff>
      <xdr:row>13</xdr:row>
      <xdr:rowOff>39457</xdr:rowOff>
    </xdr:from>
    <xdr:to>
      <xdr:col>5</xdr:col>
      <xdr:colOff>95250</xdr:colOff>
      <xdr:row>18</xdr:row>
      <xdr:rowOff>10881</xdr:rowOff>
    </xdr:to>
    <xdr:grpSp>
      <xdr:nvGrpSpPr>
        <xdr:cNvPr id="70" name="Group 69">
          <a:extLst>
            <a:ext uri="{FF2B5EF4-FFF2-40B4-BE49-F238E27FC236}">
              <a16:creationId xmlns:a16="http://schemas.microsoft.com/office/drawing/2014/main" id="{C0858B3A-797C-4CA9-8F67-A77DFD79BF0C}"/>
            </a:ext>
          </a:extLst>
        </xdr:cNvPr>
        <xdr:cNvGrpSpPr/>
      </xdr:nvGrpSpPr>
      <xdr:grpSpPr>
        <a:xfrm>
          <a:off x="0" y="2515957"/>
          <a:ext cx="3131344" cy="923924"/>
          <a:chOff x="57150" y="3087457"/>
          <a:chExt cx="3143250" cy="923924"/>
        </a:xfrm>
      </xdr:grpSpPr>
      <xdr:graphicFrame macro="">
        <xdr:nvGraphicFramePr>
          <xdr:cNvPr id="28" name="Chart 27">
            <a:extLst>
              <a:ext uri="{FF2B5EF4-FFF2-40B4-BE49-F238E27FC236}">
                <a16:creationId xmlns:a16="http://schemas.microsoft.com/office/drawing/2014/main" id="{DA317CB3-EFF7-4D4F-A7D6-335A2E0AC3B7}"/>
              </a:ext>
            </a:extLst>
          </xdr:cNvPr>
          <xdr:cNvGraphicFramePr>
            <a:graphicFrameLocks/>
          </xdr:cNvGraphicFramePr>
        </xdr:nvGraphicFramePr>
        <xdr:xfrm>
          <a:off x="57150" y="3087457"/>
          <a:ext cx="3143250" cy="923924"/>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107" name="TextBox 106">
            <a:extLst>
              <a:ext uri="{FF2B5EF4-FFF2-40B4-BE49-F238E27FC236}">
                <a16:creationId xmlns:a16="http://schemas.microsoft.com/office/drawing/2014/main" id="{38B67849-4770-4BF0-A14E-87E5C539260A}"/>
              </a:ext>
            </a:extLst>
          </xdr:cNvPr>
          <xdr:cNvSpPr txBox="1"/>
        </xdr:nvSpPr>
        <xdr:spPr>
          <a:xfrm rot="16200000">
            <a:off x="-266699" y="3444082"/>
            <a:ext cx="887412"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January</a:t>
            </a:r>
            <a:endParaRPr lang="ru-RU" sz="1200" b="1">
              <a:solidFill>
                <a:schemeClr val="bg1"/>
              </a:solidFill>
            </a:endParaRPr>
          </a:p>
        </xdr:txBody>
      </xdr:sp>
      <xdr:sp macro="" textlink="">
        <xdr:nvSpPr>
          <xdr:cNvPr id="118" name="TextBox 117">
            <a:extLst>
              <a:ext uri="{FF2B5EF4-FFF2-40B4-BE49-F238E27FC236}">
                <a16:creationId xmlns:a16="http://schemas.microsoft.com/office/drawing/2014/main" id="{2E973BB7-5ED8-4775-B5A6-DAA3A45A027F}"/>
              </a:ext>
            </a:extLst>
          </xdr:cNvPr>
          <xdr:cNvSpPr txBox="1"/>
        </xdr:nvSpPr>
        <xdr:spPr>
          <a:xfrm rot="16200000">
            <a:off x="2562224" y="3467100"/>
            <a:ext cx="887412"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December</a:t>
            </a:r>
            <a:endParaRPr lang="ru-RU" sz="1200" b="1">
              <a:solidFill>
                <a:schemeClr val="bg1"/>
              </a:solidFill>
            </a:endParaRPr>
          </a:p>
        </xdr:txBody>
      </xdr:sp>
    </xdr:grpSp>
    <xdr:clientData/>
  </xdr:twoCellAnchor>
  <xdr:twoCellAnchor>
    <xdr:from>
      <xdr:col>18</xdr:col>
      <xdr:colOff>233217</xdr:colOff>
      <xdr:row>18</xdr:row>
      <xdr:rowOff>54840</xdr:rowOff>
    </xdr:from>
    <xdr:to>
      <xdr:col>20</xdr:col>
      <xdr:colOff>165290</xdr:colOff>
      <xdr:row>21</xdr:row>
      <xdr:rowOff>182563</xdr:rowOff>
    </xdr:to>
    <xdr:grpSp>
      <xdr:nvGrpSpPr>
        <xdr:cNvPr id="154" name="Group 153">
          <a:extLst>
            <a:ext uri="{FF2B5EF4-FFF2-40B4-BE49-F238E27FC236}">
              <a16:creationId xmlns:a16="http://schemas.microsoft.com/office/drawing/2014/main" id="{9379CC5D-A0CC-476A-A5CF-F358EDBBB5BF}"/>
            </a:ext>
          </a:extLst>
        </xdr:cNvPr>
        <xdr:cNvGrpSpPr/>
      </xdr:nvGrpSpPr>
      <xdr:grpSpPr>
        <a:xfrm>
          <a:off x="11163155" y="3483840"/>
          <a:ext cx="1146510" cy="699223"/>
          <a:chOff x="11619922" y="3414567"/>
          <a:chExt cx="1144345" cy="699223"/>
        </a:xfrm>
      </xdr:grpSpPr>
      <xdr:grpSp>
        <xdr:nvGrpSpPr>
          <xdr:cNvPr id="140" name="Group 139">
            <a:extLst>
              <a:ext uri="{FF2B5EF4-FFF2-40B4-BE49-F238E27FC236}">
                <a16:creationId xmlns:a16="http://schemas.microsoft.com/office/drawing/2014/main" id="{C7BE749D-29F2-468E-8AB4-B97CA578CC94}"/>
              </a:ext>
            </a:extLst>
          </xdr:cNvPr>
          <xdr:cNvGrpSpPr/>
        </xdr:nvGrpSpPr>
        <xdr:grpSpPr>
          <a:xfrm>
            <a:off x="11984949" y="3414567"/>
            <a:ext cx="779318" cy="699223"/>
            <a:chOff x="9568295" y="616960"/>
            <a:chExt cx="779318" cy="699223"/>
          </a:xfrm>
        </xdr:grpSpPr>
        <xdr:sp macro="" textlink="">
          <xdr:nvSpPr>
            <xdr:cNvPr id="141" name="Oval 140">
              <a:extLst>
                <a:ext uri="{FF2B5EF4-FFF2-40B4-BE49-F238E27FC236}">
                  <a16:creationId xmlns:a16="http://schemas.microsoft.com/office/drawing/2014/main" id="{CF79EE21-84FE-4F0F-8E96-B1D8D6AFD35E}"/>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70">
          <xdr:nvSpPr>
            <xdr:cNvPr id="142" name="TextBox 141">
              <a:extLst>
                <a:ext uri="{FF2B5EF4-FFF2-40B4-BE49-F238E27FC236}">
                  <a16:creationId xmlns:a16="http://schemas.microsoft.com/office/drawing/2014/main" id="{33052AEC-77E6-453B-A20C-22DD37E42D5D}"/>
                </a:ext>
              </a:extLst>
            </xdr:cNvPr>
            <xdr:cNvSpPr txBox="1"/>
          </xdr:nvSpPr>
          <xdr:spPr>
            <a:xfrm>
              <a:off x="9635921" y="857250"/>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07834C5-D38B-4900-9E50-C058111A5731}" type="TxLink">
                <a:rPr lang="en-US" sz="1100" b="0" i="0" u="none" strike="noStrike">
                  <a:solidFill>
                    <a:srgbClr val="000000"/>
                  </a:solidFill>
                  <a:latin typeface="Calibri"/>
                  <a:ea typeface="Calibri"/>
                  <a:cs typeface="Calibri"/>
                </a:rPr>
                <a:pPr/>
                <a:t>10,2%</a:t>
              </a:fld>
              <a:endParaRPr lang="ru-RU" sz="1100"/>
            </a:p>
          </xdr:txBody>
        </xdr:sp>
        <xdr:sp macro="" textlink="PivotTables1!E70">
          <xdr:nvSpPr>
            <xdr:cNvPr id="143" name="TextBox 142">
              <a:extLst>
                <a:ext uri="{FF2B5EF4-FFF2-40B4-BE49-F238E27FC236}">
                  <a16:creationId xmlns:a16="http://schemas.microsoft.com/office/drawing/2014/main" id="{63EFD5FC-5567-49F6-B9C2-C737FEDAF2D4}"/>
                </a:ext>
              </a:extLst>
            </xdr:cNvPr>
            <xdr:cNvSpPr txBox="1"/>
          </xdr:nvSpPr>
          <xdr:spPr>
            <a:xfrm>
              <a:off x="9604578" y="616960"/>
              <a:ext cx="595531"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6EBCA4-E18F-4772-B061-573BC2224B76}" type="TxLink">
                <a:rPr lang="en-US" sz="1100" b="0" i="0" u="none" strike="noStrike">
                  <a:solidFill>
                    <a:schemeClr val="bg1"/>
                  </a:solidFill>
                  <a:latin typeface="Calibri"/>
                  <a:ea typeface="Calibri"/>
                  <a:cs typeface="Calibri"/>
                </a:rPr>
                <a:pPr/>
                <a:t>Prime</a:t>
              </a:fld>
              <a:endParaRPr lang="ru-RU" sz="1100">
                <a:solidFill>
                  <a:schemeClr val="bg1"/>
                </a:solidFill>
              </a:endParaRPr>
            </a:p>
          </xdr:txBody>
        </xdr:sp>
        <xdr:sp macro="" textlink="PivotTables1!F70">
          <xdr:nvSpPr>
            <xdr:cNvPr id="144" name="TextBox 143">
              <a:extLst>
                <a:ext uri="{FF2B5EF4-FFF2-40B4-BE49-F238E27FC236}">
                  <a16:creationId xmlns:a16="http://schemas.microsoft.com/office/drawing/2014/main" id="{7B4D3F28-F2D4-4F5D-A531-8DE4EF3BBBE1}"/>
                </a:ext>
              </a:extLst>
            </xdr:cNvPr>
            <xdr:cNvSpPr txBox="1"/>
          </xdr:nvSpPr>
          <xdr:spPr>
            <a:xfrm>
              <a:off x="9568295" y="1013114"/>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41B975-A74B-4888-B7AE-57E9B8F06921}" type="TxLink">
                <a:rPr lang="en-US" sz="900" b="0" i="0" u="none" strike="noStrike">
                  <a:solidFill>
                    <a:srgbClr val="000000"/>
                  </a:solidFill>
                  <a:latin typeface="Calibri"/>
                  <a:ea typeface="Calibri"/>
                  <a:cs typeface="Calibri"/>
                </a:rPr>
                <a:pPr/>
                <a:t>319 477,95</a:t>
              </a:fld>
              <a:endParaRPr lang="ru-RU" sz="300">
                <a:solidFill>
                  <a:schemeClr val="bg1"/>
                </a:solidFill>
              </a:endParaRPr>
            </a:p>
          </xdr:txBody>
        </xdr:sp>
      </xdr:grpSp>
      <xdr:cxnSp macro="">
        <xdr:nvCxnSpPr>
          <xdr:cNvPr id="145" name="Straight Connector 144">
            <a:extLst>
              <a:ext uri="{FF2B5EF4-FFF2-40B4-BE49-F238E27FC236}">
                <a16:creationId xmlns:a16="http://schemas.microsoft.com/office/drawing/2014/main" id="{35424C4D-94E4-487C-9945-9D7B58F187C0}"/>
              </a:ext>
            </a:extLst>
          </xdr:cNvPr>
          <xdr:cNvCxnSpPr/>
        </xdr:nvCxnSpPr>
        <xdr:spPr>
          <a:xfrm flipH="1">
            <a:off x="11619922" y="3952875"/>
            <a:ext cx="380855" cy="145183"/>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17</xdr:col>
      <xdr:colOff>215804</xdr:colOff>
      <xdr:row>15</xdr:row>
      <xdr:rowOff>69655</xdr:rowOff>
    </xdr:from>
    <xdr:to>
      <xdr:col>18</xdr:col>
      <xdr:colOff>402355</xdr:colOff>
      <xdr:row>20</xdr:row>
      <xdr:rowOff>128731</xdr:rowOff>
    </xdr:to>
    <xdr:grpSp>
      <xdr:nvGrpSpPr>
        <xdr:cNvPr id="128" name="Group 127">
          <a:extLst>
            <a:ext uri="{FF2B5EF4-FFF2-40B4-BE49-F238E27FC236}">
              <a16:creationId xmlns:a16="http://schemas.microsoft.com/office/drawing/2014/main" id="{382EF2F6-856D-4B92-B37D-6AE8E9449E84}"/>
            </a:ext>
          </a:extLst>
        </xdr:cNvPr>
        <xdr:cNvGrpSpPr/>
      </xdr:nvGrpSpPr>
      <xdr:grpSpPr>
        <a:xfrm>
          <a:off x="10538523" y="2927155"/>
          <a:ext cx="793770" cy="1011576"/>
          <a:chOff x="10650971" y="2937738"/>
          <a:chExt cx="800384" cy="1011576"/>
        </a:xfrm>
      </xdr:grpSpPr>
      <xdr:grpSp>
        <xdr:nvGrpSpPr>
          <xdr:cNvPr id="127" name="Group 126">
            <a:extLst>
              <a:ext uri="{FF2B5EF4-FFF2-40B4-BE49-F238E27FC236}">
                <a16:creationId xmlns:a16="http://schemas.microsoft.com/office/drawing/2014/main" id="{AC06E4A6-3259-4651-8DA1-74FA68672932}"/>
              </a:ext>
            </a:extLst>
          </xdr:cNvPr>
          <xdr:cNvGrpSpPr/>
        </xdr:nvGrpSpPr>
        <xdr:grpSpPr>
          <a:xfrm>
            <a:off x="10650971" y="2937738"/>
            <a:ext cx="800384" cy="720390"/>
            <a:chOff x="10661554" y="2916572"/>
            <a:chExt cx="800384" cy="720390"/>
          </a:xfrm>
        </xdr:grpSpPr>
        <xdr:sp macro="" textlink="">
          <xdr:nvSpPr>
            <xdr:cNvPr id="136" name="Oval 135">
              <a:extLst>
                <a:ext uri="{FF2B5EF4-FFF2-40B4-BE49-F238E27FC236}">
                  <a16:creationId xmlns:a16="http://schemas.microsoft.com/office/drawing/2014/main" id="{03F40B98-A89D-4AD7-9792-17EE70F84F1A}"/>
                </a:ext>
              </a:extLst>
            </xdr:cNvPr>
            <xdr:cNvSpPr/>
          </xdr:nvSpPr>
          <xdr:spPr>
            <a:xfrm>
              <a:off x="10661554" y="3169370"/>
              <a:ext cx="605516"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grpSp>
          <xdr:nvGrpSpPr>
            <xdr:cNvPr id="119" name="Group 118">
              <a:extLst>
                <a:ext uri="{FF2B5EF4-FFF2-40B4-BE49-F238E27FC236}">
                  <a16:creationId xmlns:a16="http://schemas.microsoft.com/office/drawing/2014/main" id="{B77F13F4-AA57-4639-954C-273908E58EFD}"/>
                </a:ext>
              </a:extLst>
            </xdr:cNvPr>
            <xdr:cNvGrpSpPr/>
          </xdr:nvGrpSpPr>
          <xdr:grpSpPr>
            <a:xfrm>
              <a:off x="10672136" y="2916572"/>
              <a:ext cx="789802" cy="700185"/>
              <a:chOff x="10661552" y="2916572"/>
              <a:chExt cx="789802" cy="700185"/>
            </a:xfrm>
          </xdr:grpSpPr>
          <xdr:sp macro="" textlink="PivotTables1!E69">
            <xdr:nvSpPr>
              <xdr:cNvPr id="139" name="TextBox 138">
                <a:extLst>
                  <a:ext uri="{FF2B5EF4-FFF2-40B4-BE49-F238E27FC236}">
                    <a16:creationId xmlns:a16="http://schemas.microsoft.com/office/drawing/2014/main" id="{BF9B883B-3630-48D1-8AD3-F0F4560E860B}"/>
                  </a:ext>
                </a:extLst>
              </xdr:cNvPr>
              <xdr:cNvSpPr txBox="1"/>
            </xdr:nvSpPr>
            <xdr:spPr>
              <a:xfrm>
                <a:off x="10687740" y="2916572"/>
                <a:ext cx="603543"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C559EC-148F-42F5-A963-D4788AE191C4}" type="TxLink">
                  <a:rPr lang="en-US" sz="1100" b="0" i="0" u="none" strike="noStrike">
                    <a:solidFill>
                      <a:schemeClr val="bg1"/>
                    </a:solidFill>
                    <a:latin typeface="Calibri"/>
                    <a:ea typeface="Calibri"/>
                    <a:cs typeface="Calibri"/>
                  </a:rPr>
                  <a:pPr/>
                  <a:t>Premium</a:t>
                </a:fld>
                <a:endParaRPr lang="ru-RU" sz="1100">
                  <a:solidFill>
                    <a:schemeClr val="bg1"/>
                  </a:solidFill>
                </a:endParaRPr>
              </a:p>
            </xdr:txBody>
          </xdr:sp>
          <xdr:grpSp>
            <xdr:nvGrpSpPr>
              <xdr:cNvPr id="116" name="Group 115">
                <a:extLst>
                  <a:ext uri="{FF2B5EF4-FFF2-40B4-BE49-F238E27FC236}">
                    <a16:creationId xmlns:a16="http://schemas.microsoft.com/office/drawing/2014/main" id="{3FDAF600-0D6A-478A-8547-C5392A775311}"/>
                  </a:ext>
                </a:extLst>
              </xdr:cNvPr>
              <xdr:cNvGrpSpPr/>
            </xdr:nvGrpSpPr>
            <xdr:grpSpPr>
              <a:xfrm>
                <a:off x="10661552" y="3178029"/>
                <a:ext cx="789802" cy="438728"/>
                <a:chOff x="10661552" y="3178029"/>
                <a:chExt cx="789802" cy="438728"/>
              </a:xfrm>
            </xdr:grpSpPr>
            <xdr:sp macro="" textlink="PivotTables1!G69">
              <xdr:nvSpPr>
                <xdr:cNvPr id="138" name="TextBox 137">
                  <a:extLst>
                    <a:ext uri="{FF2B5EF4-FFF2-40B4-BE49-F238E27FC236}">
                      <a16:creationId xmlns:a16="http://schemas.microsoft.com/office/drawing/2014/main" id="{25A6E74B-0CDC-4636-866E-0DAE6BB790F8}"/>
                    </a:ext>
                  </a:extLst>
                </xdr:cNvPr>
                <xdr:cNvSpPr txBox="1"/>
              </xdr:nvSpPr>
              <xdr:spPr>
                <a:xfrm>
                  <a:off x="10740671" y="3178029"/>
                  <a:ext cx="544086"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2127FE0-F71D-4E58-84E2-076A87A025EB}" type="TxLink">
                    <a:rPr lang="en-US" sz="1100" b="0" i="0" u="none" strike="noStrike">
                      <a:solidFill>
                        <a:srgbClr val="000000"/>
                      </a:solidFill>
                      <a:latin typeface="Calibri"/>
                      <a:ea typeface="Calibri"/>
                      <a:cs typeface="Calibri"/>
                    </a:rPr>
                    <a:pPr/>
                    <a:t>7,9%</a:t>
                  </a:fld>
                  <a:endParaRPr lang="ru-RU" sz="1100"/>
                </a:p>
              </xdr:txBody>
            </xdr:sp>
            <xdr:sp macro="" textlink="PivotTables1!F69">
              <xdr:nvSpPr>
                <xdr:cNvPr id="146" name="TextBox 145">
                  <a:extLst>
                    <a:ext uri="{FF2B5EF4-FFF2-40B4-BE49-F238E27FC236}">
                      <a16:creationId xmlns:a16="http://schemas.microsoft.com/office/drawing/2014/main" id="{EBC2D32F-87F7-4322-94EA-AD65CE222FF5}"/>
                    </a:ext>
                  </a:extLst>
                </xdr:cNvPr>
                <xdr:cNvSpPr txBox="1"/>
              </xdr:nvSpPr>
              <xdr:spPr>
                <a:xfrm>
                  <a:off x="10661552" y="3365643"/>
                  <a:ext cx="789802"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5D85999-2009-4A21-9F46-2FAFB2A0960D}" type="TxLink">
                    <a:rPr lang="en-US" sz="900" b="0" i="0" u="none" strike="noStrike">
                      <a:solidFill>
                        <a:srgbClr val="000000"/>
                      </a:solidFill>
                      <a:latin typeface="Calibri"/>
                      <a:ea typeface="Calibri"/>
                      <a:cs typeface="Calibri"/>
                    </a:rPr>
                    <a:pPr/>
                    <a:t>248 076,27</a:t>
                  </a:fld>
                  <a:endParaRPr lang="ru-RU" sz="100">
                    <a:solidFill>
                      <a:schemeClr val="bg1"/>
                    </a:solidFill>
                  </a:endParaRPr>
                </a:p>
              </xdr:txBody>
            </xdr:sp>
          </xdr:grpSp>
        </xdr:grpSp>
      </xdr:grpSp>
      <xdr:cxnSp macro="">
        <xdr:nvCxnSpPr>
          <xdr:cNvPr id="135" name="Straight Connector 134">
            <a:extLst>
              <a:ext uri="{FF2B5EF4-FFF2-40B4-BE49-F238E27FC236}">
                <a16:creationId xmlns:a16="http://schemas.microsoft.com/office/drawing/2014/main" id="{881C8E32-76D0-410C-9352-EA34B9299BED}"/>
              </a:ext>
            </a:extLst>
          </xdr:cNvPr>
          <xdr:cNvCxnSpPr/>
        </xdr:nvCxnSpPr>
        <xdr:spPr>
          <a:xfrm>
            <a:off x="10996084" y="3661833"/>
            <a:ext cx="15198" cy="287481"/>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9</xdr:col>
      <xdr:colOff>285750</xdr:colOff>
      <xdr:row>11</xdr:row>
      <xdr:rowOff>63500</xdr:rowOff>
    </xdr:from>
    <xdr:to>
      <xdr:col>9</xdr:col>
      <xdr:colOff>508000</xdr:colOff>
      <xdr:row>12</xdr:row>
      <xdr:rowOff>126243</xdr:rowOff>
    </xdr:to>
    <xdr:cxnSp macro="">
      <xdr:nvCxnSpPr>
        <xdr:cNvPr id="163" name="Straight Connector 162">
          <a:extLst>
            <a:ext uri="{FF2B5EF4-FFF2-40B4-BE49-F238E27FC236}">
              <a16:creationId xmlns:a16="http://schemas.microsoft.com/office/drawing/2014/main" id="{A14561B2-E31A-4B98-B0E4-3BDBC71C10F0}"/>
            </a:ext>
          </a:extLst>
        </xdr:cNvPr>
        <xdr:cNvCxnSpPr/>
      </xdr:nvCxnSpPr>
      <xdr:spPr>
        <a:xfrm flipH="1" flipV="1">
          <a:off x="5810250" y="2159000"/>
          <a:ext cx="222250" cy="253243"/>
        </a:xfrm>
        <a:prstGeom prst="line">
          <a:avLst/>
        </a:prstGeom>
        <a:ln>
          <a:gradFill>
            <a:gsLst>
              <a:gs pos="0">
                <a:schemeClr val="bg2">
                  <a:lumMod val="90000"/>
                </a:schemeClr>
              </a:gs>
              <a:gs pos="100000">
                <a:schemeClr val="bg2">
                  <a:lumMod val="10000"/>
                </a:schemeClr>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571497</xdr:colOff>
      <xdr:row>31</xdr:row>
      <xdr:rowOff>92605</xdr:rowOff>
    </xdr:from>
    <xdr:to>
      <xdr:col>7</xdr:col>
      <xdr:colOff>519303</xdr:colOff>
      <xdr:row>34</xdr:row>
      <xdr:rowOff>46274</xdr:rowOff>
    </xdr:to>
    <xdr:sp macro="" textlink="">
      <xdr:nvSpPr>
        <xdr:cNvPr id="164" name="Oval 163">
          <a:extLst>
            <a:ext uri="{FF2B5EF4-FFF2-40B4-BE49-F238E27FC236}">
              <a16:creationId xmlns:a16="http://schemas.microsoft.com/office/drawing/2014/main" id="{C10219AA-C6B4-4172-9B73-E1333B088B35}"/>
            </a:ext>
          </a:extLst>
        </xdr:cNvPr>
        <xdr:cNvSpPr/>
      </xdr:nvSpPr>
      <xdr:spPr>
        <a:xfrm rot="10800000">
          <a:off x="4238622" y="5998105"/>
          <a:ext cx="558994" cy="525169"/>
        </a:xfrm>
        <a:prstGeom prst="ellipse">
          <a:avLst/>
        </a:prstGeom>
        <a:gradFill flip="none" rotWithShape="1">
          <a:gsLst>
            <a:gs pos="0">
              <a:schemeClr val="bg2">
                <a:lumMod val="90000"/>
              </a:schemeClr>
            </a:gs>
            <a:gs pos="26000">
              <a:schemeClr val="bg2">
                <a:lumMod val="10000"/>
              </a:schemeClr>
            </a:gs>
          </a:gsLst>
          <a:path path="circle">
            <a:fillToRect t="100000" r="100000"/>
          </a:path>
          <a:tileRect l="-100000" b="-100000"/>
        </a:gradFill>
        <a:ln w="38100">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effectLst>
          <a:glow rad="63500">
            <a:schemeClr val="accent3">
              <a:satMod val="175000"/>
              <a:alpha val="40000"/>
            </a:schemeClr>
          </a:glow>
        </a:effectLst>
      </xdr:spPr>
      <xdr:style>
        <a:lnRef idx="2">
          <a:schemeClr val="dk1">
            <a:shade val="50000"/>
          </a:schemeClr>
        </a:lnRef>
        <a:fillRef idx="1">
          <a:schemeClr val="dk1"/>
        </a:fillRef>
        <a:effectRef idx="0">
          <a:schemeClr val="dk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ru-RU"/>
        </a:p>
      </xdr:txBody>
    </xdr:sp>
    <xdr:clientData/>
  </xdr:twoCellAnchor>
  <xdr:twoCellAnchor>
    <xdr:from>
      <xdr:col>12</xdr:col>
      <xdr:colOff>21166</xdr:colOff>
      <xdr:row>38</xdr:row>
      <xdr:rowOff>21167</xdr:rowOff>
    </xdr:from>
    <xdr:to>
      <xdr:col>12</xdr:col>
      <xdr:colOff>582806</xdr:colOff>
      <xdr:row>40</xdr:row>
      <xdr:rowOff>165336</xdr:rowOff>
    </xdr:to>
    <xdr:sp macro="" textlink="">
      <xdr:nvSpPr>
        <xdr:cNvPr id="165" name="Oval 164">
          <a:extLst>
            <a:ext uri="{FF2B5EF4-FFF2-40B4-BE49-F238E27FC236}">
              <a16:creationId xmlns:a16="http://schemas.microsoft.com/office/drawing/2014/main" id="{6C132B4D-6009-4741-83BC-C9C3BF85487F}"/>
            </a:ext>
          </a:extLst>
        </xdr:cNvPr>
        <xdr:cNvSpPr/>
      </xdr:nvSpPr>
      <xdr:spPr>
        <a:xfrm rot="9179914">
          <a:off x="7387166" y="7260167"/>
          <a:ext cx="561640" cy="525169"/>
        </a:xfrm>
        <a:prstGeom prst="ellipse">
          <a:avLst/>
        </a:prstGeom>
        <a:gradFill flip="none" rotWithShape="1">
          <a:gsLst>
            <a:gs pos="0">
              <a:schemeClr val="bg2">
                <a:lumMod val="90000"/>
              </a:schemeClr>
            </a:gs>
            <a:gs pos="26000">
              <a:schemeClr val="bg2">
                <a:lumMod val="10000"/>
              </a:schemeClr>
            </a:gs>
          </a:gsLst>
          <a:path path="circle">
            <a:fillToRect t="100000" r="100000"/>
          </a:path>
          <a:tileRect l="-100000" b="-100000"/>
        </a:gradFill>
        <a:ln w="38100">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effectLst>
          <a:glow rad="63500">
            <a:schemeClr val="accent3">
              <a:satMod val="175000"/>
              <a:alpha val="40000"/>
            </a:schemeClr>
          </a:glow>
        </a:effectLst>
      </xdr:spPr>
      <xdr:style>
        <a:lnRef idx="2">
          <a:schemeClr val="dk1">
            <a:shade val="50000"/>
          </a:schemeClr>
        </a:lnRef>
        <a:fillRef idx="1">
          <a:schemeClr val="dk1"/>
        </a:fillRef>
        <a:effectRef idx="0">
          <a:schemeClr val="dk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ru-RU"/>
        </a:p>
      </xdr:txBody>
    </xdr:sp>
    <xdr:clientData/>
  </xdr:twoCellAnchor>
  <xdr:twoCellAnchor>
    <xdr:from>
      <xdr:col>8</xdr:col>
      <xdr:colOff>490086</xdr:colOff>
      <xdr:row>8</xdr:row>
      <xdr:rowOff>167728</xdr:rowOff>
    </xdr:from>
    <xdr:to>
      <xdr:col>9</xdr:col>
      <xdr:colOff>401422</xdr:colOff>
      <xdr:row>11</xdr:row>
      <xdr:rowOff>157868</xdr:rowOff>
    </xdr:to>
    <xdr:sp macro="" textlink="">
      <xdr:nvSpPr>
        <xdr:cNvPr id="166" name="Oval 165">
          <a:extLst>
            <a:ext uri="{FF2B5EF4-FFF2-40B4-BE49-F238E27FC236}">
              <a16:creationId xmlns:a16="http://schemas.microsoft.com/office/drawing/2014/main" id="{388C11E0-216E-4070-9CC7-EC6EF9D0903D}"/>
            </a:ext>
          </a:extLst>
        </xdr:cNvPr>
        <xdr:cNvSpPr/>
      </xdr:nvSpPr>
      <xdr:spPr>
        <a:xfrm rot="16935111">
          <a:off x="5382518" y="1709963"/>
          <a:ext cx="561640" cy="525169"/>
        </a:xfrm>
        <a:prstGeom prst="ellipse">
          <a:avLst/>
        </a:prstGeom>
        <a:gradFill flip="none" rotWithShape="1">
          <a:gsLst>
            <a:gs pos="0">
              <a:schemeClr val="bg2">
                <a:lumMod val="90000"/>
              </a:schemeClr>
            </a:gs>
            <a:gs pos="26000">
              <a:schemeClr val="bg2">
                <a:lumMod val="10000"/>
              </a:schemeClr>
            </a:gs>
          </a:gsLst>
          <a:path path="circle">
            <a:fillToRect t="100000" r="100000"/>
          </a:path>
          <a:tileRect l="-100000" b="-100000"/>
        </a:gradFill>
        <a:ln w="38100">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effectLst>
          <a:glow rad="63500">
            <a:schemeClr val="accent3">
              <a:satMod val="175000"/>
              <a:alpha val="40000"/>
            </a:schemeClr>
          </a:glow>
        </a:effectLst>
      </xdr:spPr>
      <xdr:style>
        <a:lnRef idx="2">
          <a:schemeClr val="dk1">
            <a:shade val="50000"/>
          </a:schemeClr>
        </a:lnRef>
        <a:fillRef idx="1">
          <a:schemeClr val="dk1"/>
        </a:fillRef>
        <a:effectRef idx="0">
          <a:schemeClr val="dk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ru-RU"/>
        </a:p>
      </xdr:txBody>
    </xdr:sp>
    <xdr:clientData/>
  </xdr:twoCellAnchor>
  <xdr:twoCellAnchor>
    <xdr:from>
      <xdr:col>8</xdr:col>
      <xdr:colOff>518583</xdr:colOff>
      <xdr:row>9</xdr:row>
      <xdr:rowOff>127000</xdr:rowOff>
    </xdr:from>
    <xdr:to>
      <xdr:col>9</xdr:col>
      <xdr:colOff>486833</xdr:colOff>
      <xdr:row>10</xdr:row>
      <xdr:rowOff>148167</xdr:rowOff>
    </xdr:to>
    <xdr:sp macro="" textlink="PivotTables1!G64">
      <xdr:nvSpPr>
        <xdr:cNvPr id="132" name="TextBox 131">
          <a:extLst>
            <a:ext uri="{FF2B5EF4-FFF2-40B4-BE49-F238E27FC236}">
              <a16:creationId xmlns:a16="http://schemas.microsoft.com/office/drawing/2014/main" id="{2D57AC44-B7B2-449A-9F50-A14C20DE219F}"/>
            </a:ext>
          </a:extLst>
        </xdr:cNvPr>
        <xdr:cNvSpPr txBox="1"/>
      </xdr:nvSpPr>
      <xdr:spPr>
        <a:xfrm>
          <a:off x="5429250" y="1841500"/>
          <a:ext cx="582083"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CEE5F9-17FE-43D6-B891-86D41329E777}" type="TxLink">
            <a:rPr lang="en-US" sz="1100" b="0" i="0" u="none" strike="noStrike">
              <a:solidFill>
                <a:schemeClr val="bg1"/>
              </a:solidFill>
              <a:latin typeface="Calibri"/>
              <a:ea typeface="Calibri"/>
              <a:cs typeface="Calibri"/>
            </a:rPr>
            <a:pPr/>
            <a:t>7,9%</a:t>
          </a:fld>
          <a:endParaRPr lang="ru-RU" sz="1100">
            <a:solidFill>
              <a:schemeClr val="bg1"/>
            </a:solidFill>
          </a:endParaRPr>
        </a:p>
      </xdr:txBody>
    </xdr:sp>
    <xdr:clientData/>
  </xdr:twoCellAnchor>
  <xdr:twoCellAnchor>
    <xdr:from>
      <xdr:col>12</xdr:col>
      <xdr:colOff>464344</xdr:colOff>
      <xdr:row>36</xdr:row>
      <xdr:rowOff>105833</xdr:rowOff>
    </xdr:from>
    <xdr:to>
      <xdr:col>12</xdr:col>
      <xdr:colOff>560917</xdr:colOff>
      <xdr:row>38</xdr:row>
      <xdr:rowOff>11906</xdr:rowOff>
    </xdr:to>
    <xdr:cxnSp macro="">
      <xdr:nvCxnSpPr>
        <xdr:cNvPr id="197" name="Straight Connector 196">
          <a:extLst>
            <a:ext uri="{FF2B5EF4-FFF2-40B4-BE49-F238E27FC236}">
              <a16:creationId xmlns:a16="http://schemas.microsoft.com/office/drawing/2014/main" id="{B83EDE47-AB17-44C7-A53B-1E9B3084C837}"/>
            </a:ext>
          </a:extLst>
        </xdr:cNvPr>
        <xdr:cNvCxnSpPr/>
      </xdr:nvCxnSpPr>
      <xdr:spPr>
        <a:xfrm flipH="1">
          <a:off x="7750969" y="6963833"/>
          <a:ext cx="96573" cy="287073"/>
        </a:xfrm>
        <a:prstGeom prst="line">
          <a:avLst/>
        </a:prstGeom>
        <a:ln>
          <a:gradFill>
            <a:gsLst>
              <a:gs pos="0">
                <a:schemeClr val="bg2">
                  <a:lumMod val="90000"/>
                </a:schemeClr>
              </a:gs>
              <a:gs pos="100000">
                <a:schemeClr val="bg2">
                  <a:lumMod val="10000"/>
                </a:schemeClr>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38</xdr:row>
      <xdr:rowOff>137583</xdr:rowOff>
    </xdr:from>
    <xdr:to>
      <xdr:col>13</xdr:col>
      <xdr:colOff>84667</xdr:colOff>
      <xdr:row>40</xdr:row>
      <xdr:rowOff>21166</xdr:rowOff>
    </xdr:to>
    <xdr:sp macro="" textlink="PivotTables1!G61">
      <xdr:nvSpPr>
        <xdr:cNvPr id="201" name="TextBox 200">
          <a:extLst>
            <a:ext uri="{FF2B5EF4-FFF2-40B4-BE49-F238E27FC236}">
              <a16:creationId xmlns:a16="http://schemas.microsoft.com/office/drawing/2014/main" id="{2627D6A0-37EA-43AB-B78C-143696033093}"/>
            </a:ext>
          </a:extLst>
        </xdr:cNvPr>
        <xdr:cNvSpPr txBox="1"/>
      </xdr:nvSpPr>
      <xdr:spPr>
        <a:xfrm>
          <a:off x="7429500" y="7376583"/>
          <a:ext cx="635000"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2502D6-4E31-4DB6-BC59-04A18E2C67EC}" type="TxLink">
            <a:rPr lang="en-US" sz="1100" b="0" i="0" u="none" strike="noStrike">
              <a:solidFill>
                <a:schemeClr val="bg1"/>
              </a:solidFill>
              <a:latin typeface="Calibri"/>
              <a:ea typeface="Calibri"/>
              <a:cs typeface="Calibri"/>
            </a:rPr>
            <a:pPr/>
            <a:t>19,9%</a:t>
          </a:fld>
          <a:endParaRPr lang="ru-RU" sz="1100">
            <a:solidFill>
              <a:schemeClr val="bg1"/>
            </a:solidFill>
          </a:endParaRPr>
        </a:p>
      </xdr:txBody>
    </xdr:sp>
    <xdr:clientData/>
  </xdr:twoCellAnchor>
  <xdr:twoCellAnchor>
    <xdr:from>
      <xdr:col>7</xdr:col>
      <xdr:colOff>337343</xdr:colOff>
      <xdr:row>30</xdr:row>
      <xdr:rowOff>119063</xdr:rowOff>
    </xdr:from>
    <xdr:to>
      <xdr:col>7</xdr:col>
      <xdr:colOff>526522</xdr:colOff>
      <xdr:row>31</xdr:row>
      <xdr:rowOff>95250</xdr:rowOff>
    </xdr:to>
    <xdr:cxnSp macro="">
      <xdr:nvCxnSpPr>
        <xdr:cNvPr id="215" name="Straight Connector 214">
          <a:extLst>
            <a:ext uri="{FF2B5EF4-FFF2-40B4-BE49-F238E27FC236}">
              <a16:creationId xmlns:a16="http://schemas.microsoft.com/office/drawing/2014/main" id="{EB16105D-E63D-4095-8490-DA768DF6562B}"/>
            </a:ext>
          </a:extLst>
        </xdr:cNvPr>
        <xdr:cNvCxnSpPr/>
      </xdr:nvCxnSpPr>
      <xdr:spPr>
        <a:xfrm flipH="1">
          <a:off x="4587874" y="5834063"/>
          <a:ext cx="189179" cy="166687"/>
        </a:xfrm>
        <a:prstGeom prst="line">
          <a:avLst/>
        </a:prstGeom>
        <a:ln>
          <a:gradFill>
            <a:gsLst>
              <a:gs pos="0">
                <a:schemeClr val="bg2">
                  <a:lumMod val="90000"/>
                </a:schemeClr>
              </a:gs>
              <a:gs pos="100000">
                <a:schemeClr val="bg2">
                  <a:lumMod val="10000"/>
                </a:schemeClr>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595313</xdr:colOff>
      <xdr:row>32</xdr:row>
      <xdr:rowOff>7937</xdr:rowOff>
    </xdr:from>
    <xdr:to>
      <xdr:col>8</xdr:col>
      <xdr:colOff>5293</xdr:colOff>
      <xdr:row>33</xdr:row>
      <xdr:rowOff>82020</xdr:rowOff>
    </xdr:to>
    <xdr:sp macro="" textlink="PivotTables1!G53">
      <xdr:nvSpPr>
        <xdr:cNvPr id="217" name="TextBox 216">
          <a:extLst>
            <a:ext uri="{FF2B5EF4-FFF2-40B4-BE49-F238E27FC236}">
              <a16:creationId xmlns:a16="http://schemas.microsoft.com/office/drawing/2014/main" id="{5BC80AC3-CADB-4CDF-A918-E168A95EECA8}"/>
            </a:ext>
          </a:extLst>
        </xdr:cNvPr>
        <xdr:cNvSpPr txBox="1"/>
      </xdr:nvSpPr>
      <xdr:spPr>
        <a:xfrm>
          <a:off x="4262438" y="6103937"/>
          <a:ext cx="632355"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991A3B-D2A3-493C-A7C9-A8CFE53FE150}" type="TxLink">
            <a:rPr lang="en-US" sz="1100" b="0" i="0" u="none" strike="noStrike">
              <a:solidFill>
                <a:schemeClr val="bg1"/>
              </a:solidFill>
              <a:latin typeface="Calibri"/>
              <a:ea typeface="Calibri"/>
              <a:cs typeface="Calibri"/>
            </a:rPr>
            <a:pPr/>
            <a:t>21,8%</a:t>
          </a:fld>
          <a:endParaRPr lang="ru-RU" sz="1100">
            <a:solidFill>
              <a:schemeClr val="bg1"/>
            </a:solidFill>
          </a:endParaRPr>
        </a:p>
      </xdr:txBody>
    </xdr:sp>
    <xdr:clientData/>
  </xdr:twoCellAnchor>
  <xdr:twoCellAnchor>
    <xdr:from>
      <xdr:col>6</xdr:col>
      <xdr:colOff>500062</xdr:colOff>
      <xdr:row>34</xdr:row>
      <xdr:rowOff>54041</xdr:rowOff>
    </xdr:from>
    <xdr:to>
      <xdr:col>7</xdr:col>
      <xdr:colOff>149123</xdr:colOff>
      <xdr:row>41</xdr:row>
      <xdr:rowOff>23812</xdr:rowOff>
    </xdr:to>
    <xdr:cxnSp macro="">
      <xdr:nvCxnSpPr>
        <xdr:cNvPr id="257" name="Straight Connector 256">
          <a:extLst>
            <a:ext uri="{FF2B5EF4-FFF2-40B4-BE49-F238E27FC236}">
              <a16:creationId xmlns:a16="http://schemas.microsoft.com/office/drawing/2014/main" id="{9474669B-EC30-4477-B547-1AE0BB35E1E8}"/>
            </a:ext>
          </a:extLst>
        </xdr:cNvPr>
        <xdr:cNvCxnSpPr/>
      </xdr:nvCxnSpPr>
      <xdr:spPr>
        <a:xfrm flipV="1">
          <a:off x="4143375" y="6531041"/>
          <a:ext cx="256279" cy="1303271"/>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438086</xdr:colOff>
      <xdr:row>32</xdr:row>
      <xdr:rowOff>177505</xdr:rowOff>
    </xdr:from>
    <xdr:to>
      <xdr:col>9</xdr:col>
      <xdr:colOff>428320</xdr:colOff>
      <xdr:row>35</xdr:row>
      <xdr:rowOff>73597</xdr:rowOff>
    </xdr:to>
    <xdr:sp macro="" textlink="">
      <xdr:nvSpPr>
        <xdr:cNvPr id="275" name="Oval 274">
          <a:extLst>
            <a:ext uri="{FF2B5EF4-FFF2-40B4-BE49-F238E27FC236}">
              <a16:creationId xmlns:a16="http://schemas.microsoft.com/office/drawing/2014/main" id="{043CF4E9-7E94-4F28-9CFB-4AC4379BE83F}"/>
            </a:ext>
          </a:extLst>
        </xdr:cNvPr>
        <xdr:cNvSpPr/>
      </xdr:nvSpPr>
      <xdr:spPr>
        <a:xfrm rot="10112345">
          <a:off x="5348753" y="6273505"/>
          <a:ext cx="604067"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clientData/>
  </xdr:twoCellAnchor>
  <xdr:twoCellAnchor>
    <xdr:from>
      <xdr:col>8</xdr:col>
      <xdr:colOff>523986</xdr:colOff>
      <xdr:row>32</xdr:row>
      <xdr:rowOff>188387</xdr:rowOff>
    </xdr:from>
    <xdr:to>
      <xdr:col>9</xdr:col>
      <xdr:colOff>452938</xdr:colOff>
      <xdr:row>34</xdr:row>
      <xdr:rowOff>84478</xdr:rowOff>
    </xdr:to>
    <xdr:sp macro="" textlink="PivotTables1!G58">
      <xdr:nvSpPr>
        <xdr:cNvPr id="276" name="TextBox 275">
          <a:extLst>
            <a:ext uri="{FF2B5EF4-FFF2-40B4-BE49-F238E27FC236}">
              <a16:creationId xmlns:a16="http://schemas.microsoft.com/office/drawing/2014/main" id="{0926360A-37E8-49DC-B26D-9B573847C58E}"/>
            </a:ext>
          </a:extLst>
        </xdr:cNvPr>
        <xdr:cNvSpPr txBox="1"/>
      </xdr:nvSpPr>
      <xdr:spPr>
        <a:xfrm>
          <a:off x="5434653" y="6284387"/>
          <a:ext cx="542785"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D37E58-75C6-4F8A-92B6-6858B241689F}" type="TxLink">
            <a:rPr lang="en-US" sz="1100" b="0" i="0" u="none" strike="noStrike">
              <a:solidFill>
                <a:srgbClr val="000000"/>
              </a:solidFill>
              <a:latin typeface="Calibri"/>
              <a:ea typeface="Calibri"/>
              <a:cs typeface="Calibri"/>
            </a:rPr>
            <a:pPr/>
            <a:t>5,4%</a:t>
          </a:fld>
          <a:endParaRPr lang="ru-RU" sz="1100"/>
        </a:p>
      </xdr:txBody>
    </xdr:sp>
    <xdr:clientData/>
  </xdr:twoCellAnchor>
  <xdr:twoCellAnchor>
    <xdr:from>
      <xdr:col>9</xdr:col>
      <xdr:colOff>46801</xdr:colOff>
      <xdr:row>35</xdr:row>
      <xdr:rowOff>46383</xdr:rowOff>
    </xdr:from>
    <xdr:to>
      <xdr:col>10</xdr:col>
      <xdr:colOff>402168</xdr:colOff>
      <xdr:row>38</xdr:row>
      <xdr:rowOff>52916</xdr:rowOff>
    </xdr:to>
    <xdr:sp macro="" textlink="PivotTables1!E58">
      <xdr:nvSpPr>
        <xdr:cNvPr id="277" name="TextBox 276">
          <a:extLst>
            <a:ext uri="{FF2B5EF4-FFF2-40B4-BE49-F238E27FC236}">
              <a16:creationId xmlns:a16="http://schemas.microsoft.com/office/drawing/2014/main" id="{6A7A25F8-E2DA-4FF6-AF3E-058F495E81B7}"/>
            </a:ext>
          </a:extLst>
        </xdr:cNvPr>
        <xdr:cNvSpPr txBox="1"/>
      </xdr:nvSpPr>
      <xdr:spPr>
        <a:xfrm>
          <a:off x="5571301" y="6713883"/>
          <a:ext cx="969200" cy="578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F799AA-AAA0-43AF-A773-52FE016C97BD}" type="TxLink">
            <a:rPr lang="en-US" sz="1100" b="0" i="0" u="none" strike="noStrike">
              <a:solidFill>
                <a:schemeClr val="bg1"/>
              </a:solidFill>
              <a:latin typeface="Calibri"/>
              <a:ea typeface="Calibri"/>
              <a:cs typeface="Calibri"/>
            </a:rPr>
            <a:pPr/>
            <a:t>Youtube Channel</a:t>
          </a:fld>
          <a:endParaRPr lang="ru-RU" sz="1100">
            <a:solidFill>
              <a:schemeClr val="bg1"/>
            </a:solidFill>
          </a:endParaRPr>
        </a:p>
      </xdr:txBody>
    </xdr:sp>
    <xdr:clientData/>
  </xdr:twoCellAnchor>
  <xdr:twoCellAnchor>
    <xdr:from>
      <xdr:col>6</xdr:col>
      <xdr:colOff>153202</xdr:colOff>
      <xdr:row>41</xdr:row>
      <xdr:rowOff>51093</xdr:rowOff>
    </xdr:from>
    <xdr:to>
      <xdr:col>7</xdr:col>
      <xdr:colOff>143436</xdr:colOff>
      <xdr:row>43</xdr:row>
      <xdr:rowOff>137685</xdr:rowOff>
    </xdr:to>
    <xdr:sp macro="" textlink="">
      <xdr:nvSpPr>
        <xdr:cNvPr id="271" name="Oval 270">
          <a:extLst>
            <a:ext uri="{FF2B5EF4-FFF2-40B4-BE49-F238E27FC236}">
              <a16:creationId xmlns:a16="http://schemas.microsoft.com/office/drawing/2014/main" id="{69402965-05D9-43D6-AB4C-F0DBD5ED497D}"/>
            </a:ext>
          </a:extLst>
        </xdr:cNvPr>
        <xdr:cNvSpPr/>
      </xdr:nvSpPr>
      <xdr:spPr>
        <a:xfrm rot="10112345">
          <a:off x="3836202" y="7861593"/>
          <a:ext cx="604067"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clientData/>
  </xdr:twoCellAnchor>
  <xdr:twoCellAnchor>
    <xdr:from>
      <xdr:col>6</xdr:col>
      <xdr:colOff>212132</xdr:colOff>
      <xdr:row>41</xdr:row>
      <xdr:rowOff>86831</xdr:rowOff>
    </xdr:from>
    <xdr:to>
      <xdr:col>7</xdr:col>
      <xdr:colOff>141084</xdr:colOff>
      <xdr:row>42</xdr:row>
      <xdr:rowOff>173422</xdr:rowOff>
    </xdr:to>
    <xdr:sp macro="" textlink="PivotTables1!G56">
      <xdr:nvSpPr>
        <xdr:cNvPr id="272" name="TextBox 271">
          <a:extLst>
            <a:ext uri="{FF2B5EF4-FFF2-40B4-BE49-F238E27FC236}">
              <a16:creationId xmlns:a16="http://schemas.microsoft.com/office/drawing/2014/main" id="{DD51BE0A-12B6-4B72-BA16-F3B38B4B47DC}"/>
            </a:ext>
          </a:extLst>
        </xdr:cNvPr>
        <xdr:cNvSpPr txBox="1"/>
      </xdr:nvSpPr>
      <xdr:spPr>
        <a:xfrm rot="168291">
          <a:off x="3895132" y="7897331"/>
          <a:ext cx="542785"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A508FA-9190-4CEA-A838-795289F3A632}" type="TxLink">
            <a:rPr lang="en-US" sz="1100" b="0" i="0" u="none" strike="noStrike">
              <a:solidFill>
                <a:srgbClr val="000000"/>
              </a:solidFill>
              <a:latin typeface="Calibri"/>
              <a:ea typeface="Calibri"/>
              <a:cs typeface="Calibri"/>
            </a:rPr>
            <a:pPr/>
            <a:t>5,3%</a:t>
          </a:fld>
          <a:endParaRPr lang="ru-RU" sz="1100"/>
        </a:p>
      </xdr:txBody>
    </xdr:sp>
    <xdr:clientData/>
  </xdr:twoCellAnchor>
  <xdr:twoCellAnchor>
    <xdr:from>
      <xdr:col>5</xdr:col>
      <xdr:colOff>385179</xdr:colOff>
      <xdr:row>3</xdr:row>
      <xdr:rowOff>95249</xdr:rowOff>
    </xdr:from>
    <xdr:to>
      <xdr:col>21</xdr:col>
      <xdr:colOff>417581</xdr:colOff>
      <xdr:row>47</xdr:row>
      <xdr:rowOff>75796</xdr:rowOff>
    </xdr:to>
    <xdr:grpSp>
      <xdr:nvGrpSpPr>
        <xdr:cNvPr id="280" name="Group 279">
          <a:extLst>
            <a:ext uri="{FF2B5EF4-FFF2-40B4-BE49-F238E27FC236}">
              <a16:creationId xmlns:a16="http://schemas.microsoft.com/office/drawing/2014/main" id="{82B09986-9B08-461E-8C9D-3229115169D8}"/>
            </a:ext>
          </a:extLst>
        </xdr:cNvPr>
        <xdr:cNvGrpSpPr/>
      </xdr:nvGrpSpPr>
      <xdr:grpSpPr>
        <a:xfrm>
          <a:off x="3421273" y="666749"/>
          <a:ext cx="9747902" cy="8362547"/>
          <a:chOff x="3421273" y="666749"/>
          <a:chExt cx="9747902" cy="8362547"/>
        </a:xfrm>
      </xdr:grpSpPr>
      <xdr:grpSp>
        <xdr:nvGrpSpPr>
          <xdr:cNvPr id="153" name="Group 152">
            <a:extLst>
              <a:ext uri="{FF2B5EF4-FFF2-40B4-BE49-F238E27FC236}">
                <a16:creationId xmlns:a16="http://schemas.microsoft.com/office/drawing/2014/main" id="{D90165D4-2CAC-4914-B5CB-462EDCC78981}"/>
              </a:ext>
            </a:extLst>
          </xdr:cNvPr>
          <xdr:cNvGrpSpPr/>
        </xdr:nvGrpSpPr>
        <xdr:grpSpPr>
          <a:xfrm>
            <a:off x="9055245" y="697058"/>
            <a:ext cx="1765156" cy="1078489"/>
            <a:chOff x="9604014" y="640774"/>
            <a:chExt cx="1762991" cy="1078489"/>
          </a:xfrm>
        </xdr:grpSpPr>
        <xdr:grpSp>
          <xdr:nvGrpSpPr>
            <xdr:cNvPr id="111" name="Group 110">
              <a:extLst>
                <a:ext uri="{FF2B5EF4-FFF2-40B4-BE49-F238E27FC236}">
                  <a16:creationId xmlns:a16="http://schemas.microsoft.com/office/drawing/2014/main" id="{0622B913-EF2F-403D-AAD6-A1C4EF6EB283}"/>
                </a:ext>
              </a:extLst>
            </xdr:cNvPr>
            <xdr:cNvGrpSpPr/>
          </xdr:nvGrpSpPr>
          <xdr:grpSpPr>
            <a:xfrm>
              <a:off x="9604014" y="640774"/>
              <a:ext cx="779318" cy="675409"/>
              <a:chOff x="9568295" y="640774"/>
              <a:chExt cx="779318" cy="675409"/>
            </a:xfrm>
          </xdr:grpSpPr>
          <xdr:sp macro="" textlink="">
            <xdr:nvSpPr>
              <xdr:cNvPr id="99" name="Oval 98">
                <a:extLst>
                  <a:ext uri="{FF2B5EF4-FFF2-40B4-BE49-F238E27FC236}">
                    <a16:creationId xmlns:a16="http://schemas.microsoft.com/office/drawing/2014/main" id="{2F7C730F-CF9E-4AD1-ABC0-C87F1D375F13}"/>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72">
            <xdr:nvSpPr>
              <xdr:cNvPr id="110" name="TextBox 109">
                <a:extLst>
                  <a:ext uri="{FF2B5EF4-FFF2-40B4-BE49-F238E27FC236}">
                    <a16:creationId xmlns:a16="http://schemas.microsoft.com/office/drawing/2014/main" id="{A1F7D62C-D533-400E-8B3F-D97DEAD017F5}"/>
                  </a:ext>
                </a:extLst>
              </xdr:cNvPr>
              <xdr:cNvSpPr txBox="1"/>
            </xdr:nvSpPr>
            <xdr:spPr>
              <a:xfrm>
                <a:off x="9620249" y="857250"/>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4502DAD-85B7-4356-82E8-8E25B46793E9}" type="TxLink">
                  <a:rPr lang="en-US" sz="1100" b="0" i="0" u="none" strike="noStrike">
                    <a:solidFill>
                      <a:srgbClr val="000000"/>
                    </a:solidFill>
                    <a:latin typeface="Calibri"/>
                    <a:ea typeface="Calibri"/>
                    <a:cs typeface="Calibri"/>
                  </a:rPr>
                  <a:pPr/>
                  <a:t>11,2%</a:t>
                </a:fld>
                <a:endParaRPr lang="ru-RU" sz="1100"/>
              </a:p>
            </xdr:txBody>
          </xdr:sp>
          <xdr:sp macro="" textlink="PivotTables1!E72">
            <xdr:nvSpPr>
              <xdr:cNvPr id="114" name="TextBox 113">
                <a:extLst>
                  <a:ext uri="{FF2B5EF4-FFF2-40B4-BE49-F238E27FC236}">
                    <a16:creationId xmlns:a16="http://schemas.microsoft.com/office/drawing/2014/main" id="{88BC7AAB-FC07-4A72-A198-377B2A3B3621}"/>
                  </a:ext>
                </a:extLst>
              </xdr:cNvPr>
              <xdr:cNvSpPr txBox="1"/>
            </xdr:nvSpPr>
            <xdr:spPr>
              <a:xfrm>
                <a:off x="9620250" y="640774"/>
                <a:ext cx="536864"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C8D8BA-2ADE-4647-9895-590FDEDE2939}" type="TxLink">
                  <a:rPr lang="en-US" sz="1100" b="0" i="0" u="none" strike="noStrike">
                    <a:solidFill>
                      <a:schemeClr val="bg1"/>
                    </a:solidFill>
                    <a:latin typeface="Calibri"/>
                    <a:ea typeface="Calibri"/>
                    <a:cs typeface="Calibri"/>
                  </a:rPr>
                  <a:pPr/>
                  <a:t>New </a:t>
                </a:fld>
                <a:endParaRPr lang="ru-RU" sz="1100">
                  <a:solidFill>
                    <a:schemeClr val="bg1"/>
                  </a:solidFill>
                </a:endParaRPr>
              </a:p>
            </xdr:txBody>
          </xdr:sp>
          <xdr:sp macro="" textlink="PivotTables1!F72">
            <xdr:nvSpPr>
              <xdr:cNvPr id="115" name="TextBox 114">
                <a:extLst>
                  <a:ext uri="{FF2B5EF4-FFF2-40B4-BE49-F238E27FC236}">
                    <a16:creationId xmlns:a16="http://schemas.microsoft.com/office/drawing/2014/main" id="{82ABC795-2D0A-4164-B193-F052A0C2F5A6}"/>
                  </a:ext>
                </a:extLst>
              </xdr:cNvPr>
              <xdr:cNvSpPr txBox="1"/>
            </xdr:nvSpPr>
            <xdr:spPr>
              <a:xfrm>
                <a:off x="9568295" y="1013114"/>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CBA448-EC7A-4A7F-8997-1B7E1EF6A380}" type="TxLink">
                  <a:rPr lang="en-US" sz="900" b="0" i="0" u="none" strike="noStrike">
                    <a:solidFill>
                      <a:srgbClr val="000000"/>
                    </a:solidFill>
                    <a:latin typeface="Calibri"/>
                    <a:ea typeface="Calibri"/>
                    <a:cs typeface="Calibri"/>
                  </a:rPr>
                  <a:pPr/>
                  <a:t>351 316,00</a:t>
                </a:fld>
                <a:endParaRPr lang="ru-RU" sz="900">
                  <a:solidFill>
                    <a:schemeClr val="bg1"/>
                  </a:solidFill>
                </a:endParaRPr>
              </a:p>
            </xdr:txBody>
          </xdr:sp>
        </xdr:grpSp>
        <xdr:cxnSp macro="">
          <xdr:nvCxnSpPr>
            <xdr:cNvPr id="117" name="Straight Connector 116">
              <a:extLst>
                <a:ext uri="{FF2B5EF4-FFF2-40B4-BE49-F238E27FC236}">
                  <a16:creationId xmlns:a16="http://schemas.microsoft.com/office/drawing/2014/main" id="{B7027419-30F3-4E8F-B7AB-93CA3DE31824}"/>
                </a:ext>
              </a:extLst>
            </xdr:cNvPr>
            <xdr:cNvCxnSpPr/>
          </xdr:nvCxnSpPr>
          <xdr:spPr>
            <a:xfrm flipH="1">
              <a:off x="10339648" y="1472045"/>
              <a:ext cx="319693" cy="247218"/>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nvGrpSpPr>
            <xdr:cNvPr id="120" name="Group 119">
              <a:extLst>
                <a:ext uri="{FF2B5EF4-FFF2-40B4-BE49-F238E27FC236}">
                  <a16:creationId xmlns:a16="http://schemas.microsoft.com/office/drawing/2014/main" id="{DD259A2E-3187-40A0-873E-F9AE37F48C4C}"/>
                </a:ext>
              </a:extLst>
            </xdr:cNvPr>
            <xdr:cNvGrpSpPr/>
          </xdr:nvGrpSpPr>
          <xdr:grpSpPr>
            <a:xfrm>
              <a:off x="10535733" y="888424"/>
              <a:ext cx="831272" cy="675409"/>
              <a:chOff x="9516341" y="640774"/>
              <a:chExt cx="831272" cy="675409"/>
            </a:xfrm>
          </xdr:grpSpPr>
          <xdr:sp macro="" textlink="">
            <xdr:nvSpPr>
              <xdr:cNvPr id="121" name="Oval 120">
                <a:extLst>
                  <a:ext uri="{FF2B5EF4-FFF2-40B4-BE49-F238E27FC236}">
                    <a16:creationId xmlns:a16="http://schemas.microsoft.com/office/drawing/2014/main" id="{50CC1162-47B1-4870-8553-1F8192C85901}"/>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73">
            <xdr:nvSpPr>
              <xdr:cNvPr id="122" name="TextBox 121">
                <a:extLst>
                  <a:ext uri="{FF2B5EF4-FFF2-40B4-BE49-F238E27FC236}">
                    <a16:creationId xmlns:a16="http://schemas.microsoft.com/office/drawing/2014/main" id="{43F5E11F-2B41-4E1B-A296-F86C9774DF9C}"/>
                  </a:ext>
                </a:extLst>
              </xdr:cNvPr>
              <xdr:cNvSpPr txBox="1"/>
            </xdr:nvSpPr>
            <xdr:spPr>
              <a:xfrm>
                <a:off x="9620249" y="857250"/>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0D3E8D-BA1E-47E6-98BC-1D6B9CADB6C2}" type="TxLink">
                  <a:rPr lang="en-US" sz="1100" b="0" i="0" u="none" strike="noStrike">
                    <a:solidFill>
                      <a:srgbClr val="000000"/>
                    </a:solidFill>
                    <a:latin typeface="Calibri"/>
                    <a:ea typeface="Calibri"/>
                    <a:cs typeface="Calibri"/>
                  </a:rPr>
                  <a:pPr/>
                  <a:t>11,1%</a:t>
                </a:fld>
                <a:endParaRPr lang="ru-RU" sz="1100"/>
              </a:p>
            </xdr:txBody>
          </xdr:sp>
          <xdr:sp macro="" textlink="PivotTables1!E73">
            <xdr:nvSpPr>
              <xdr:cNvPr id="123" name="TextBox 122">
                <a:extLst>
                  <a:ext uri="{FF2B5EF4-FFF2-40B4-BE49-F238E27FC236}">
                    <a16:creationId xmlns:a16="http://schemas.microsoft.com/office/drawing/2014/main" id="{20490A9F-C865-4754-B43B-B5F794BBE426}"/>
                  </a:ext>
                </a:extLst>
              </xdr:cNvPr>
              <xdr:cNvSpPr txBox="1"/>
            </xdr:nvSpPr>
            <xdr:spPr>
              <a:xfrm>
                <a:off x="9516341" y="640774"/>
                <a:ext cx="774122"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0251CF0-C989-4263-9643-08C800B3FA71}" type="TxLink">
                  <a:rPr lang="en-US" sz="1100" b="0" i="0" u="none" strike="noStrike">
                    <a:solidFill>
                      <a:schemeClr val="bg1"/>
                    </a:solidFill>
                    <a:latin typeface="Calibri"/>
                    <a:ea typeface="Calibri"/>
                    <a:cs typeface="Calibri"/>
                  </a:rPr>
                  <a:pPr/>
                  <a:t>Renewal</a:t>
                </a:fld>
                <a:endParaRPr lang="ru-RU" sz="1100">
                  <a:solidFill>
                    <a:schemeClr val="bg1"/>
                  </a:solidFill>
                </a:endParaRPr>
              </a:p>
            </xdr:txBody>
          </xdr:sp>
          <xdr:sp macro="" textlink="PivotTables1!F73">
            <xdr:nvSpPr>
              <xdr:cNvPr id="124" name="TextBox 123">
                <a:extLst>
                  <a:ext uri="{FF2B5EF4-FFF2-40B4-BE49-F238E27FC236}">
                    <a16:creationId xmlns:a16="http://schemas.microsoft.com/office/drawing/2014/main" id="{3C4D2343-F9F5-433C-B1EC-88BCD37FF1E1}"/>
                  </a:ext>
                </a:extLst>
              </xdr:cNvPr>
              <xdr:cNvSpPr txBox="1"/>
            </xdr:nvSpPr>
            <xdr:spPr>
              <a:xfrm>
                <a:off x="9568295" y="1013114"/>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85D7686-3B63-40AC-BA1A-40DCA792FFA4}" type="TxLink">
                  <a:rPr lang="en-US" sz="900" b="0" i="0" u="none" strike="noStrike">
                    <a:solidFill>
                      <a:srgbClr val="000000"/>
                    </a:solidFill>
                    <a:latin typeface="Calibri"/>
                    <a:ea typeface="Calibri"/>
                    <a:cs typeface="Calibri"/>
                  </a:rPr>
                  <a:pPr/>
                  <a:t>347 900,00</a:t>
                </a:fld>
                <a:endParaRPr lang="ru-RU" sz="600">
                  <a:solidFill>
                    <a:schemeClr val="bg1"/>
                  </a:solidFill>
                </a:endParaRPr>
              </a:p>
            </xdr:txBody>
          </xdr:sp>
        </xdr:grpSp>
        <xdr:cxnSp macro="">
          <xdr:nvCxnSpPr>
            <xdr:cNvPr id="137" name="Straight Connector 136">
              <a:extLst>
                <a:ext uri="{FF2B5EF4-FFF2-40B4-BE49-F238E27FC236}">
                  <a16:creationId xmlns:a16="http://schemas.microsoft.com/office/drawing/2014/main" id="{F489ED17-6B9C-409A-9232-5F449DD76895}"/>
                </a:ext>
              </a:extLst>
            </xdr:cNvPr>
            <xdr:cNvCxnSpPr/>
          </xdr:nvCxnSpPr>
          <xdr:spPr>
            <a:xfrm>
              <a:off x="9985019" y="1324120"/>
              <a:ext cx="95250" cy="311727"/>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grpSp>
        <xdr:nvGrpSpPr>
          <xdr:cNvPr id="150" name="Group 149">
            <a:extLst>
              <a:ext uri="{FF2B5EF4-FFF2-40B4-BE49-F238E27FC236}">
                <a16:creationId xmlns:a16="http://schemas.microsoft.com/office/drawing/2014/main" id="{C2A7BC93-333C-4D18-84C6-CBE14910AF1C}"/>
              </a:ext>
            </a:extLst>
          </xdr:cNvPr>
          <xdr:cNvGrpSpPr/>
        </xdr:nvGrpSpPr>
        <xdr:grpSpPr>
          <a:xfrm>
            <a:off x="12002818" y="5291666"/>
            <a:ext cx="1166357" cy="720390"/>
            <a:chOff x="11619922" y="3393400"/>
            <a:chExt cx="1163928" cy="720390"/>
          </a:xfrm>
        </xdr:grpSpPr>
        <xdr:grpSp>
          <xdr:nvGrpSpPr>
            <xdr:cNvPr id="155" name="Group 154">
              <a:extLst>
                <a:ext uri="{FF2B5EF4-FFF2-40B4-BE49-F238E27FC236}">
                  <a16:creationId xmlns:a16="http://schemas.microsoft.com/office/drawing/2014/main" id="{DEB4CE23-9051-4936-8E92-F07EE82460E1}"/>
                </a:ext>
              </a:extLst>
            </xdr:cNvPr>
            <xdr:cNvGrpSpPr/>
          </xdr:nvGrpSpPr>
          <xdr:grpSpPr>
            <a:xfrm>
              <a:off x="11891436" y="3393400"/>
              <a:ext cx="892414" cy="720390"/>
              <a:chOff x="9474782" y="595793"/>
              <a:chExt cx="892414" cy="720390"/>
            </a:xfrm>
          </xdr:grpSpPr>
          <xdr:sp macro="" textlink="">
            <xdr:nvSpPr>
              <xdr:cNvPr id="157" name="Oval 156">
                <a:extLst>
                  <a:ext uri="{FF2B5EF4-FFF2-40B4-BE49-F238E27FC236}">
                    <a16:creationId xmlns:a16="http://schemas.microsoft.com/office/drawing/2014/main" id="{8DB98AEB-6AEA-417F-9878-E2BEBC6156C2}"/>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60">
            <xdr:nvSpPr>
              <xdr:cNvPr id="158" name="TextBox 157">
                <a:extLst>
                  <a:ext uri="{FF2B5EF4-FFF2-40B4-BE49-F238E27FC236}">
                    <a16:creationId xmlns:a16="http://schemas.microsoft.com/office/drawing/2014/main" id="{10F74519-A237-4F9A-8368-DEB2CAA87DE0}"/>
                  </a:ext>
                </a:extLst>
              </xdr:cNvPr>
              <xdr:cNvSpPr txBox="1"/>
            </xdr:nvSpPr>
            <xdr:spPr>
              <a:xfrm>
                <a:off x="9635921" y="857250"/>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0142D34-6C23-49EA-BCC4-67A4FC552870}" type="TxLink">
                  <a:rPr lang="en-US" sz="1100" b="0" i="0" u="none" strike="noStrike">
                    <a:solidFill>
                      <a:srgbClr val="000000"/>
                    </a:solidFill>
                    <a:latin typeface="Calibri"/>
                    <a:ea typeface="Calibri"/>
                    <a:cs typeface="Calibri"/>
                  </a:rPr>
                  <a:pPr/>
                  <a:t>10,1%</a:t>
                </a:fld>
                <a:endParaRPr lang="ru-RU" sz="1100"/>
              </a:p>
            </xdr:txBody>
          </xdr:sp>
          <xdr:sp macro="" textlink="PivotTables1!E60">
            <xdr:nvSpPr>
              <xdr:cNvPr id="159" name="TextBox 158">
                <a:extLst>
                  <a:ext uri="{FF2B5EF4-FFF2-40B4-BE49-F238E27FC236}">
                    <a16:creationId xmlns:a16="http://schemas.microsoft.com/office/drawing/2014/main" id="{1E0BB203-169B-4968-BC68-052292B667ED}"/>
                  </a:ext>
                </a:extLst>
              </xdr:cNvPr>
              <xdr:cNvSpPr txBox="1"/>
            </xdr:nvSpPr>
            <xdr:spPr>
              <a:xfrm>
                <a:off x="9474782" y="595793"/>
                <a:ext cx="892414" cy="232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70C6719-E69F-4D87-B9EB-E9AE67E229DC}" type="TxLink">
                  <a:rPr lang="en-US" sz="1100" b="0" i="0" u="none" strike="noStrike">
                    <a:solidFill>
                      <a:schemeClr val="bg1"/>
                    </a:solidFill>
                    <a:latin typeface="Calibri"/>
                    <a:ea typeface="Calibri"/>
                    <a:cs typeface="Calibri"/>
                  </a:rPr>
                  <a:pPr/>
                  <a:t>Asset sale</a:t>
                </a:fld>
                <a:endParaRPr lang="ru-RU" sz="1100">
                  <a:solidFill>
                    <a:schemeClr val="bg1"/>
                  </a:solidFill>
                </a:endParaRPr>
              </a:p>
            </xdr:txBody>
          </xdr:sp>
          <xdr:sp macro="" textlink="PivotTables1!F60">
            <xdr:nvSpPr>
              <xdr:cNvPr id="160" name="TextBox 159">
                <a:extLst>
                  <a:ext uri="{FF2B5EF4-FFF2-40B4-BE49-F238E27FC236}">
                    <a16:creationId xmlns:a16="http://schemas.microsoft.com/office/drawing/2014/main" id="{8E3D47B9-7FC6-49D6-A8B4-1573516C72FE}"/>
                  </a:ext>
                </a:extLst>
              </xdr:cNvPr>
              <xdr:cNvSpPr txBox="1"/>
            </xdr:nvSpPr>
            <xdr:spPr>
              <a:xfrm>
                <a:off x="9568295" y="1013114"/>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BE10F8-EB0F-4FAA-B6C8-C54B7B8778A3}" type="TxLink">
                  <a:rPr lang="en-US" sz="900" b="0" i="0" u="none" strike="noStrike">
                    <a:solidFill>
                      <a:srgbClr val="000000"/>
                    </a:solidFill>
                    <a:latin typeface="Calibri"/>
                    <a:ea typeface="Calibri"/>
                    <a:cs typeface="Calibri"/>
                  </a:rPr>
                  <a:pPr/>
                  <a:t>317 533,80</a:t>
                </a:fld>
                <a:endParaRPr lang="ru-RU" sz="100">
                  <a:solidFill>
                    <a:schemeClr val="bg1"/>
                  </a:solidFill>
                </a:endParaRPr>
              </a:p>
            </xdr:txBody>
          </xdr:sp>
        </xdr:grpSp>
        <xdr:cxnSp macro="">
          <xdr:nvCxnSpPr>
            <xdr:cNvPr id="156" name="Straight Connector 155">
              <a:extLst>
                <a:ext uri="{FF2B5EF4-FFF2-40B4-BE49-F238E27FC236}">
                  <a16:creationId xmlns:a16="http://schemas.microsoft.com/office/drawing/2014/main" id="{9785EF9F-69A5-4FC9-A57E-DA54EF37AD32}"/>
                </a:ext>
              </a:extLst>
            </xdr:cNvPr>
            <xdr:cNvCxnSpPr/>
          </xdr:nvCxnSpPr>
          <xdr:spPr>
            <a:xfrm flipH="1">
              <a:off x="11619922" y="3952875"/>
              <a:ext cx="380855" cy="145183"/>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grpSp>
        <xdr:nvGrpSpPr>
          <xdr:cNvPr id="167" name="Group 166">
            <a:extLst>
              <a:ext uri="{FF2B5EF4-FFF2-40B4-BE49-F238E27FC236}">
                <a16:creationId xmlns:a16="http://schemas.microsoft.com/office/drawing/2014/main" id="{513DA6E6-5552-4949-B6F3-A5DD03FED271}"/>
              </a:ext>
            </a:extLst>
          </xdr:cNvPr>
          <xdr:cNvGrpSpPr/>
        </xdr:nvGrpSpPr>
        <xdr:grpSpPr>
          <a:xfrm>
            <a:off x="5143505" y="666749"/>
            <a:ext cx="1781376" cy="1099657"/>
            <a:chOff x="9604014" y="640773"/>
            <a:chExt cx="1779010" cy="1099657"/>
          </a:xfrm>
        </xdr:grpSpPr>
        <xdr:grpSp>
          <xdr:nvGrpSpPr>
            <xdr:cNvPr id="168" name="Group 167">
              <a:extLst>
                <a:ext uri="{FF2B5EF4-FFF2-40B4-BE49-F238E27FC236}">
                  <a16:creationId xmlns:a16="http://schemas.microsoft.com/office/drawing/2014/main" id="{8861112C-D2DE-46A1-9B60-7CD233EA37B2}"/>
                </a:ext>
              </a:extLst>
            </xdr:cNvPr>
            <xdr:cNvGrpSpPr/>
          </xdr:nvGrpSpPr>
          <xdr:grpSpPr>
            <a:xfrm>
              <a:off x="9604014" y="640773"/>
              <a:ext cx="779318" cy="685993"/>
              <a:chOff x="9568295" y="640773"/>
              <a:chExt cx="779318" cy="685993"/>
            </a:xfrm>
          </xdr:grpSpPr>
          <xdr:sp macro="" textlink="">
            <xdr:nvSpPr>
              <xdr:cNvPr id="176" name="Oval 175">
                <a:extLst>
                  <a:ext uri="{FF2B5EF4-FFF2-40B4-BE49-F238E27FC236}">
                    <a16:creationId xmlns:a16="http://schemas.microsoft.com/office/drawing/2014/main" id="{61E0AFCE-D2E8-4615-B537-DD20A116E31B}"/>
                  </a:ext>
                </a:extLst>
              </xdr:cNvPr>
              <xdr:cNvSpPr/>
            </xdr:nvSpPr>
            <xdr:spPr>
              <a:xfrm>
                <a:off x="9568296" y="859174"/>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66">
            <xdr:nvSpPr>
              <xdr:cNvPr id="177" name="TextBox 176">
                <a:extLst>
                  <a:ext uri="{FF2B5EF4-FFF2-40B4-BE49-F238E27FC236}">
                    <a16:creationId xmlns:a16="http://schemas.microsoft.com/office/drawing/2014/main" id="{954DACE8-F9EF-433C-BAA0-F77FCEABFBB1}"/>
                  </a:ext>
                </a:extLst>
              </xdr:cNvPr>
              <xdr:cNvSpPr txBox="1"/>
            </xdr:nvSpPr>
            <xdr:spPr>
              <a:xfrm>
                <a:off x="9620249" y="867833"/>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87B441-CAD3-4B8F-A090-C9045B57A280}" type="TxLink">
                  <a:rPr lang="en-US" sz="1100" b="0" i="0" u="none" strike="noStrike">
                    <a:solidFill>
                      <a:srgbClr val="000000"/>
                    </a:solidFill>
                    <a:latin typeface="Calibri"/>
                    <a:ea typeface="Calibri"/>
                    <a:cs typeface="Calibri"/>
                  </a:rPr>
                  <a:pPr/>
                  <a:t>0,4%</a:t>
                </a:fld>
                <a:endParaRPr lang="ru-RU" sz="1100"/>
              </a:p>
            </xdr:txBody>
          </xdr:sp>
          <xdr:sp macro="" textlink="PivotTables1!E66">
            <xdr:nvSpPr>
              <xdr:cNvPr id="178" name="TextBox 177">
                <a:extLst>
                  <a:ext uri="{FF2B5EF4-FFF2-40B4-BE49-F238E27FC236}">
                    <a16:creationId xmlns:a16="http://schemas.microsoft.com/office/drawing/2014/main" id="{BF33CFD9-DDA7-4FD7-8C23-E44D8A54E2C5}"/>
                  </a:ext>
                </a:extLst>
              </xdr:cNvPr>
              <xdr:cNvSpPr txBox="1"/>
            </xdr:nvSpPr>
            <xdr:spPr>
              <a:xfrm>
                <a:off x="9620250" y="640773"/>
                <a:ext cx="533394"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3F2856-8AD5-43FD-AF9D-1FF8E0A13BAA}" type="TxLink">
                  <a:rPr lang="en-US" sz="1100" b="0" i="0" u="none" strike="noStrike">
                    <a:solidFill>
                      <a:schemeClr val="bg1"/>
                    </a:solidFill>
                    <a:latin typeface="Calibri"/>
                    <a:ea typeface="Calibri"/>
                    <a:cs typeface="Calibri"/>
                  </a:rPr>
                  <a:pPr/>
                  <a:t>Lands</a:t>
                </a:fld>
                <a:endParaRPr lang="ru-RU" sz="1100">
                  <a:solidFill>
                    <a:schemeClr val="bg1"/>
                  </a:solidFill>
                </a:endParaRPr>
              </a:p>
            </xdr:txBody>
          </xdr:sp>
          <xdr:sp macro="" textlink="PivotTables1!F66">
            <xdr:nvSpPr>
              <xdr:cNvPr id="179" name="TextBox 178">
                <a:extLst>
                  <a:ext uri="{FF2B5EF4-FFF2-40B4-BE49-F238E27FC236}">
                    <a16:creationId xmlns:a16="http://schemas.microsoft.com/office/drawing/2014/main" id="{AA1ED3C5-8601-4DFF-BDC4-A8BC6AA43064}"/>
                  </a:ext>
                </a:extLst>
              </xdr:cNvPr>
              <xdr:cNvSpPr txBox="1"/>
            </xdr:nvSpPr>
            <xdr:spPr>
              <a:xfrm>
                <a:off x="9568295" y="1023697"/>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074F72-66C3-4828-807F-2787359D7831}" type="TxLink">
                  <a:rPr lang="en-US" sz="900" b="0" i="0" u="none" strike="noStrike">
                    <a:solidFill>
                      <a:srgbClr val="000000"/>
                    </a:solidFill>
                    <a:latin typeface="Calibri"/>
                    <a:ea typeface="Calibri"/>
                    <a:cs typeface="Calibri"/>
                  </a:rPr>
                  <a:pPr/>
                  <a:t>13 316,30</a:t>
                </a:fld>
                <a:endParaRPr lang="ru-RU" sz="600">
                  <a:solidFill>
                    <a:schemeClr val="bg1"/>
                  </a:solidFill>
                </a:endParaRPr>
              </a:p>
            </xdr:txBody>
          </xdr:sp>
        </xdr:grpSp>
        <xdr:cxnSp macro="">
          <xdr:nvCxnSpPr>
            <xdr:cNvPr id="169" name="Straight Connector 168">
              <a:extLst>
                <a:ext uri="{FF2B5EF4-FFF2-40B4-BE49-F238E27FC236}">
                  <a16:creationId xmlns:a16="http://schemas.microsoft.com/office/drawing/2014/main" id="{C86B096B-FBD9-4A73-B5F7-AC2CEE00ACB4}"/>
                </a:ext>
              </a:extLst>
            </xdr:cNvPr>
            <xdr:cNvCxnSpPr/>
          </xdr:nvCxnSpPr>
          <xdr:spPr>
            <a:xfrm flipH="1">
              <a:off x="10287384" y="1493212"/>
              <a:ext cx="319693" cy="247218"/>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nvGrpSpPr>
            <xdr:cNvPr id="170" name="Group 169">
              <a:extLst>
                <a:ext uri="{FF2B5EF4-FFF2-40B4-BE49-F238E27FC236}">
                  <a16:creationId xmlns:a16="http://schemas.microsoft.com/office/drawing/2014/main" id="{C74396DE-AB0C-4F1A-9DF7-5458FE062095}"/>
                </a:ext>
              </a:extLst>
            </xdr:cNvPr>
            <xdr:cNvGrpSpPr/>
          </xdr:nvGrpSpPr>
          <xdr:grpSpPr>
            <a:xfrm>
              <a:off x="10545878" y="856674"/>
              <a:ext cx="837146" cy="707159"/>
              <a:chOff x="9526486" y="609024"/>
              <a:chExt cx="837146" cy="707159"/>
            </a:xfrm>
          </xdr:grpSpPr>
          <xdr:sp macro="" textlink="">
            <xdr:nvSpPr>
              <xdr:cNvPr id="172" name="Oval 171">
                <a:extLst>
                  <a:ext uri="{FF2B5EF4-FFF2-40B4-BE49-F238E27FC236}">
                    <a16:creationId xmlns:a16="http://schemas.microsoft.com/office/drawing/2014/main" id="{03DCCFA9-0AA8-401F-A9D4-349CA868F7DD}"/>
                  </a:ext>
                </a:extLst>
              </xdr:cNvPr>
              <xdr:cNvSpPr/>
            </xdr:nvSpPr>
            <xdr:spPr>
              <a:xfrm>
                <a:off x="952648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67">
            <xdr:nvSpPr>
              <xdr:cNvPr id="173" name="TextBox 172">
                <a:extLst>
                  <a:ext uri="{FF2B5EF4-FFF2-40B4-BE49-F238E27FC236}">
                    <a16:creationId xmlns:a16="http://schemas.microsoft.com/office/drawing/2014/main" id="{9D23B72F-2A94-4690-8608-6F71067D32F8}"/>
                  </a:ext>
                </a:extLst>
              </xdr:cNvPr>
              <xdr:cNvSpPr txBox="1"/>
            </xdr:nvSpPr>
            <xdr:spPr>
              <a:xfrm>
                <a:off x="9588891" y="857250"/>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DB14EF-D592-4EEF-B4FC-F1D9C8C3A44A}" type="TxLink">
                  <a:rPr lang="en-US" sz="1100" b="0" i="0" u="none" strike="noStrike">
                    <a:solidFill>
                      <a:srgbClr val="000000"/>
                    </a:solidFill>
                    <a:latin typeface="Calibri"/>
                    <a:ea typeface="Calibri"/>
                    <a:cs typeface="Calibri"/>
                  </a:rPr>
                  <a:pPr/>
                  <a:t>0,2%</a:t>
                </a:fld>
                <a:endParaRPr lang="ru-RU" sz="1100"/>
              </a:p>
            </xdr:txBody>
          </xdr:sp>
          <xdr:sp macro="" textlink="PivotTables1!E67">
            <xdr:nvSpPr>
              <xdr:cNvPr id="174" name="TextBox 173">
                <a:extLst>
                  <a:ext uri="{FF2B5EF4-FFF2-40B4-BE49-F238E27FC236}">
                    <a16:creationId xmlns:a16="http://schemas.microsoft.com/office/drawing/2014/main" id="{A8C6521D-CFED-4442-9DDE-F349DA2C02C1}"/>
                  </a:ext>
                </a:extLst>
              </xdr:cNvPr>
              <xdr:cNvSpPr txBox="1"/>
            </xdr:nvSpPr>
            <xdr:spPr>
              <a:xfrm>
                <a:off x="9589510" y="609024"/>
                <a:ext cx="774122"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AC4D7F-B3B8-4CF0-8144-2977A4E658A8}" type="TxLink">
                  <a:rPr lang="en-US" sz="1100" b="0" i="0" u="none" strike="noStrike">
                    <a:solidFill>
                      <a:schemeClr val="bg1"/>
                    </a:solidFill>
                    <a:latin typeface="Calibri"/>
                    <a:ea typeface="Calibri"/>
                    <a:cs typeface="Calibri"/>
                  </a:rPr>
                  <a:pPr/>
                  <a:t>Offices</a:t>
                </a:fld>
                <a:endParaRPr lang="ru-RU" sz="1100">
                  <a:solidFill>
                    <a:schemeClr val="bg1"/>
                  </a:solidFill>
                </a:endParaRPr>
              </a:p>
            </xdr:txBody>
          </xdr:sp>
          <xdr:sp macro="" textlink="PivotTables1!F67">
            <xdr:nvSpPr>
              <xdr:cNvPr id="175" name="TextBox 174">
                <a:extLst>
                  <a:ext uri="{FF2B5EF4-FFF2-40B4-BE49-F238E27FC236}">
                    <a16:creationId xmlns:a16="http://schemas.microsoft.com/office/drawing/2014/main" id="{8A0956AA-DBF3-4E2B-9160-EA0A6B138A71}"/>
                  </a:ext>
                </a:extLst>
              </xdr:cNvPr>
              <xdr:cNvSpPr txBox="1"/>
            </xdr:nvSpPr>
            <xdr:spPr>
              <a:xfrm>
                <a:off x="9536938" y="1013114"/>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BCE96D1-13C4-4EC1-8FEF-136940326FA2}" type="TxLink">
                  <a:rPr lang="en-US" sz="900" b="0" i="0" u="none" strike="noStrike">
                    <a:solidFill>
                      <a:srgbClr val="000000"/>
                    </a:solidFill>
                    <a:latin typeface="Calibri"/>
                    <a:ea typeface="Calibri"/>
                    <a:cs typeface="Calibri"/>
                  </a:rPr>
                  <a:pPr/>
                  <a:t>7 586,75</a:t>
                </a:fld>
                <a:endParaRPr lang="ru-RU" sz="300">
                  <a:solidFill>
                    <a:schemeClr val="bg1"/>
                  </a:solidFill>
                </a:endParaRPr>
              </a:p>
            </xdr:txBody>
          </xdr:sp>
        </xdr:grpSp>
        <xdr:cxnSp macro="">
          <xdr:nvCxnSpPr>
            <xdr:cNvPr id="171" name="Straight Connector 170">
              <a:extLst>
                <a:ext uri="{FF2B5EF4-FFF2-40B4-BE49-F238E27FC236}">
                  <a16:creationId xmlns:a16="http://schemas.microsoft.com/office/drawing/2014/main" id="{4C5B0948-2133-481F-A0B5-9F8437F6DEF6}"/>
                </a:ext>
              </a:extLst>
            </xdr:cNvPr>
            <xdr:cNvCxnSpPr/>
          </xdr:nvCxnSpPr>
          <xdr:spPr>
            <a:xfrm>
              <a:off x="9902754" y="1358515"/>
              <a:ext cx="108912" cy="266508"/>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grpSp>
        <xdr:nvGrpSpPr>
          <xdr:cNvPr id="196" name="Group 195">
            <a:extLst>
              <a:ext uri="{FF2B5EF4-FFF2-40B4-BE49-F238E27FC236}">
                <a16:creationId xmlns:a16="http://schemas.microsoft.com/office/drawing/2014/main" id="{251489F4-76FF-431D-8068-A8EA254065E5}"/>
              </a:ext>
            </a:extLst>
          </xdr:cNvPr>
          <xdr:cNvGrpSpPr/>
        </xdr:nvGrpSpPr>
        <xdr:grpSpPr>
          <a:xfrm>
            <a:off x="4189250" y="1132417"/>
            <a:ext cx="7908824" cy="6351333"/>
            <a:chOff x="4228937" y="1132417"/>
            <a:chExt cx="7994814" cy="6351333"/>
          </a:xfrm>
        </xdr:grpSpPr>
        <xdr:grpSp>
          <xdr:nvGrpSpPr>
            <xdr:cNvPr id="130" name="Group 129">
              <a:extLst>
                <a:ext uri="{FF2B5EF4-FFF2-40B4-BE49-F238E27FC236}">
                  <a16:creationId xmlns:a16="http://schemas.microsoft.com/office/drawing/2014/main" id="{BF64BC24-8697-4691-A9F5-179C6AFA1ACF}"/>
                </a:ext>
              </a:extLst>
            </xdr:cNvPr>
            <xdr:cNvGrpSpPr/>
          </xdr:nvGrpSpPr>
          <xdr:grpSpPr>
            <a:xfrm>
              <a:off x="4228937" y="1678213"/>
              <a:ext cx="7994814" cy="5805537"/>
              <a:chOff x="4228937" y="1678213"/>
              <a:chExt cx="7994814" cy="5805537"/>
            </a:xfrm>
          </xdr:grpSpPr>
          <xdr:grpSp>
            <xdr:nvGrpSpPr>
              <xdr:cNvPr id="152" name="Group 151">
                <a:extLst>
                  <a:ext uri="{FF2B5EF4-FFF2-40B4-BE49-F238E27FC236}">
                    <a16:creationId xmlns:a16="http://schemas.microsoft.com/office/drawing/2014/main" id="{AC95693C-26F4-4E54-8E6A-ABAC789D1E9F}"/>
                  </a:ext>
                </a:extLst>
              </xdr:cNvPr>
              <xdr:cNvGrpSpPr/>
            </xdr:nvGrpSpPr>
            <xdr:grpSpPr>
              <a:xfrm>
                <a:off x="4228937" y="1678213"/>
                <a:ext cx="7914679" cy="5805537"/>
                <a:chOff x="4537901" y="1682159"/>
                <a:chExt cx="7921134" cy="5881952"/>
              </a:xfrm>
            </xdr:grpSpPr>
            <xdr:grpSp>
              <xdr:nvGrpSpPr>
                <xdr:cNvPr id="151" name="Group 150">
                  <a:extLst>
                    <a:ext uri="{FF2B5EF4-FFF2-40B4-BE49-F238E27FC236}">
                      <a16:creationId xmlns:a16="http://schemas.microsoft.com/office/drawing/2014/main" id="{E3597FC9-5AA9-4C24-A0D7-5ADA741A4F27}"/>
                    </a:ext>
                  </a:extLst>
                </xdr:cNvPr>
                <xdr:cNvGrpSpPr/>
              </xdr:nvGrpSpPr>
              <xdr:grpSpPr>
                <a:xfrm>
                  <a:off x="4537901" y="1682159"/>
                  <a:ext cx="7532738" cy="5881952"/>
                  <a:chOff x="4565415" y="1682159"/>
                  <a:chExt cx="7580233" cy="5881952"/>
                </a:xfrm>
              </xdr:grpSpPr>
              <xdr:grpSp>
                <xdr:nvGrpSpPr>
                  <xdr:cNvPr id="43" name="Group 42">
                    <a:extLst>
                      <a:ext uri="{FF2B5EF4-FFF2-40B4-BE49-F238E27FC236}">
                        <a16:creationId xmlns:a16="http://schemas.microsoft.com/office/drawing/2014/main" id="{4305A9D8-40CE-49F6-8E24-4591CAEEDB10}"/>
                      </a:ext>
                    </a:extLst>
                  </xdr:cNvPr>
                  <xdr:cNvGrpSpPr/>
                </xdr:nvGrpSpPr>
                <xdr:grpSpPr>
                  <a:xfrm>
                    <a:off x="4565415" y="1682159"/>
                    <a:ext cx="7580233" cy="5881952"/>
                    <a:chOff x="4495761" y="1673499"/>
                    <a:chExt cx="7519784" cy="5881952"/>
                  </a:xfrm>
                </xdr:grpSpPr>
                <xdr:grpSp>
                  <xdr:nvGrpSpPr>
                    <xdr:cNvPr id="27" name="Group 26">
                      <a:extLst>
                        <a:ext uri="{FF2B5EF4-FFF2-40B4-BE49-F238E27FC236}">
                          <a16:creationId xmlns:a16="http://schemas.microsoft.com/office/drawing/2014/main" id="{7A116993-D48D-4ABE-A7BD-D52862014115}"/>
                        </a:ext>
                      </a:extLst>
                    </xdr:cNvPr>
                    <xdr:cNvGrpSpPr/>
                  </xdr:nvGrpSpPr>
                  <xdr:grpSpPr>
                    <a:xfrm>
                      <a:off x="4495761" y="1673499"/>
                      <a:ext cx="7519784" cy="5881952"/>
                      <a:chOff x="4551164" y="1251368"/>
                      <a:chExt cx="7561235" cy="5881952"/>
                    </a:xfrm>
                  </xdr:grpSpPr>
                  <xdr:grpSp>
                    <xdr:nvGrpSpPr>
                      <xdr:cNvPr id="46" name="Group 45">
                        <a:extLst>
                          <a:ext uri="{FF2B5EF4-FFF2-40B4-BE49-F238E27FC236}">
                            <a16:creationId xmlns:a16="http://schemas.microsoft.com/office/drawing/2014/main" id="{F3744E5F-F413-41D3-9463-F7A05EF3335B}"/>
                          </a:ext>
                        </a:extLst>
                      </xdr:cNvPr>
                      <xdr:cNvGrpSpPr/>
                    </xdr:nvGrpSpPr>
                    <xdr:grpSpPr>
                      <a:xfrm>
                        <a:off x="4551164" y="1251368"/>
                        <a:ext cx="7561235" cy="5881952"/>
                        <a:chOff x="4403686" y="1501399"/>
                        <a:chExt cx="7532738" cy="5881952"/>
                      </a:xfrm>
                    </xdr:grpSpPr>
                    <xdr:graphicFrame macro="">
                      <xdr:nvGraphicFramePr>
                        <xdr:cNvPr id="23" name="Chart 22">
                          <a:extLst>
                            <a:ext uri="{FF2B5EF4-FFF2-40B4-BE49-F238E27FC236}">
                              <a16:creationId xmlns:a16="http://schemas.microsoft.com/office/drawing/2014/main" id="{E7D7A34F-8F62-41E3-A328-DEBB8E6F1DF3}"/>
                            </a:ext>
                          </a:extLst>
                        </xdr:cNvPr>
                        <xdr:cNvGraphicFramePr>
                          <a:graphicFrameLocks/>
                        </xdr:cNvGraphicFramePr>
                      </xdr:nvGraphicFramePr>
                      <xdr:xfrm>
                        <a:off x="4403686" y="1501399"/>
                        <a:ext cx="7532738" cy="5881952"/>
                      </xdr:xfrm>
                      <a:graphic>
                        <a:graphicData uri="http://schemas.openxmlformats.org/drawingml/2006/chart">
                          <c:chart xmlns:c="http://schemas.openxmlformats.org/drawingml/2006/chart" xmlns:r="http://schemas.openxmlformats.org/officeDocument/2006/relationships" r:id="rId9"/>
                        </a:graphicData>
                      </a:graphic>
                    </xdr:graphicFrame>
                    <xdr:grpSp>
                      <xdr:nvGrpSpPr>
                        <xdr:cNvPr id="45" name="Group 44">
                          <a:extLst>
                            <a:ext uri="{FF2B5EF4-FFF2-40B4-BE49-F238E27FC236}">
                              <a16:creationId xmlns:a16="http://schemas.microsoft.com/office/drawing/2014/main" id="{09B0C0BA-7FED-4430-A601-F175B50A88B2}"/>
                            </a:ext>
                          </a:extLst>
                        </xdr:cNvPr>
                        <xdr:cNvGrpSpPr/>
                      </xdr:nvGrpSpPr>
                      <xdr:grpSpPr>
                        <a:xfrm>
                          <a:off x="5815354" y="2866158"/>
                          <a:ext cx="4836161" cy="3204197"/>
                          <a:chOff x="6434479" y="3247158"/>
                          <a:chExt cx="4836161" cy="3204197"/>
                        </a:xfrm>
                      </xdr:grpSpPr>
                      <xdr:grpSp>
                        <xdr:nvGrpSpPr>
                          <xdr:cNvPr id="44" name="Group 43">
                            <a:extLst>
                              <a:ext uri="{FF2B5EF4-FFF2-40B4-BE49-F238E27FC236}">
                                <a16:creationId xmlns:a16="http://schemas.microsoft.com/office/drawing/2014/main" id="{D903F09A-0EEF-4F0B-8DC5-9779DC6DAC68}"/>
                              </a:ext>
                            </a:extLst>
                          </xdr:cNvPr>
                          <xdr:cNvGrpSpPr/>
                        </xdr:nvGrpSpPr>
                        <xdr:grpSpPr>
                          <a:xfrm>
                            <a:off x="6434479" y="3422196"/>
                            <a:ext cx="3820203" cy="2585357"/>
                            <a:chOff x="6434479" y="3422196"/>
                            <a:chExt cx="3820203" cy="2585357"/>
                          </a:xfrm>
                        </xdr:grpSpPr>
                        <xdr:grpSp>
                          <xdr:nvGrpSpPr>
                            <xdr:cNvPr id="6" name="Group 5">
                              <a:extLst>
                                <a:ext uri="{FF2B5EF4-FFF2-40B4-BE49-F238E27FC236}">
                                  <a16:creationId xmlns:a16="http://schemas.microsoft.com/office/drawing/2014/main" id="{34798B4B-D573-4C44-9623-259D41BA2BAB}"/>
                                </a:ext>
                              </a:extLst>
                            </xdr:cNvPr>
                            <xdr:cNvGrpSpPr/>
                          </xdr:nvGrpSpPr>
                          <xdr:grpSpPr>
                            <a:xfrm>
                              <a:off x="7999148" y="4509558"/>
                              <a:ext cx="1176338" cy="552450"/>
                              <a:chOff x="7572375" y="3448049"/>
                              <a:chExt cx="1181100" cy="552451"/>
                            </a:xfrm>
                          </xdr:grpSpPr>
                          <xdr:sp macro="" textlink="PivotTables1!$D$29">
                            <xdr:nvSpPr>
                              <xdr:cNvPr id="25" name="TextBox 24">
                                <a:extLst>
                                  <a:ext uri="{FF2B5EF4-FFF2-40B4-BE49-F238E27FC236}">
                                    <a16:creationId xmlns:a16="http://schemas.microsoft.com/office/drawing/2014/main" id="{C9D26F9E-B33C-44B1-8F07-28E7E8F28014}"/>
                                  </a:ext>
                                </a:extLst>
                              </xdr:cNvPr>
                              <xdr:cNvSpPr txBox="1"/>
                            </xdr:nvSpPr>
                            <xdr:spPr>
                              <a:xfrm>
                                <a:off x="7591423" y="3448049"/>
                                <a:ext cx="914399" cy="400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F589E0B-D6D2-4FD0-8F78-B09605863D42}" type="TxLink">
                                  <a:rPr lang="en-US" sz="2000" b="1" i="1" u="none" strike="noStrike">
                                    <a:solidFill>
                                      <a:schemeClr val="bg1"/>
                                    </a:solidFill>
                                    <a:latin typeface="Calibri"/>
                                    <a:ea typeface="Calibri"/>
                                    <a:cs typeface="Calibri"/>
                                  </a:rPr>
                                  <a:pPr marL="0" indent="0"/>
                                  <a:t>86,9%</a:t>
                                </a:fld>
                                <a:endParaRPr lang="ru-RU" sz="2000" b="1" i="1" u="none" strike="noStrike">
                                  <a:solidFill>
                                    <a:schemeClr val="bg1"/>
                                  </a:solidFill>
                                  <a:latin typeface="Calibri"/>
                                  <a:ea typeface="Calibri"/>
                                  <a:cs typeface="Calibri"/>
                                </a:endParaRPr>
                              </a:p>
                            </xdr:txBody>
                          </xdr:sp>
                          <xdr:sp macro="" textlink="">
                            <xdr:nvSpPr>
                              <xdr:cNvPr id="26" name="TextBox 25">
                                <a:extLst>
                                  <a:ext uri="{FF2B5EF4-FFF2-40B4-BE49-F238E27FC236}">
                                    <a16:creationId xmlns:a16="http://schemas.microsoft.com/office/drawing/2014/main" id="{C50A6213-BEDA-4B26-A159-971EA31D999D}"/>
                                  </a:ext>
                                </a:extLst>
                              </xdr:cNvPr>
                              <xdr:cNvSpPr txBox="1"/>
                            </xdr:nvSpPr>
                            <xdr:spPr>
                              <a:xfrm>
                                <a:off x="7572375" y="3743325"/>
                                <a:ext cx="11811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800" b="0" i="1">
                                    <a:solidFill>
                                      <a:schemeClr val="bg1"/>
                                    </a:solidFill>
                                    <a:latin typeface="+mn-lt"/>
                                    <a:ea typeface="+mn-ea"/>
                                    <a:cs typeface="+mn-cs"/>
                                  </a:rPr>
                                  <a:t>Income Achived</a:t>
                                </a:r>
                                <a:endParaRPr lang="ru-RU" sz="800" b="0" i="1">
                                  <a:solidFill>
                                    <a:schemeClr val="bg1"/>
                                  </a:solidFill>
                                  <a:latin typeface="+mn-lt"/>
                                  <a:ea typeface="+mn-ea"/>
                                  <a:cs typeface="+mn-cs"/>
                                </a:endParaRPr>
                              </a:p>
                            </xdr:txBody>
                          </xdr:sp>
                        </xdr:grpSp>
                        <xdr:graphicFrame macro="">
                          <xdr:nvGraphicFramePr>
                            <xdr:cNvPr id="85" name="Chart 84">
                              <a:extLst>
                                <a:ext uri="{FF2B5EF4-FFF2-40B4-BE49-F238E27FC236}">
                                  <a16:creationId xmlns:a16="http://schemas.microsoft.com/office/drawing/2014/main" id="{EB130574-E797-464C-8817-C1D68537EA8F}"/>
                                </a:ext>
                              </a:extLst>
                            </xdr:cNvPr>
                            <xdr:cNvGraphicFramePr>
                              <a:graphicFrameLocks/>
                            </xdr:cNvGraphicFramePr>
                          </xdr:nvGraphicFramePr>
                          <xdr:xfrm>
                            <a:off x="6434479" y="3422196"/>
                            <a:ext cx="3820203" cy="2585357"/>
                          </xdr:xfrm>
                          <a:graphic>
                            <a:graphicData uri="http://schemas.openxmlformats.org/drawingml/2006/chart">
                              <c:chart xmlns:c="http://schemas.openxmlformats.org/drawingml/2006/chart" xmlns:r="http://schemas.openxmlformats.org/officeDocument/2006/relationships" r:id="rId10"/>
                            </a:graphicData>
                          </a:graphic>
                        </xdr:graphicFrame>
                      </xdr:grpSp>
                      <xdr:grpSp>
                        <xdr:nvGrpSpPr>
                          <xdr:cNvPr id="11" name="Group 10">
                            <a:extLst>
                              <a:ext uri="{FF2B5EF4-FFF2-40B4-BE49-F238E27FC236}">
                                <a16:creationId xmlns:a16="http://schemas.microsoft.com/office/drawing/2014/main" id="{7B394F77-8B0D-438F-8960-500DD9B40E3D}"/>
                              </a:ext>
                            </a:extLst>
                          </xdr:cNvPr>
                          <xdr:cNvGrpSpPr/>
                        </xdr:nvGrpSpPr>
                        <xdr:grpSpPr>
                          <a:xfrm>
                            <a:off x="7189223" y="3247158"/>
                            <a:ext cx="4081417" cy="3204197"/>
                            <a:chOff x="7046348" y="2151784"/>
                            <a:chExt cx="4081417" cy="3204197"/>
                          </a:xfrm>
                        </xdr:grpSpPr>
                        <xdr:cxnSp macro="">
                          <xdr:nvCxnSpPr>
                            <xdr:cNvPr id="87" name="Straight Connector 86">
                              <a:extLst>
                                <a:ext uri="{FF2B5EF4-FFF2-40B4-BE49-F238E27FC236}">
                                  <a16:creationId xmlns:a16="http://schemas.microsoft.com/office/drawing/2014/main" id="{8AB8C3CF-F6B1-43DB-9F9D-3D6D7EF1BD17}"/>
                                </a:ext>
                              </a:extLst>
                            </xdr:cNvPr>
                            <xdr:cNvCxnSpPr/>
                          </xdr:nvCxnSpPr>
                          <xdr:spPr>
                            <a:xfrm flipV="1">
                              <a:off x="8838101" y="2344617"/>
                              <a:ext cx="489988" cy="600806"/>
                            </a:xfrm>
                            <a:prstGeom prst="line">
                              <a:avLst/>
                            </a:prstGeom>
                            <a:ln w="12700">
                              <a:gradFill>
                                <a:gsLst>
                                  <a:gs pos="0">
                                    <a:srgbClr val="70319F"/>
                                  </a:gs>
                                  <a:gs pos="100000">
                                    <a:srgbClr val="C23FD8"/>
                                  </a:gs>
                                </a:gsLst>
                                <a:lin ang="5400000" scaled="1"/>
                              </a:gradFill>
                            </a:ln>
                            <a:effectLst>
                              <a:glow rad="63500">
                                <a:srgbClr val="990099">
                                  <a:alpha val="4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91" name="Straight Connector 90">
                              <a:extLst>
                                <a:ext uri="{FF2B5EF4-FFF2-40B4-BE49-F238E27FC236}">
                                  <a16:creationId xmlns:a16="http://schemas.microsoft.com/office/drawing/2014/main" id="{9A0A0FCA-9B72-4062-B7B0-61CBFD78DAA6}"/>
                                </a:ext>
                              </a:extLst>
                            </xdr:cNvPr>
                            <xdr:cNvCxnSpPr>
                              <a:cxnSpLocks/>
                            </xdr:cNvCxnSpPr>
                          </xdr:nvCxnSpPr>
                          <xdr:spPr>
                            <a:xfrm flipV="1">
                              <a:off x="9200810" y="3583781"/>
                              <a:ext cx="848065" cy="62414"/>
                            </a:xfrm>
                            <a:prstGeom prst="line">
                              <a:avLst/>
                            </a:prstGeom>
                            <a:ln w="12700">
                              <a:gradFill>
                                <a:gsLst>
                                  <a:gs pos="0">
                                    <a:srgbClr val="70319F"/>
                                  </a:gs>
                                  <a:gs pos="100000">
                                    <a:srgbClr val="C23FD8"/>
                                  </a:gs>
                                </a:gsLst>
                                <a:lin ang="5400000" scaled="1"/>
                              </a:gradFill>
                            </a:ln>
                            <a:effectLst>
                              <a:glow rad="63500">
                                <a:srgbClr val="990099">
                                  <a:alpha val="4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103" name="Straight Connector 102">
                              <a:extLst>
                                <a:ext uri="{FF2B5EF4-FFF2-40B4-BE49-F238E27FC236}">
                                  <a16:creationId xmlns:a16="http://schemas.microsoft.com/office/drawing/2014/main" id="{B9FD7C70-678A-4B69-AE1A-F9D5BC654762}"/>
                                </a:ext>
                              </a:extLst>
                            </xdr:cNvPr>
                            <xdr:cNvCxnSpPr/>
                          </xdr:nvCxnSpPr>
                          <xdr:spPr>
                            <a:xfrm>
                              <a:off x="8996363" y="4268667"/>
                              <a:ext cx="2131402" cy="1087314"/>
                            </a:xfrm>
                            <a:prstGeom prst="line">
                              <a:avLst/>
                            </a:prstGeom>
                            <a:ln w="12700">
                              <a:gradFill>
                                <a:gsLst>
                                  <a:gs pos="0">
                                    <a:srgbClr val="990099"/>
                                  </a:gs>
                                  <a:gs pos="100000">
                                    <a:srgbClr val="C23FD8"/>
                                  </a:gs>
                                </a:gsLst>
                                <a:lin ang="5400000" scaled="1"/>
                              </a:gradFill>
                            </a:ln>
                            <a:effectLst>
                              <a:glow rad="63500">
                                <a:srgbClr val="C23FD8">
                                  <a:alpha val="4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108" name="Straight Connector 107">
                              <a:extLst>
                                <a:ext uri="{FF2B5EF4-FFF2-40B4-BE49-F238E27FC236}">
                                  <a16:creationId xmlns:a16="http://schemas.microsoft.com/office/drawing/2014/main" id="{EA7B6836-63F7-4458-A241-6FA139CE4D4E}"/>
                                </a:ext>
                              </a:extLst>
                            </xdr:cNvPr>
                            <xdr:cNvCxnSpPr/>
                          </xdr:nvCxnSpPr>
                          <xdr:spPr>
                            <a:xfrm>
                              <a:off x="8478697" y="4607335"/>
                              <a:ext cx="107032" cy="387998"/>
                            </a:xfrm>
                            <a:prstGeom prst="line">
                              <a:avLst/>
                            </a:prstGeom>
                            <a:ln w="12700">
                              <a:gradFill>
                                <a:gsLst>
                                  <a:gs pos="0">
                                    <a:srgbClr val="990099"/>
                                  </a:gs>
                                  <a:gs pos="100000">
                                    <a:srgbClr val="C23FD8"/>
                                  </a:gs>
                                </a:gsLst>
                                <a:lin ang="5400000" scaled="1"/>
                              </a:gradFill>
                            </a:ln>
                            <a:effectLst>
                              <a:glow rad="63500">
                                <a:srgbClr val="C23FD8">
                                  <a:alpha val="40000"/>
                                </a:srgbClr>
                              </a:glow>
                            </a:effectLst>
                          </xdr:spPr>
                          <xdr:style>
                            <a:lnRef idx="1">
                              <a:schemeClr val="accent1"/>
                            </a:lnRef>
                            <a:fillRef idx="0">
                              <a:schemeClr val="accent1"/>
                            </a:fillRef>
                            <a:effectRef idx="0">
                              <a:schemeClr val="accent1"/>
                            </a:effectRef>
                            <a:fontRef idx="minor">
                              <a:schemeClr val="tx1"/>
                            </a:fontRef>
                          </xdr:style>
                        </xdr:cxnSp>
                        <xdr:cxnSp macro="">
                          <xdr:nvCxnSpPr>
                            <xdr:cNvPr id="112" name="Straight Connector 111">
                              <a:extLst>
                                <a:ext uri="{FF2B5EF4-FFF2-40B4-BE49-F238E27FC236}">
                                  <a16:creationId xmlns:a16="http://schemas.microsoft.com/office/drawing/2014/main" id="{2E22F679-E2D3-4F55-B5DA-2863E1E1DE71}"/>
                                </a:ext>
                              </a:extLst>
                            </xdr:cNvPr>
                            <xdr:cNvCxnSpPr/>
                          </xdr:nvCxnSpPr>
                          <xdr:spPr>
                            <a:xfrm>
                              <a:off x="7046348" y="2151784"/>
                              <a:ext cx="702470" cy="796636"/>
                            </a:xfrm>
                            <a:prstGeom prst="line">
                              <a:avLst/>
                            </a:prstGeom>
                            <a:ln w="12700">
                              <a:gradFill>
                                <a:gsLst>
                                  <a:gs pos="0">
                                    <a:srgbClr val="990099"/>
                                  </a:gs>
                                  <a:gs pos="100000">
                                    <a:srgbClr val="C23FD8"/>
                                  </a:gs>
                                </a:gsLst>
                                <a:lin ang="5400000" scaled="1"/>
                              </a:gradFill>
                            </a:ln>
                            <a:effectLst>
                              <a:glow rad="63500">
                                <a:srgbClr val="C23FD8">
                                  <a:alpha val="40000"/>
                                </a:srgbClr>
                              </a:glow>
                            </a:effectLst>
                          </xdr:spPr>
                          <xdr:style>
                            <a:lnRef idx="1">
                              <a:schemeClr val="accent1"/>
                            </a:lnRef>
                            <a:fillRef idx="0">
                              <a:schemeClr val="accent1"/>
                            </a:fillRef>
                            <a:effectRef idx="0">
                              <a:schemeClr val="accent1"/>
                            </a:effectRef>
                            <a:fontRef idx="minor">
                              <a:schemeClr val="tx1"/>
                            </a:fontRef>
                          </xdr:style>
                        </xdr:cxnSp>
                      </xdr:grpSp>
                    </xdr:grpSp>
                  </xdr:grpSp>
                  <xdr:sp macro="" textlink="PivotTables1!A9">
                    <xdr:nvSpPr>
                      <xdr:cNvPr id="86" name="TextBox 85">
                        <a:extLst>
                          <a:ext uri="{FF2B5EF4-FFF2-40B4-BE49-F238E27FC236}">
                            <a16:creationId xmlns:a16="http://schemas.microsoft.com/office/drawing/2014/main" id="{6432F816-43F3-47C3-94B2-87EA1AA2D469}"/>
                          </a:ext>
                        </a:extLst>
                      </xdr:cNvPr>
                      <xdr:cNvSpPr txBox="1"/>
                    </xdr:nvSpPr>
                    <xdr:spPr>
                      <a:xfrm>
                        <a:off x="9032342" y="2367227"/>
                        <a:ext cx="806983" cy="24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BD5289A-0C49-433B-952F-753C49855E08}" type="TxLink">
                          <a:rPr lang="en-US" sz="800" b="0" i="0" u="none" strike="noStrike">
                            <a:solidFill>
                              <a:schemeClr val="bg1"/>
                            </a:solidFill>
                            <a:latin typeface="Calibri"/>
                            <a:ea typeface="Calibri"/>
                            <a:cs typeface="Calibri"/>
                          </a:rPr>
                          <a:pPr marL="0" indent="0"/>
                          <a:t>Usage fees</a:t>
                        </a:fld>
                        <a:endParaRPr lang="ru-RU" sz="500" b="0" i="1">
                          <a:solidFill>
                            <a:schemeClr val="bg1"/>
                          </a:solidFill>
                          <a:latin typeface="+mn-lt"/>
                          <a:ea typeface="+mn-ea"/>
                          <a:cs typeface="+mn-cs"/>
                        </a:endParaRPr>
                      </a:p>
                    </xdr:txBody>
                  </xdr:sp>
                  <xdr:sp macro="" textlink="PivotTables1!A7">
                    <xdr:nvSpPr>
                      <xdr:cNvPr id="88" name="TextBox 87">
                        <a:extLst>
                          <a:ext uri="{FF2B5EF4-FFF2-40B4-BE49-F238E27FC236}">
                            <a16:creationId xmlns:a16="http://schemas.microsoft.com/office/drawing/2014/main" id="{C132B50B-84FF-4B05-A594-EF2B3AB646E0}"/>
                          </a:ext>
                        </a:extLst>
                      </xdr:cNvPr>
                      <xdr:cNvSpPr txBox="1"/>
                    </xdr:nvSpPr>
                    <xdr:spPr>
                      <a:xfrm>
                        <a:off x="6308192" y="2329126"/>
                        <a:ext cx="806983" cy="24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2C3D739-1CC9-468A-B539-571AEDD4090E}" type="TxLink">
                          <a:rPr lang="en-US" sz="800" b="0" i="0" u="none" strike="noStrike">
                            <a:solidFill>
                              <a:schemeClr val="bg1"/>
                            </a:solidFill>
                            <a:latin typeface="Calibri"/>
                            <a:ea typeface="Calibri"/>
                            <a:cs typeface="Calibri"/>
                          </a:rPr>
                          <a:pPr marL="0" indent="0"/>
                          <a:t>Renting</a:t>
                        </a:fld>
                        <a:endParaRPr lang="ru-RU" sz="800" b="0" i="0" u="none" strike="noStrike">
                          <a:solidFill>
                            <a:schemeClr val="bg1"/>
                          </a:solidFill>
                          <a:latin typeface="Calibri"/>
                          <a:ea typeface="Calibri"/>
                          <a:cs typeface="Calibri"/>
                        </a:endParaRPr>
                      </a:p>
                    </xdr:txBody>
                  </xdr:sp>
                  <xdr:sp macro="" textlink="PivotTables1!A4">
                    <xdr:nvSpPr>
                      <xdr:cNvPr id="89" name="TextBox 88">
                        <a:extLst>
                          <a:ext uri="{FF2B5EF4-FFF2-40B4-BE49-F238E27FC236}">
                            <a16:creationId xmlns:a16="http://schemas.microsoft.com/office/drawing/2014/main" id="{6F74684D-1F74-43F0-B8CC-7DDB9B3B4589}"/>
                          </a:ext>
                        </a:extLst>
                      </xdr:cNvPr>
                      <xdr:cNvSpPr txBox="1"/>
                    </xdr:nvSpPr>
                    <xdr:spPr>
                      <a:xfrm>
                        <a:off x="5317592" y="5005651"/>
                        <a:ext cx="730783" cy="24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6A17F83-6A2E-49CE-9635-D9DBBAF7D1AB}" type="TxLink">
                          <a:rPr lang="en-US" sz="800" b="0" i="0" u="none" strike="noStrike">
                            <a:solidFill>
                              <a:schemeClr val="bg1"/>
                            </a:solidFill>
                            <a:latin typeface="Calibri"/>
                            <a:ea typeface="Calibri"/>
                            <a:cs typeface="Calibri"/>
                          </a:rPr>
                          <a:pPr marL="0" indent="0"/>
                          <a:t>Advertising</a:t>
                        </a:fld>
                        <a:endParaRPr lang="ru-RU" sz="800" b="0" i="0" u="none" strike="noStrike">
                          <a:solidFill>
                            <a:schemeClr val="bg1"/>
                          </a:solidFill>
                          <a:latin typeface="Calibri"/>
                          <a:ea typeface="Calibri"/>
                          <a:cs typeface="Calibri"/>
                        </a:endParaRPr>
                      </a:p>
                    </xdr:txBody>
                  </xdr:sp>
                  <xdr:sp macro="" textlink="PivotTables1!A6">
                    <xdr:nvSpPr>
                      <xdr:cNvPr id="90" name="TextBox 89">
                        <a:extLst>
                          <a:ext uri="{FF2B5EF4-FFF2-40B4-BE49-F238E27FC236}">
                            <a16:creationId xmlns:a16="http://schemas.microsoft.com/office/drawing/2014/main" id="{2DCABAD6-C303-480E-9568-C351A59C31D5}"/>
                          </a:ext>
                        </a:extLst>
                      </xdr:cNvPr>
                      <xdr:cNvSpPr txBox="1"/>
                    </xdr:nvSpPr>
                    <xdr:spPr>
                      <a:xfrm>
                        <a:off x="8132565" y="6062926"/>
                        <a:ext cx="730783" cy="24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3527D25-044D-41BE-8CE8-892FB222AFF4}" type="TxLink">
                          <a:rPr lang="en-US" sz="800" b="0" i="0" u="none" strike="noStrike">
                            <a:solidFill>
                              <a:schemeClr val="bg1"/>
                            </a:solidFill>
                            <a:latin typeface="Calibri"/>
                            <a:ea typeface="Calibri"/>
                            <a:cs typeface="Calibri"/>
                          </a:rPr>
                          <a:pPr marL="0" indent="0"/>
                          <a:t>Licensing</a:t>
                        </a:fld>
                        <a:endParaRPr lang="ru-RU" sz="800" b="0" i="0" u="none" strike="noStrike">
                          <a:solidFill>
                            <a:schemeClr val="bg1"/>
                          </a:solidFill>
                          <a:latin typeface="Calibri"/>
                          <a:ea typeface="Calibri"/>
                          <a:cs typeface="Calibri"/>
                        </a:endParaRPr>
                      </a:p>
                    </xdr:txBody>
                  </xdr:sp>
                  <xdr:sp macro="" textlink="PivotTables1!A5">
                    <xdr:nvSpPr>
                      <xdr:cNvPr id="92" name="TextBox 91">
                        <a:extLst>
                          <a:ext uri="{FF2B5EF4-FFF2-40B4-BE49-F238E27FC236}">
                            <a16:creationId xmlns:a16="http://schemas.microsoft.com/office/drawing/2014/main" id="{C17DC910-CDD0-4A26-9F02-4C83342DE872}"/>
                          </a:ext>
                        </a:extLst>
                      </xdr:cNvPr>
                      <xdr:cNvSpPr txBox="1"/>
                    </xdr:nvSpPr>
                    <xdr:spPr>
                      <a:xfrm>
                        <a:off x="10895920" y="6062926"/>
                        <a:ext cx="730783" cy="24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AAFC51B-5156-4C1A-B0CD-30CC8173DC91}" type="TxLink">
                          <a:rPr lang="en-US" sz="800" b="0" i="0" u="none" strike="noStrike">
                            <a:solidFill>
                              <a:schemeClr val="bg1"/>
                            </a:solidFill>
                            <a:latin typeface="Calibri"/>
                            <a:ea typeface="Calibri"/>
                            <a:cs typeface="Calibri"/>
                          </a:rPr>
                          <a:pPr marL="0" indent="0"/>
                          <a:t>Asset sale</a:t>
                        </a:fld>
                        <a:endParaRPr lang="ru-RU" sz="800" b="0" i="0" u="none" strike="noStrike">
                          <a:solidFill>
                            <a:schemeClr val="bg1"/>
                          </a:solidFill>
                          <a:latin typeface="Calibri"/>
                          <a:ea typeface="Calibri"/>
                          <a:cs typeface="Calibri"/>
                        </a:endParaRPr>
                      </a:p>
                    </xdr:txBody>
                  </xdr:sp>
                  <xdr:sp macro="" textlink="PivotTables1!A8">
                    <xdr:nvSpPr>
                      <xdr:cNvPr id="93" name="TextBox 92">
                        <a:extLst>
                          <a:ext uri="{FF2B5EF4-FFF2-40B4-BE49-F238E27FC236}">
                            <a16:creationId xmlns:a16="http://schemas.microsoft.com/office/drawing/2014/main" id="{41517FDE-7C60-41BB-809B-AFE4C11B460A}"/>
                          </a:ext>
                        </a:extLst>
                      </xdr:cNvPr>
                      <xdr:cNvSpPr txBox="1"/>
                    </xdr:nvSpPr>
                    <xdr:spPr>
                      <a:xfrm>
                        <a:off x="9904213" y="3948376"/>
                        <a:ext cx="730783" cy="24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ECD9CB8-91DA-4BCC-9BFF-B9E823F569C7}" type="TxLink">
                          <a:rPr lang="en-US" sz="800" b="0" i="0" u="none" strike="noStrike">
                            <a:solidFill>
                              <a:schemeClr val="bg1"/>
                            </a:solidFill>
                            <a:latin typeface="Calibri"/>
                            <a:ea typeface="Calibri"/>
                            <a:cs typeface="Calibri"/>
                          </a:rPr>
                          <a:pPr marL="0" indent="0"/>
                          <a:t>Subscription</a:t>
                        </a:fld>
                        <a:endParaRPr lang="ru-RU" sz="800" b="0" i="0" u="none" strike="noStrike">
                          <a:solidFill>
                            <a:schemeClr val="bg1"/>
                          </a:solidFill>
                          <a:latin typeface="Calibri"/>
                          <a:ea typeface="Calibri"/>
                          <a:cs typeface="Calibri"/>
                        </a:endParaRPr>
                      </a:p>
                    </xdr:txBody>
                  </xdr:sp>
                </xdr:grpSp>
                <xdr:cxnSp macro="">
                  <xdr:nvCxnSpPr>
                    <xdr:cNvPr id="113" name="Straight Connector 112">
                      <a:extLst>
                        <a:ext uri="{FF2B5EF4-FFF2-40B4-BE49-F238E27FC236}">
                          <a16:creationId xmlns:a16="http://schemas.microsoft.com/office/drawing/2014/main" id="{8C054692-BF53-42AE-B864-1C39DA3A10FA}"/>
                        </a:ext>
                      </a:extLst>
                    </xdr:cNvPr>
                    <xdr:cNvCxnSpPr/>
                  </xdr:nvCxnSpPr>
                  <xdr:spPr>
                    <a:xfrm flipV="1">
                      <a:off x="9661265" y="2088083"/>
                      <a:ext cx="171450" cy="219076"/>
                    </a:xfrm>
                    <a:prstGeom prst="line">
                      <a:avLst/>
                    </a:prstGeom>
                    <a:ln>
                      <a:gradFill>
                        <a:gsLst>
                          <a:gs pos="0">
                            <a:schemeClr val="bg2">
                              <a:lumMod val="90000"/>
                            </a:schemeClr>
                          </a:gs>
                          <a:gs pos="100000">
                            <a:schemeClr val="bg2">
                              <a:lumMod val="10000"/>
                            </a:schemeClr>
                          </a:gs>
                        </a:gsLst>
                        <a:lin ang="5400000" scaled="1"/>
                      </a:gradFill>
                    </a:ln>
                  </xdr:spPr>
                  <xdr:style>
                    <a:lnRef idx="1">
                      <a:schemeClr val="accent1"/>
                    </a:lnRef>
                    <a:fillRef idx="0">
                      <a:schemeClr val="accent1"/>
                    </a:fillRef>
                    <a:effectRef idx="0">
                      <a:schemeClr val="accent1"/>
                    </a:effectRef>
                    <a:fontRef idx="minor">
                      <a:schemeClr val="tx1"/>
                    </a:fontRef>
                  </xdr:style>
                </xdr:cxnSp>
              </xdr:grpSp>
              <xdr:cxnSp macro="">
                <xdr:nvCxnSpPr>
                  <xdr:cNvPr id="125" name="Straight Connector 124">
                    <a:extLst>
                      <a:ext uri="{FF2B5EF4-FFF2-40B4-BE49-F238E27FC236}">
                        <a16:creationId xmlns:a16="http://schemas.microsoft.com/office/drawing/2014/main" id="{65325F86-295C-4D98-AB53-43C6854E96FA}"/>
                      </a:ext>
                    </a:extLst>
                  </xdr:cNvPr>
                  <xdr:cNvCxnSpPr/>
                </xdr:nvCxnSpPr>
                <xdr:spPr>
                  <a:xfrm flipV="1">
                    <a:off x="10773535" y="4319895"/>
                    <a:ext cx="333403" cy="41998"/>
                  </a:xfrm>
                  <a:prstGeom prst="line">
                    <a:avLst/>
                  </a:prstGeom>
                  <a:ln>
                    <a:gradFill>
                      <a:gsLst>
                        <a:gs pos="0">
                          <a:schemeClr val="bg2">
                            <a:lumMod val="90000"/>
                          </a:schemeClr>
                        </a:gs>
                        <a:gs pos="100000">
                          <a:schemeClr val="bg2">
                            <a:lumMod val="10000"/>
                          </a:schemeClr>
                        </a:gs>
                      </a:gsLst>
                      <a:lin ang="5400000" scaled="1"/>
                    </a:gradFill>
                  </a:ln>
                </xdr:spPr>
                <xdr:style>
                  <a:lnRef idx="1">
                    <a:schemeClr val="accent1"/>
                  </a:lnRef>
                  <a:fillRef idx="0">
                    <a:schemeClr val="accent1"/>
                  </a:fillRef>
                  <a:effectRef idx="0">
                    <a:schemeClr val="accent1"/>
                  </a:effectRef>
                  <a:fontRef idx="minor">
                    <a:schemeClr val="tx1"/>
                  </a:fontRef>
                </xdr:style>
              </xdr:cxnSp>
            </xdr:grpSp>
            <xdr:cxnSp macro="">
              <xdr:nvCxnSpPr>
                <xdr:cNvPr id="147" name="Straight Connector 146">
                  <a:extLst>
                    <a:ext uri="{FF2B5EF4-FFF2-40B4-BE49-F238E27FC236}">
                      <a16:creationId xmlns:a16="http://schemas.microsoft.com/office/drawing/2014/main" id="{E0C28B1E-367B-43FB-BB9C-0E43778F8E3C}"/>
                    </a:ext>
                  </a:extLst>
                </xdr:cNvPr>
                <xdr:cNvCxnSpPr/>
              </xdr:nvCxnSpPr>
              <xdr:spPr>
                <a:xfrm flipV="1">
                  <a:off x="11560915" y="6244167"/>
                  <a:ext cx="346633" cy="106459"/>
                </a:xfrm>
                <a:prstGeom prst="line">
                  <a:avLst/>
                </a:prstGeom>
                <a:ln>
                  <a:gradFill>
                    <a:gsLst>
                      <a:gs pos="0">
                        <a:schemeClr val="bg2">
                          <a:lumMod val="90000"/>
                        </a:schemeClr>
                      </a:gs>
                      <a:gs pos="100000">
                        <a:schemeClr val="bg2">
                          <a:lumMod val="10000"/>
                        </a:schemeClr>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49" name="Oval 148">
                  <a:extLst>
                    <a:ext uri="{FF2B5EF4-FFF2-40B4-BE49-F238E27FC236}">
                      <a16:creationId xmlns:a16="http://schemas.microsoft.com/office/drawing/2014/main" id="{1AC387A1-0CEA-476F-9E2A-31A681EF37FA}"/>
                    </a:ext>
                  </a:extLst>
                </xdr:cNvPr>
                <xdr:cNvSpPr/>
              </xdr:nvSpPr>
              <xdr:spPr>
                <a:xfrm rot="851226">
                  <a:off x="11896937" y="5852583"/>
                  <a:ext cx="562098" cy="532082"/>
                </a:xfrm>
                <a:prstGeom prst="ellipse">
                  <a:avLst/>
                </a:prstGeom>
                <a:gradFill flip="none" rotWithShape="1">
                  <a:gsLst>
                    <a:gs pos="0">
                      <a:schemeClr val="bg2">
                        <a:lumMod val="90000"/>
                      </a:schemeClr>
                    </a:gs>
                    <a:gs pos="26000">
                      <a:schemeClr val="bg2">
                        <a:lumMod val="10000"/>
                      </a:schemeClr>
                    </a:gs>
                  </a:gsLst>
                  <a:path path="circle">
                    <a:fillToRect t="100000" r="100000"/>
                  </a:path>
                  <a:tileRect l="-100000" b="-100000"/>
                </a:gradFill>
                <a:ln w="38100">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effectLst>
                  <a:glow rad="63500">
                    <a:schemeClr val="accent3">
                      <a:satMod val="175000"/>
                      <a:alpha val="40000"/>
                    </a:schemeClr>
                  </a:glow>
                </a:effectLst>
              </xdr:spPr>
              <xdr:style>
                <a:lnRef idx="2">
                  <a:schemeClr val="dk1">
                    <a:shade val="50000"/>
                  </a:schemeClr>
                </a:lnRef>
                <a:fillRef idx="1">
                  <a:schemeClr val="dk1"/>
                </a:fillRef>
                <a:effectRef idx="0">
                  <a:schemeClr val="dk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ru-RU"/>
                </a:p>
              </xdr:txBody>
            </xdr:sp>
          </xdr:grpSp>
          <xdr:sp macro="" textlink="PivotTables1!G59">
            <xdr:nvSpPr>
              <xdr:cNvPr id="129" name="TextBox 128">
                <a:extLst>
                  <a:ext uri="{FF2B5EF4-FFF2-40B4-BE49-F238E27FC236}">
                    <a16:creationId xmlns:a16="http://schemas.microsoft.com/office/drawing/2014/main" id="{656B31E3-ECDA-4E08-93B8-F4400E36D21A}"/>
                  </a:ext>
                </a:extLst>
              </xdr:cNvPr>
              <xdr:cNvSpPr txBox="1"/>
            </xdr:nvSpPr>
            <xdr:spPr>
              <a:xfrm>
                <a:off x="11609917" y="5905501"/>
                <a:ext cx="613834"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FEE426-4AB9-4067-BAC9-D23C11F9C43F}" type="TxLink">
                  <a:rPr lang="en-US" sz="1100" b="0" i="0" u="none" strike="noStrike">
                    <a:solidFill>
                      <a:schemeClr val="bg1"/>
                    </a:solidFill>
                    <a:latin typeface="Calibri"/>
                    <a:ea typeface="Calibri"/>
                    <a:cs typeface="Calibri"/>
                  </a:rPr>
                  <a:pPr/>
                  <a:t>10,1%</a:t>
                </a:fld>
                <a:endParaRPr lang="ru-RU" sz="1100">
                  <a:solidFill>
                    <a:schemeClr val="bg1"/>
                  </a:solidFill>
                </a:endParaRPr>
              </a:p>
            </xdr:txBody>
          </xdr:sp>
        </xdr:grpSp>
        <xdr:cxnSp macro="">
          <xdr:nvCxnSpPr>
            <xdr:cNvPr id="180" name="Straight Connector 179">
              <a:extLst>
                <a:ext uri="{FF2B5EF4-FFF2-40B4-BE49-F238E27FC236}">
                  <a16:creationId xmlns:a16="http://schemas.microsoft.com/office/drawing/2014/main" id="{1A26526D-77CE-4D44-8CA0-FA8697053911}"/>
                </a:ext>
              </a:extLst>
            </xdr:cNvPr>
            <xdr:cNvCxnSpPr/>
          </xdr:nvCxnSpPr>
          <xdr:spPr>
            <a:xfrm>
              <a:off x="5058833" y="1714500"/>
              <a:ext cx="328082" cy="148167"/>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nvGrpSpPr>
            <xdr:cNvPr id="190" name="Group 189">
              <a:extLst>
                <a:ext uri="{FF2B5EF4-FFF2-40B4-BE49-F238E27FC236}">
                  <a16:creationId xmlns:a16="http://schemas.microsoft.com/office/drawing/2014/main" id="{11F6EFBB-5129-4281-B295-E0CD022D5484}"/>
                </a:ext>
              </a:extLst>
            </xdr:cNvPr>
            <xdr:cNvGrpSpPr/>
          </xdr:nvGrpSpPr>
          <xdr:grpSpPr>
            <a:xfrm>
              <a:off x="4254498" y="1132417"/>
              <a:ext cx="1000985" cy="699223"/>
              <a:chOff x="9359915" y="616960"/>
              <a:chExt cx="987698" cy="699223"/>
            </a:xfrm>
          </xdr:grpSpPr>
          <xdr:sp macro="" textlink="">
            <xdr:nvSpPr>
              <xdr:cNvPr id="192" name="Oval 191">
                <a:extLst>
                  <a:ext uri="{FF2B5EF4-FFF2-40B4-BE49-F238E27FC236}">
                    <a16:creationId xmlns:a16="http://schemas.microsoft.com/office/drawing/2014/main" id="{FA81FC0D-8EC7-4281-AA22-79D69EB0DFA2}"/>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65">
            <xdr:nvSpPr>
              <xdr:cNvPr id="193" name="TextBox 192">
                <a:extLst>
                  <a:ext uri="{FF2B5EF4-FFF2-40B4-BE49-F238E27FC236}">
                    <a16:creationId xmlns:a16="http://schemas.microsoft.com/office/drawing/2014/main" id="{20EE2284-C9B4-41F6-9B27-72969B68801B}"/>
                  </a:ext>
                </a:extLst>
              </xdr:cNvPr>
              <xdr:cNvSpPr txBox="1"/>
            </xdr:nvSpPr>
            <xdr:spPr>
              <a:xfrm>
                <a:off x="9635921" y="857250"/>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78D90F-3C74-4BD2-A05E-CF066FAE14B3}" type="TxLink">
                  <a:rPr lang="en-US" sz="1100" b="0" i="0" u="none" strike="noStrike">
                    <a:solidFill>
                      <a:srgbClr val="000000"/>
                    </a:solidFill>
                    <a:latin typeface="Calibri"/>
                    <a:ea typeface="Calibri"/>
                    <a:cs typeface="Calibri"/>
                  </a:rPr>
                  <a:pPr/>
                  <a:t>7,2%</a:t>
                </a:fld>
                <a:endParaRPr lang="ru-RU" sz="1100"/>
              </a:p>
            </xdr:txBody>
          </xdr:sp>
          <xdr:sp macro="" textlink="PivotTables1!E65">
            <xdr:nvSpPr>
              <xdr:cNvPr id="194" name="TextBox 193">
                <a:extLst>
                  <a:ext uri="{FF2B5EF4-FFF2-40B4-BE49-F238E27FC236}">
                    <a16:creationId xmlns:a16="http://schemas.microsoft.com/office/drawing/2014/main" id="{7D81A7EC-227C-46EF-AF1B-DB570850318F}"/>
                  </a:ext>
                </a:extLst>
              </xdr:cNvPr>
              <xdr:cNvSpPr txBox="1"/>
            </xdr:nvSpPr>
            <xdr:spPr>
              <a:xfrm>
                <a:off x="9359915" y="616960"/>
                <a:ext cx="840195"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F96473-36CF-4A0D-A0FB-5A883CEF87C3}" type="TxLink">
                  <a:rPr lang="en-US" sz="1100" b="0" i="0" u="none" strike="noStrike">
                    <a:solidFill>
                      <a:schemeClr val="bg1"/>
                    </a:solidFill>
                    <a:latin typeface="Calibri"/>
                    <a:ea typeface="Calibri"/>
                    <a:cs typeface="Calibri"/>
                  </a:rPr>
                  <a:pPr/>
                  <a:t>Equipments</a:t>
                </a:fld>
                <a:endParaRPr lang="ru-RU" sz="1100">
                  <a:solidFill>
                    <a:schemeClr val="bg1"/>
                  </a:solidFill>
                </a:endParaRPr>
              </a:p>
            </xdr:txBody>
          </xdr:sp>
          <xdr:sp macro="" textlink="PivotTables1!F65">
            <xdr:nvSpPr>
              <xdr:cNvPr id="195" name="TextBox 194">
                <a:extLst>
                  <a:ext uri="{FF2B5EF4-FFF2-40B4-BE49-F238E27FC236}">
                    <a16:creationId xmlns:a16="http://schemas.microsoft.com/office/drawing/2014/main" id="{BFD4837C-A0D2-440A-86F0-CADC325538D2}"/>
                  </a:ext>
                </a:extLst>
              </xdr:cNvPr>
              <xdr:cNvSpPr txBox="1"/>
            </xdr:nvSpPr>
            <xdr:spPr>
              <a:xfrm>
                <a:off x="9568295" y="1013114"/>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AA4204-6A96-46F1-8CD6-3BF8E2D07434}" type="TxLink">
                  <a:rPr lang="en-US" sz="900" b="0" i="0" u="none" strike="noStrike">
                    <a:solidFill>
                      <a:srgbClr val="000000"/>
                    </a:solidFill>
                    <a:latin typeface="Calibri"/>
                    <a:ea typeface="Calibri"/>
                    <a:cs typeface="Calibri"/>
                  </a:rPr>
                  <a:pPr/>
                  <a:t>227 944,56</a:t>
                </a:fld>
                <a:endParaRPr lang="ru-RU" sz="100">
                  <a:solidFill>
                    <a:schemeClr val="bg1"/>
                  </a:solidFill>
                </a:endParaRPr>
              </a:p>
            </xdr:txBody>
          </xdr:sp>
        </xdr:grpSp>
      </xdr:grpSp>
      <xdr:grpSp>
        <xdr:nvGrpSpPr>
          <xdr:cNvPr id="202" name="Group 201">
            <a:extLst>
              <a:ext uri="{FF2B5EF4-FFF2-40B4-BE49-F238E27FC236}">
                <a16:creationId xmlns:a16="http://schemas.microsoft.com/office/drawing/2014/main" id="{6AA2AFE6-B512-4719-B25D-D21A42485245}"/>
              </a:ext>
            </a:extLst>
          </xdr:cNvPr>
          <xdr:cNvGrpSpPr/>
        </xdr:nvGrpSpPr>
        <xdr:grpSpPr>
          <a:xfrm rot="10112345">
            <a:off x="6559297" y="7724308"/>
            <a:ext cx="2266392" cy="1304988"/>
            <a:chOff x="9051820" y="414275"/>
            <a:chExt cx="2266019" cy="1304988"/>
          </a:xfrm>
        </xdr:grpSpPr>
        <xdr:grpSp>
          <xdr:nvGrpSpPr>
            <xdr:cNvPr id="203" name="Group 202">
              <a:extLst>
                <a:ext uri="{FF2B5EF4-FFF2-40B4-BE49-F238E27FC236}">
                  <a16:creationId xmlns:a16="http://schemas.microsoft.com/office/drawing/2014/main" id="{DF16E861-E20D-4450-9C91-93C6FF70DDA9}"/>
                </a:ext>
              </a:extLst>
            </xdr:cNvPr>
            <xdr:cNvGrpSpPr/>
          </xdr:nvGrpSpPr>
          <xdr:grpSpPr>
            <a:xfrm>
              <a:off x="9051820" y="414275"/>
              <a:ext cx="1349712" cy="901908"/>
              <a:chOff x="9016101" y="414275"/>
              <a:chExt cx="1349712" cy="901908"/>
            </a:xfrm>
          </xdr:grpSpPr>
          <xdr:sp macro="" textlink="">
            <xdr:nvSpPr>
              <xdr:cNvPr id="211" name="Oval 210">
                <a:extLst>
                  <a:ext uri="{FF2B5EF4-FFF2-40B4-BE49-F238E27FC236}">
                    <a16:creationId xmlns:a16="http://schemas.microsoft.com/office/drawing/2014/main" id="{AE402F31-C8B7-4387-B997-1523D9D5183A}"/>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63">
            <xdr:nvSpPr>
              <xdr:cNvPr id="212" name="TextBox 211">
                <a:extLst>
                  <a:ext uri="{FF2B5EF4-FFF2-40B4-BE49-F238E27FC236}">
                    <a16:creationId xmlns:a16="http://schemas.microsoft.com/office/drawing/2014/main" id="{927D914E-555F-45AA-9668-FDD47688FCD3}"/>
                  </a:ext>
                </a:extLst>
              </xdr:cNvPr>
              <xdr:cNvSpPr txBox="1"/>
            </xdr:nvSpPr>
            <xdr:spPr>
              <a:xfrm rot="11487655">
                <a:off x="9540453" y="999834"/>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123653-96B7-4698-8E1A-CC08046AC01D}" type="TxLink">
                  <a:rPr lang="en-US" sz="1100" b="0" i="0" u="none" strike="noStrike">
                    <a:solidFill>
                      <a:srgbClr val="000000"/>
                    </a:solidFill>
                    <a:latin typeface="Calibri"/>
                    <a:ea typeface="Calibri"/>
                    <a:cs typeface="Calibri"/>
                  </a:rPr>
                  <a:pPr/>
                  <a:t>7,2%</a:t>
                </a:fld>
                <a:endParaRPr lang="ru-RU" sz="1100"/>
              </a:p>
            </xdr:txBody>
          </xdr:sp>
          <xdr:sp macro="" textlink="PivotTables1!E63">
            <xdr:nvSpPr>
              <xdr:cNvPr id="213" name="TextBox 212">
                <a:extLst>
                  <a:ext uri="{FF2B5EF4-FFF2-40B4-BE49-F238E27FC236}">
                    <a16:creationId xmlns:a16="http://schemas.microsoft.com/office/drawing/2014/main" id="{E39B55CB-1ED4-49E4-BCEF-A75E2FAFA3CC}"/>
                  </a:ext>
                </a:extLst>
              </xdr:cNvPr>
              <xdr:cNvSpPr txBox="1"/>
            </xdr:nvSpPr>
            <xdr:spPr>
              <a:xfrm rot="11487655">
                <a:off x="9016101" y="414275"/>
                <a:ext cx="1349712" cy="453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26AF89-8D3D-4D41-BCF7-E13C3EE054E3}" type="TxLink">
                  <a:rPr lang="en-US" sz="1100" b="0" i="0" u="none" strike="noStrike">
                    <a:solidFill>
                      <a:schemeClr val="bg1"/>
                    </a:solidFill>
                    <a:latin typeface="Calibri"/>
                    <a:ea typeface="Calibri"/>
                    <a:cs typeface="Calibri"/>
                  </a:rPr>
                  <a:pPr/>
                  <a:t>Software Metered License</a:t>
                </a:fld>
                <a:endParaRPr lang="ru-RU" sz="1100">
                  <a:solidFill>
                    <a:schemeClr val="bg1"/>
                  </a:solidFill>
                </a:endParaRPr>
              </a:p>
            </xdr:txBody>
          </xdr:sp>
          <xdr:sp macro="" textlink="PivotTables1!F63">
            <xdr:nvSpPr>
              <xdr:cNvPr id="214" name="TextBox 213">
                <a:extLst>
                  <a:ext uri="{FF2B5EF4-FFF2-40B4-BE49-F238E27FC236}">
                    <a16:creationId xmlns:a16="http://schemas.microsoft.com/office/drawing/2014/main" id="{86CE10A4-8FA9-4034-AD54-B365002EC5B8}"/>
                  </a:ext>
                </a:extLst>
              </xdr:cNvPr>
              <xdr:cNvSpPr txBox="1"/>
            </xdr:nvSpPr>
            <xdr:spPr>
              <a:xfrm rot="11487655">
                <a:off x="9411506" y="863799"/>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8B2C1E7-F330-4103-AAB9-4A78073357A3}" type="TxLink">
                  <a:rPr lang="en-US" sz="800" b="0" i="0" u="none" strike="noStrike">
                    <a:solidFill>
                      <a:srgbClr val="000000"/>
                    </a:solidFill>
                    <a:latin typeface="Calibri"/>
                    <a:ea typeface="Calibri"/>
                    <a:cs typeface="Calibri"/>
                  </a:rPr>
                  <a:pPr/>
                  <a:t>226 805,22</a:t>
                </a:fld>
                <a:endParaRPr lang="ru-RU" sz="500">
                  <a:solidFill>
                    <a:schemeClr val="bg1"/>
                  </a:solidFill>
                </a:endParaRPr>
              </a:p>
            </xdr:txBody>
          </xdr:sp>
        </xdr:grpSp>
        <xdr:cxnSp macro="">
          <xdr:nvCxnSpPr>
            <xdr:cNvPr id="204" name="Straight Connector 203">
              <a:extLst>
                <a:ext uri="{FF2B5EF4-FFF2-40B4-BE49-F238E27FC236}">
                  <a16:creationId xmlns:a16="http://schemas.microsoft.com/office/drawing/2014/main" id="{275B407D-D0B9-40F7-BEEA-A72658D8DDE8}"/>
                </a:ext>
              </a:extLst>
            </xdr:cNvPr>
            <xdr:cNvCxnSpPr/>
          </xdr:nvCxnSpPr>
          <xdr:spPr>
            <a:xfrm flipH="1">
              <a:off x="10339648" y="1472045"/>
              <a:ext cx="319693" cy="247218"/>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nvGrpSpPr>
            <xdr:cNvPr id="205" name="Group 204">
              <a:extLst>
                <a:ext uri="{FF2B5EF4-FFF2-40B4-BE49-F238E27FC236}">
                  <a16:creationId xmlns:a16="http://schemas.microsoft.com/office/drawing/2014/main" id="{29D1874A-0A3E-4A1E-BB71-C5EBAA77A657}"/>
                </a:ext>
              </a:extLst>
            </xdr:cNvPr>
            <xdr:cNvGrpSpPr/>
          </xdr:nvGrpSpPr>
          <xdr:grpSpPr>
            <a:xfrm>
              <a:off x="10416919" y="606588"/>
              <a:ext cx="900920" cy="957245"/>
              <a:chOff x="9397527" y="358938"/>
              <a:chExt cx="900920" cy="957245"/>
            </a:xfrm>
          </xdr:grpSpPr>
          <xdr:sp macro="" textlink="">
            <xdr:nvSpPr>
              <xdr:cNvPr id="207" name="Oval 206">
                <a:extLst>
                  <a:ext uri="{FF2B5EF4-FFF2-40B4-BE49-F238E27FC236}">
                    <a16:creationId xmlns:a16="http://schemas.microsoft.com/office/drawing/2014/main" id="{D9C82A91-8E65-48A7-8164-B49C14094B45}"/>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62">
            <xdr:nvSpPr>
              <xdr:cNvPr id="208" name="TextBox 207">
                <a:extLst>
                  <a:ext uri="{FF2B5EF4-FFF2-40B4-BE49-F238E27FC236}">
                    <a16:creationId xmlns:a16="http://schemas.microsoft.com/office/drawing/2014/main" id="{2E0ED384-ED9F-4600-A98F-21502A444FC1}"/>
                  </a:ext>
                </a:extLst>
              </xdr:cNvPr>
              <xdr:cNvSpPr txBox="1"/>
            </xdr:nvSpPr>
            <xdr:spPr>
              <a:xfrm rot="11655946">
                <a:off x="9580003" y="1000752"/>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47F754-C7D3-44B4-8CA8-3D7559491918}" type="TxLink">
                  <a:rPr lang="en-US" sz="1100" b="0" i="0" u="none" strike="noStrike">
                    <a:solidFill>
                      <a:srgbClr val="000000"/>
                    </a:solidFill>
                    <a:latin typeface="Calibri"/>
                    <a:ea typeface="Calibri"/>
                    <a:cs typeface="Calibri"/>
                  </a:rPr>
                  <a:pPr/>
                  <a:t>12,7%</a:t>
                </a:fld>
                <a:endParaRPr lang="ru-RU" sz="1100"/>
              </a:p>
            </xdr:txBody>
          </xdr:sp>
          <xdr:sp macro="" textlink="PivotTables1!E62">
            <xdr:nvSpPr>
              <xdr:cNvPr id="209" name="TextBox 208">
                <a:extLst>
                  <a:ext uri="{FF2B5EF4-FFF2-40B4-BE49-F238E27FC236}">
                    <a16:creationId xmlns:a16="http://schemas.microsoft.com/office/drawing/2014/main" id="{DA3EAC85-8502-4B63-89B2-BA0D0CBE089B}"/>
                  </a:ext>
                </a:extLst>
              </xdr:cNvPr>
              <xdr:cNvSpPr txBox="1"/>
            </xdr:nvSpPr>
            <xdr:spPr>
              <a:xfrm rot="11487655">
                <a:off x="9443958" y="358938"/>
                <a:ext cx="854489" cy="493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9B4C9C-4E85-49E0-9986-CB63110BC241}" type="TxLink">
                  <a:rPr lang="en-US" sz="1100" b="0" i="0" u="none" strike="noStrike">
                    <a:solidFill>
                      <a:schemeClr val="bg1"/>
                    </a:solidFill>
                    <a:latin typeface="Calibri"/>
                    <a:ea typeface="Calibri"/>
                    <a:cs typeface="Calibri"/>
                  </a:rPr>
                  <a:pPr/>
                  <a:t>Floating License</a:t>
                </a:fld>
                <a:endParaRPr lang="ru-RU" sz="1100">
                  <a:solidFill>
                    <a:schemeClr val="bg1"/>
                  </a:solidFill>
                </a:endParaRPr>
              </a:p>
            </xdr:txBody>
          </xdr:sp>
          <xdr:sp macro="" textlink="PivotTables1!F62">
            <xdr:nvSpPr>
              <xdr:cNvPr id="210" name="TextBox 209">
                <a:extLst>
                  <a:ext uri="{FF2B5EF4-FFF2-40B4-BE49-F238E27FC236}">
                    <a16:creationId xmlns:a16="http://schemas.microsoft.com/office/drawing/2014/main" id="{81E726B4-5FF5-48B2-8601-5686C89B4A61}"/>
                  </a:ext>
                </a:extLst>
              </xdr:cNvPr>
              <xdr:cNvSpPr txBox="1"/>
            </xdr:nvSpPr>
            <xdr:spPr>
              <a:xfrm rot="11487655">
                <a:off x="9397527" y="854705"/>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7E6B38-5708-446E-ABDF-85AB6D98309F}" type="TxLink">
                  <a:rPr lang="en-US" sz="800" b="0" i="0" u="none" strike="noStrike">
                    <a:solidFill>
                      <a:srgbClr val="000000"/>
                    </a:solidFill>
                    <a:latin typeface="Calibri"/>
                    <a:ea typeface="Calibri"/>
                    <a:cs typeface="Calibri"/>
                  </a:rPr>
                  <a:pPr/>
                  <a:t>398 400,00</a:t>
                </a:fld>
                <a:endParaRPr lang="ru-RU" sz="200">
                  <a:solidFill>
                    <a:schemeClr val="bg1"/>
                  </a:solidFill>
                </a:endParaRPr>
              </a:p>
            </xdr:txBody>
          </xdr:sp>
        </xdr:grpSp>
        <xdr:cxnSp macro="">
          <xdr:nvCxnSpPr>
            <xdr:cNvPr id="206" name="Straight Connector 205">
              <a:extLst>
                <a:ext uri="{FF2B5EF4-FFF2-40B4-BE49-F238E27FC236}">
                  <a16:creationId xmlns:a16="http://schemas.microsoft.com/office/drawing/2014/main" id="{1A42A9F1-A321-4715-89F6-A4E51756B4E8}"/>
                </a:ext>
              </a:extLst>
            </xdr:cNvPr>
            <xdr:cNvCxnSpPr/>
          </xdr:nvCxnSpPr>
          <xdr:spPr>
            <a:xfrm>
              <a:off x="9985019" y="1324120"/>
              <a:ext cx="95250" cy="311727"/>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grpSp>
        <xdr:nvGrpSpPr>
          <xdr:cNvPr id="232" name="Group 231">
            <a:extLst>
              <a:ext uri="{FF2B5EF4-FFF2-40B4-BE49-F238E27FC236}">
                <a16:creationId xmlns:a16="http://schemas.microsoft.com/office/drawing/2014/main" id="{11322B6D-10B0-4127-A72D-FA7C8EA5E6AF}"/>
              </a:ext>
            </a:extLst>
          </xdr:cNvPr>
          <xdr:cNvGrpSpPr/>
        </xdr:nvGrpSpPr>
        <xdr:grpSpPr>
          <a:xfrm rot="10112345">
            <a:off x="3421273" y="6340517"/>
            <a:ext cx="2186596" cy="1458889"/>
            <a:chOff x="9131603" y="260374"/>
            <a:chExt cx="2186236" cy="1458889"/>
          </a:xfrm>
        </xdr:grpSpPr>
        <xdr:grpSp>
          <xdr:nvGrpSpPr>
            <xdr:cNvPr id="233" name="Group 232">
              <a:extLst>
                <a:ext uri="{FF2B5EF4-FFF2-40B4-BE49-F238E27FC236}">
                  <a16:creationId xmlns:a16="http://schemas.microsoft.com/office/drawing/2014/main" id="{1EB60D24-A49F-4480-BCA3-BAD04E1518C6}"/>
                </a:ext>
              </a:extLst>
            </xdr:cNvPr>
            <xdr:cNvGrpSpPr/>
          </xdr:nvGrpSpPr>
          <xdr:grpSpPr>
            <a:xfrm>
              <a:off x="9131603" y="260374"/>
              <a:ext cx="1349712" cy="948585"/>
              <a:chOff x="9095884" y="260374"/>
              <a:chExt cx="1349712" cy="948585"/>
            </a:xfrm>
          </xdr:grpSpPr>
          <xdr:sp macro="" textlink="">
            <xdr:nvSpPr>
              <xdr:cNvPr id="241" name="Oval 240">
                <a:extLst>
                  <a:ext uri="{FF2B5EF4-FFF2-40B4-BE49-F238E27FC236}">
                    <a16:creationId xmlns:a16="http://schemas.microsoft.com/office/drawing/2014/main" id="{663BF973-120B-48AE-B41D-1948B1852842}"/>
                  </a:ext>
                </a:extLst>
              </xdr:cNvPr>
              <xdr:cNvSpPr/>
            </xdr:nvSpPr>
            <xdr:spPr>
              <a:xfrm>
                <a:off x="9638618" y="741367"/>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57">
            <xdr:nvSpPr>
              <xdr:cNvPr id="242" name="TextBox 241">
                <a:extLst>
                  <a:ext uri="{FF2B5EF4-FFF2-40B4-BE49-F238E27FC236}">
                    <a16:creationId xmlns:a16="http://schemas.microsoft.com/office/drawing/2014/main" id="{6C4E5CEF-B6D0-4876-A2C9-6A01E407AB45}"/>
                  </a:ext>
                </a:extLst>
              </xdr:cNvPr>
              <xdr:cNvSpPr txBox="1"/>
            </xdr:nvSpPr>
            <xdr:spPr>
              <a:xfrm rot="11487655">
                <a:off x="9589807" y="876209"/>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8E94AE-984E-46B5-972E-57179DB101B9}" type="TxLink">
                  <a:rPr lang="en-US" sz="1100" b="0" i="0" u="none" strike="noStrike">
                    <a:solidFill>
                      <a:srgbClr val="000000"/>
                    </a:solidFill>
                    <a:latin typeface="Calibri"/>
                    <a:ea typeface="Calibri"/>
                    <a:cs typeface="Calibri"/>
                  </a:rPr>
                  <a:pPr/>
                  <a:t>5,5%</a:t>
                </a:fld>
                <a:endParaRPr lang="ru-RU" sz="1100"/>
              </a:p>
            </xdr:txBody>
          </xdr:sp>
          <xdr:sp macro="" textlink="PivotTables1!E57">
            <xdr:nvSpPr>
              <xdr:cNvPr id="243" name="TextBox 242">
                <a:extLst>
                  <a:ext uri="{FF2B5EF4-FFF2-40B4-BE49-F238E27FC236}">
                    <a16:creationId xmlns:a16="http://schemas.microsoft.com/office/drawing/2014/main" id="{D89CAFF3-9A21-4224-919C-E08D225DF86D}"/>
                  </a:ext>
                </a:extLst>
              </xdr:cNvPr>
              <xdr:cNvSpPr txBox="1"/>
            </xdr:nvSpPr>
            <xdr:spPr>
              <a:xfrm rot="11487655">
                <a:off x="9095884" y="260374"/>
                <a:ext cx="1349712" cy="453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80BB1E7-D2B0-4DD2-A56B-E490A9AEDF9F}" type="TxLink">
                  <a:rPr lang="en-US" sz="1100" b="0" i="0" u="none" strike="noStrike">
                    <a:solidFill>
                      <a:schemeClr val="bg1"/>
                    </a:solidFill>
                    <a:latin typeface="Calibri"/>
                    <a:ea typeface="Calibri"/>
                    <a:cs typeface="Calibri"/>
                  </a:rPr>
                  <a:pPr/>
                  <a:t>Television Ad</a:t>
                </a:fld>
                <a:endParaRPr lang="ru-RU" sz="1100">
                  <a:solidFill>
                    <a:schemeClr val="bg1"/>
                  </a:solidFill>
                </a:endParaRPr>
              </a:p>
            </xdr:txBody>
          </xdr:sp>
          <xdr:sp macro="" textlink="PivotTables1!F57">
            <xdr:nvSpPr>
              <xdr:cNvPr id="244" name="TextBox 243">
                <a:extLst>
                  <a:ext uri="{FF2B5EF4-FFF2-40B4-BE49-F238E27FC236}">
                    <a16:creationId xmlns:a16="http://schemas.microsoft.com/office/drawing/2014/main" id="{29ADDF07-208B-4A7F-8B8A-2F64B624EB02}"/>
                  </a:ext>
                </a:extLst>
              </xdr:cNvPr>
              <xdr:cNvSpPr txBox="1"/>
            </xdr:nvSpPr>
            <xdr:spPr>
              <a:xfrm rot="11487655">
                <a:off x="9460859" y="740174"/>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8E48C9-70E1-4A29-8497-3CFC41F53026}" type="TxLink">
                  <a:rPr lang="en-US" sz="800" b="0" i="0" u="none" strike="noStrike">
                    <a:solidFill>
                      <a:srgbClr val="000000"/>
                    </a:solidFill>
                    <a:latin typeface="Calibri"/>
                    <a:ea typeface="Calibri"/>
                    <a:cs typeface="Calibri"/>
                  </a:rPr>
                  <a:pPr/>
                  <a:t>173 726,17</a:t>
                </a:fld>
                <a:endParaRPr lang="ru-RU" sz="100">
                  <a:solidFill>
                    <a:schemeClr val="bg1"/>
                  </a:solidFill>
                </a:endParaRPr>
              </a:p>
            </xdr:txBody>
          </xdr:sp>
        </xdr:grpSp>
        <xdr:cxnSp macro="">
          <xdr:nvCxnSpPr>
            <xdr:cNvPr id="234" name="Straight Connector 233">
              <a:extLst>
                <a:ext uri="{FF2B5EF4-FFF2-40B4-BE49-F238E27FC236}">
                  <a16:creationId xmlns:a16="http://schemas.microsoft.com/office/drawing/2014/main" id="{39516CE2-8F31-4A11-ABA2-171E800DE7A0}"/>
                </a:ext>
              </a:extLst>
            </xdr:cNvPr>
            <xdr:cNvCxnSpPr/>
          </xdr:nvCxnSpPr>
          <xdr:spPr>
            <a:xfrm flipH="1">
              <a:off x="10339648" y="1472045"/>
              <a:ext cx="319693" cy="247218"/>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nvGrpSpPr>
            <xdr:cNvPr id="235" name="Group 234">
              <a:extLst>
                <a:ext uri="{FF2B5EF4-FFF2-40B4-BE49-F238E27FC236}">
                  <a16:creationId xmlns:a16="http://schemas.microsoft.com/office/drawing/2014/main" id="{A45882A9-4CF1-4858-9CC6-DADD17A6B5B2}"/>
                </a:ext>
              </a:extLst>
            </xdr:cNvPr>
            <xdr:cNvGrpSpPr/>
          </xdr:nvGrpSpPr>
          <xdr:grpSpPr>
            <a:xfrm>
              <a:off x="10437411" y="606588"/>
              <a:ext cx="880428" cy="957245"/>
              <a:chOff x="9418019" y="358938"/>
              <a:chExt cx="880428" cy="957245"/>
            </a:xfrm>
          </xdr:grpSpPr>
          <xdr:sp macro="" textlink="">
            <xdr:nvSpPr>
              <xdr:cNvPr id="237" name="Oval 236">
                <a:extLst>
                  <a:ext uri="{FF2B5EF4-FFF2-40B4-BE49-F238E27FC236}">
                    <a16:creationId xmlns:a16="http://schemas.microsoft.com/office/drawing/2014/main" id="{8DB45F5D-2470-44EF-AA74-DB324772B78E}"/>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55">
            <xdr:nvSpPr>
              <xdr:cNvPr id="238" name="TextBox 237">
                <a:extLst>
                  <a:ext uri="{FF2B5EF4-FFF2-40B4-BE49-F238E27FC236}">
                    <a16:creationId xmlns:a16="http://schemas.microsoft.com/office/drawing/2014/main" id="{2E8A9CAC-3224-4AF1-8B36-AB1E36919FD5}"/>
                  </a:ext>
                </a:extLst>
              </xdr:cNvPr>
              <xdr:cNvSpPr txBox="1"/>
            </xdr:nvSpPr>
            <xdr:spPr>
              <a:xfrm rot="11655946">
                <a:off x="9580003" y="1000752"/>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65431F-D41A-4666-BC87-BDD7293DECDC}" type="TxLink">
                  <a:rPr lang="en-US" sz="1100" b="0" i="0" u="none" strike="noStrike">
                    <a:solidFill>
                      <a:srgbClr val="000000"/>
                    </a:solidFill>
                    <a:latin typeface="Calibri"/>
                    <a:ea typeface="Calibri"/>
                    <a:cs typeface="Calibri"/>
                  </a:rPr>
                  <a:pPr/>
                  <a:t>5,4%</a:t>
                </a:fld>
                <a:endParaRPr lang="ru-RU" sz="1100"/>
              </a:p>
            </xdr:txBody>
          </xdr:sp>
          <xdr:sp macro="" textlink="PivotTables1!E55">
            <xdr:nvSpPr>
              <xdr:cNvPr id="239" name="TextBox 238">
                <a:extLst>
                  <a:ext uri="{FF2B5EF4-FFF2-40B4-BE49-F238E27FC236}">
                    <a16:creationId xmlns:a16="http://schemas.microsoft.com/office/drawing/2014/main" id="{E9A01CCF-1E4F-4033-8FAD-44E139BFCE7A}"/>
                  </a:ext>
                </a:extLst>
              </xdr:cNvPr>
              <xdr:cNvSpPr txBox="1"/>
            </xdr:nvSpPr>
            <xdr:spPr>
              <a:xfrm rot="11487655">
                <a:off x="9443958" y="358938"/>
                <a:ext cx="854489" cy="493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3CE4C7-7E94-48A7-925D-9784612494FB}" type="TxLink">
                  <a:rPr lang="en-US" sz="1100" b="0" i="0" u="none" strike="noStrike">
                    <a:solidFill>
                      <a:schemeClr val="bg1"/>
                    </a:solidFill>
                    <a:latin typeface="Calibri"/>
                    <a:ea typeface="Calibri"/>
                    <a:cs typeface="Calibri"/>
                  </a:rPr>
                  <a:pPr/>
                  <a:t>Facebook Page</a:t>
                </a:fld>
                <a:endParaRPr lang="ru-RU" sz="1100">
                  <a:solidFill>
                    <a:schemeClr val="bg1"/>
                  </a:solidFill>
                </a:endParaRPr>
              </a:p>
            </xdr:txBody>
          </xdr:sp>
          <xdr:sp macro="" textlink="PivotTables1!F55">
            <xdr:nvSpPr>
              <xdr:cNvPr id="240" name="TextBox 239">
                <a:extLst>
                  <a:ext uri="{FF2B5EF4-FFF2-40B4-BE49-F238E27FC236}">
                    <a16:creationId xmlns:a16="http://schemas.microsoft.com/office/drawing/2014/main" id="{FF22BBF4-8A56-4A1E-BD35-E33A99525B23}"/>
                  </a:ext>
                </a:extLst>
              </xdr:cNvPr>
              <xdr:cNvSpPr txBox="1"/>
            </xdr:nvSpPr>
            <xdr:spPr>
              <a:xfrm rot="11487655">
                <a:off x="9418019" y="858911"/>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50E3CD-47FD-473D-98C3-88C5AF104271}" type="TxLink">
                  <a:rPr lang="en-US" sz="900" b="0" i="0" u="none" strike="noStrike">
                    <a:solidFill>
                      <a:srgbClr val="000000"/>
                    </a:solidFill>
                    <a:latin typeface="Calibri"/>
                    <a:ea typeface="Calibri"/>
                    <a:cs typeface="Calibri"/>
                  </a:rPr>
                  <a:pPr/>
                  <a:t>168 898,68</a:t>
                </a:fld>
                <a:endParaRPr lang="ru-RU" sz="100">
                  <a:solidFill>
                    <a:schemeClr val="bg1"/>
                  </a:solidFill>
                </a:endParaRPr>
              </a:p>
            </xdr:txBody>
          </xdr:sp>
        </xdr:grpSp>
        <xdr:cxnSp macro="">
          <xdr:nvCxnSpPr>
            <xdr:cNvPr id="236" name="Straight Connector 235">
              <a:extLst>
                <a:ext uri="{FF2B5EF4-FFF2-40B4-BE49-F238E27FC236}">
                  <a16:creationId xmlns:a16="http://schemas.microsoft.com/office/drawing/2014/main" id="{A4D5A7C3-A54F-4041-886C-761F27D32575}"/>
                </a:ext>
              </a:extLst>
            </xdr:cNvPr>
            <xdr:cNvCxnSpPr/>
          </xdr:nvCxnSpPr>
          <xdr:spPr>
            <a:xfrm rot="11487655" flipH="1" flipV="1">
              <a:off x="10001352" y="1204746"/>
              <a:ext cx="75377" cy="324846"/>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grpSp>
        <xdr:nvGrpSpPr>
          <xdr:cNvPr id="246" name="Group 245">
            <a:extLst>
              <a:ext uri="{FF2B5EF4-FFF2-40B4-BE49-F238E27FC236}">
                <a16:creationId xmlns:a16="http://schemas.microsoft.com/office/drawing/2014/main" id="{4773EB09-C7BD-4B49-B636-BF4570A8D896}"/>
              </a:ext>
            </a:extLst>
          </xdr:cNvPr>
          <xdr:cNvGrpSpPr/>
        </xdr:nvGrpSpPr>
        <xdr:grpSpPr>
          <a:xfrm>
            <a:off x="3576726" y="4900083"/>
            <a:ext cx="938394" cy="1174930"/>
            <a:chOff x="11933066" y="3245232"/>
            <a:chExt cx="935798" cy="1174930"/>
          </a:xfrm>
        </xdr:grpSpPr>
        <xdr:grpSp>
          <xdr:nvGrpSpPr>
            <xdr:cNvPr id="247" name="Group 246">
              <a:extLst>
                <a:ext uri="{FF2B5EF4-FFF2-40B4-BE49-F238E27FC236}">
                  <a16:creationId xmlns:a16="http://schemas.microsoft.com/office/drawing/2014/main" id="{42D336E2-7B78-4B31-A8A1-0786AA9DB330}"/>
                </a:ext>
              </a:extLst>
            </xdr:cNvPr>
            <xdr:cNvGrpSpPr/>
          </xdr:nvGrpSpPr>
          <xdr:grpSpPr>
            <a:xfrm>
              <a:off x="11933066" y="3245232"/>
              <a:ext cx="935798" cy="868558"/>
              <a:chOff x="9516412" y="447625"/>
              <a:chExt cx="935798" cy="868558"/>
            </a:xfrm>
          </xdr:grpSpPr>
          <xdr:sp macro="" textlink="">
            <xdr:nvSpPr>
              <xdr:cNvPr id="249" name="Oval 248">
                <a:extLst>
                  <a:ext uri="{FF2B5EF4-FFF2-40B4-BE49-F238E27FC236}">
                    <a16:creationId xmlns:a16="http://schemas.microsoft.com/office/drawing/2014/main" id="{A26AC201-A485-4627-8888-D6F2C94C5DF3}"/>
                  </a:ext>
                </a:extLst>
              </xdr:cNvPr>
              <xdr:cNvSpPr/>
            </xdr:nvSpPr>
            <xdr:spPr>
              <a:xfrm>
                <a:off x="9568296" y="848591"/>
                <a:ext cx="597478" cy="467592"/>
              </a:xfrm>
              <a:prstGeom prst="ellipse">
                <a:avLst/>
              </a:prstGeom>
              <a:effectLst>
                <a:glow rad="63500">
                  <a:schemeClr val="accent3">
                    <a:satMod val="175000"/>
                    <a:alpha val="40000"/>
                  </a:schemeClr>
                </a:glo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ru-RU" sz="1100"/>
              </a:p>
            </xdr:txBody>
          </xdr:sp>
          <xdr:sp macro="" textlink="PivotTables1!G54">
            <xdr:nvSpPr>
              <xdr:cNvPr id="250" name="TextBox 249">
                <a:extLst>
                  <a:ext uri="{FF2B5EF4-FFF2-40B4-BE49-F238E27FC236}">
                    <a16:creationId xmlns:a16="http://schemas.microsoft.com/office/drawing/2014/main" id="{51D96D36-86A5-491B-87CA-944889D4E8DE}"/>
                  </a:ext>
                </a:extLst>
              </xdr:cNvPr>
              <xdr:cNvSpPr txBox="1"/>
            </xdr:nvSpPr>
            <xdr:spPr>
              <a:xfrm>
                <a:off x="9635921" y="857250"/>
                <a:ext cx="536864"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1E2300-3E42-48D7-8CDD-C85B835FAD3E}" type="TxLink">
                  <a:rPr lang="en-US" sz="1100" b="0" i="0" u="none" strike="noStrike">
                    <a:solidFill>
                      <a:srgbClr val="000000"/>
                    </a:solidFill>
                    <a:latin typeface="Calibri"/>
                    <a:ea typeface="Calibri"/>
                    <a:cs typeface="Calibri"/>
                  </a:rPr>
                  <a:pPr/>
                  <a:t>0,2%</a:t>
                </a:fld>
                <a:endParaRPr lang="ru-RU" sz="1100"/>
              </a:p>
            </xdr:txBody>
          </xdr:sp>
          <xdr:sp macro="" textlink="PivotTables1!E54">
            <xdr:nvSpPr>
              <xdr:cNvPr id="251" name="TextBox 250">
                <a:extLst>
                  <a:ext uri="{FF2B5EF4-FFF2-40B4-BE49-F238E27FC236}">
                    <a16:creationId xmlns:a16="http://schemas.microsoft.com/office/drawing/2014/main" id="{D0CA343C-7842-4A27-B05F-5B6D457DC5B8}"/>
                  </a:ext>
                </a:extLst>
              </xdr:cNvPr>
              <xdr:cNvSpPr txBox="1"/>
            </xdr:nvSpPr>
            <xdr:spPr>
              <a:xfrm>
                <a:off x="9516412" y="447625"/>
                <a:ext cx="935798" cy="550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8C5D7D-D3D7-43FB-BB0F-95D8D9649EEF}" type="TxLink">
                  <a:rPr lang="en-US" sz="1100" b="0" i="0" u="none" strike="noStrike">
                    <a:solidFill>
                      <a:schemeClr val="bg1"/>
                    </a:solidFill>
                    <a:latin typeface="Calibri"/>
                    <a:ea typeface="Calibri"/>
                    <a:cs typeface="Calibri"/>
                  </a:rPr>
                  <a:pPr/>
                  <a:t>Company Website</a:t>
                </a:fld>
                <a:endParaRPr lang="ru-RU" sz="1100">
                  <a:solidFill>
                    <a:schemeClr val="bg1"/>
                  </a:solidFill>
                </a:endParaRPr>
              </a:p>
            </xdr:txBody>
          </xdr:sp>
          <xdr:sp macro="" textlink="PivotTables1!F54">
            <xdr:nvSpPr>
              <xdr:cNvPr id="252" name="TextBox 251">
                <a:extLst>
                  <a:ext uri="{FF2B5EF4-FFF2-40B4-BE49-F238E27FC236}">
                    <a16:creationId xmlns:a16="http://schemas.microsoft.com/office/drawing/2014/main" id="{120127ED-3674-4D45-AF86-867F8E1DD784}"/>
                  </a:ext>
                </a:extLst>
              </xdr:cNvPr>
              <xdr:cNvSpPr txBox="1"/>
            </xdr:nvSpPr>
            <xdr:spPr>
              <a:xfrm>
                <a:off x="9599516" y="1044864"/>
                <a:ext cx="77931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887835-9BE0-43D3-A653-7FD4795E720F}" type="TxLink">
                  <a:rPr lang="en-US" sz="900" b="0" i="0" u="none" strike="noStrike">
                    <a:solidFill>
                      <a:srgbClr val="000000"/>
                    </a:solidFill>
                    <a:latin typeface="Calibri"/>
                    <a:ea typeface="Calibri"/>
                    <a:cs typeface="Calibri"/>
                  </a:rPr>
                  <a:pPr/>
                  <a:t>7 320,00</a:t>
                </a:fld>
                <a:endParaRPr lang="ru-RU" sz="100">
                  <a:solidFill>
                    <a:schemeClr val="bg1"/>
                  </a:solidFill>
                </a:endParaRPr>
              </a:p>
            </xdr:txBody>
          </xdr:sp>
        </xdr:grpSp>
        <xdr:cxnSp macro="">
          <xdr:nvCxnSpPr>
            <xdr:cNvPr id="248" name="Straight Connector 247">
              <a:extLst>
                <a:ext uri="{FF2B5EF4-FFF2-40B4-BE49-F238E27FC236}">
                  <a16:creationId xmlns:a16="http://schemas.microsoft.com/office/drawing/2014/main" id="{915E504E-0C0C-4092-A43F-83D5542F3CBD}"/>
                </a:ext>
              </a:extLst>
            </xdr:cNvPr>
            <xdr:cNvCxnSpPr/>
          </xdr:nvCxnSpPr>
          <xdr:spPr>
            <a:xfrm>
              <a:off x="12398370" y="4121365"/>
              <a:ext cx="217538" cy="298797"/>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grpSp>
      <xdr:sp macro="" textlink="PivotTables1!F58">
        <xdr:nvSpPr>
          <xdr:cNvPr id="278" name="TextBox 277">
            <a:extLst>
              <a:ext uri="{FF2B5EF4-FFF2-40B4-BE49-F238E27FC236}">
                <a16:creationId xmlns:a16="http://schemas.microsoft.com/office/drawing/2014/main" id="{26189217-AFB6-40FB-AD79-039654BB48B6}"/>
              </a:ext>
            </a:extLst>
          </xdr:cNvPr>
          <xdr:cNvSpPr txBox="1"/>
        </xdr:nvSpPr>
        <xdr:spPr>
          <a:xfrm>
            <a:off x="5323807" y="6488707"/>
            <a:ext cx="774685"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A197E0-3379-460F-B1C4-79CD2107E29B}" type="TxLink">
              <a:rPr lang="en-US" sz="800" b="0" i="0" u="none" strike="noStrike">
                <a:solidFill>
                  <a:srgbClr val="000000"/>
                </a:solidFill>
                <a:latin typeface="Calibri"/>
                <a:ea typeface="Calibri"/>
                <a:cs typeface="Calibri"/>
              </a:rPr>
              <a:pPr/>
              <a:t>169 341,60</a:t>
            </a:fld>
            <a:endParaRPr lang="ru-RU" sz="100">
              <a:solidFill>
                <a:schemeClr val="bg1"/>
              </a:solidFill>
            </a:endParaRPr>
          </a:p>
        </xdr:txBody>
      </xdr:sp>
      <xdr:sp macro="" textlink="PivotTables1!E56">
        <xdr:nvSpPr>
          <xdr:cNvPr id="273" name="TextBox 272">
            <a:extLst>
              <a:ext uri="{FF2B5EF4-FFF2-40B4-BE49-F238E27FC236}">
                <a16:creationId xmlns:a16="http://schemas.microsoft.com/office/drawing/2014/main" id="{FA28B6AA-CD45-4BBB-A753-32B3C7FD8CBA}"/>
              </a:ext>
            </a:extLst>
          </xdr:cNvPr>
          <xdr:cNvSpPr txBox="1"/>
        </xdr:nvSpPr>
        <xdr:spPr>
          <a:xfrm>
            <a:off x="3757159" y="8316432"/>
            <a:ext cx="789706" cy="298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66FE58B-531D-4DF1-9D45-5A43A910997F}" type="TxLink">
              <a:rPr lang="en-US" sz="1100" b="0" i="0" u="none" strike="noStrike">
                <a:solidFill>
                  <a:schemeClr val="bg1"/>
                </a:solidFill>
                <a:latin typeface="Calibri"/>
                <a:ea typeface="Calibri"/>
                <a:cs typeface="Calibri"/>
              </a:rPr>
              <a:pPr/>
              <a:t>Google Ad</a:t>
            </a:fld>
            <a:endParaRPr lang="ru-RU" sz="1100">
              <a:solidFill>
                <a:schemeClr val="bg1"/>
              </a:solidFill>
            </a:endParaRPr>
          </a:p>
        </xdr:txBody>
      </xdr:sp>
    </xdr:grpSp>
    <xdr:clientData/>
  </xdr:twoCellAnchor>
  <xdr:twoCellAnchor>
    <xdr:from>
      <xdr:col>6</xdr:col>
      <xdr:colOff>139526</xdr:colOff>
      <xdr:row>42</xdr:row>
      <xdr:rowOff>52880</xdr:rowOff>
    </xdr:from>
    <xdr:to>
      <xdr:col>7</xdr:col>
      <xdr:colOff>313606</xdr:colOff>
      <xdr:row>43</xdr:row>
      <xdr:rowOff>113494</xdr:rowOff>
    </xdr:to>
    <xdr:sp macro="" textlink="PivotTables1!F56">
      <xdr:nvSpPr>
        <xdr:cNvPr id="274" name="TextBox 273">
          <a:extLst>
            <a:ext uri="{FF2B5EF4-FFF2-40B4-BE49-F238E27FC236}">
              <a16:creationId xmlns:a16="http://schemas.microsoft.com/office/drawing/2014/main" id="{FB790FF3-3925-4698-A3AF-8590CEF68129}"/>
            </a:ext>
          </a:extLst>
        </xdr:cNvPr>
        <xdr:cNvSpPr txBox="1"/>
      </xdr:nvSpPr>
      <xdr:spPr>
        <a:xfrm>
          <a:off x="3822526" y="8053880"/>
          <a:ext cx="787913"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99A4C7-5E9B-4698-83AD-DCFCEF931170}" type="TxLink">
            <a:rPr lang="en-US" sz="900" b="0" i="0" u="none" strike="noStrike">
              <a:solidFill>
                <a:srgbClr val="000000"/>
              </a:solidFill>
              <a:latin typeface="Calibri"/>
              <a:ea typeface="Calibri"/>
              <a:cs typeface="Calibri"/>
            </a:rPr>
            <a:pPr/>
            <a:t>167 056,85</a:t>
          </a:fld>
          <a:endParaRPr lang="ru-RU" sz="100">
            <a:solidFill>
              <a:schemeClr val="bg1"/>
            </a:solidFill>
          </a:endParaRPr>
        </a:p>
      </xdr:txBody>
    </xdr:sp>
    <xdr:clientData/>
  </xdr:twoCellAnchor>
  <xdr:twoCellAnchor>
    <xdr:from>
      <xdr:col>7</xdr:col>
      <xdr:colOff>533450</xdr:colOff>
      <xdr:row>33</xdr:row>
      <xdr:rowOff>45560</xdr:rowOff>
    </xdr:from>
    <xdr:to>
      <xdr:col>8</xdr:col>
      <xdr:colOff>457755</xdr:colOff>
      <xdr:row>34</xdr:row>
      <xdr:rowOff>31107</xdr:rowOff>
    </xdr:to>
    <xdr:cxnSp macro="">
      <xdr:nvCxnSpPr>
        <xdr:cNvPr id="270" name="Straight Connector 269">
          <a:extLst>
            <a:ext uri="{FF2B5EF4-FFF2-40B4-BE49-F238E27FC236}">
              <a16:creationId xmlns:a16="http://schemas.microsoft.com/office/drawing/2014/main" id="{43EFBEDF-E6A0-490A-8CD8-C3C34B2566BC}"/>
            </a:ext>
          </a:extLst>
        </xdr:cNvPr>
        <xdr:cNvCxnSpPr/>
      </xdr:nvCxnSpPr>
      <xdr:spPr>
        <a:xfrm flipH="1" flipV="1">
          <a:off x="4830283" y="6332060"/>
          <a:ext cx="538139" cy="176047"/>
        </a:xfrm>
        <a:prstGeom prst="line">
          <a:avLst/>
        </a:prstGeom>
        <a:ln w="127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c:userShapes xmlns:c="http://schemas.openxmlformats.org/drawingml/2006/chart">
  <cdr:relSizeAnchor xmlns:cdr="http://schemas.openxmlformats.org/drawingml/2006/chartDrawing">
    <cdr:from>
      <cdr:x>0.22284</cdr:x>
      <cdr:y>0.5559</cdr:y>
    </cdr:from>
    <cdr:to>
      <cdr:x>0.33997</cdr:x>
      <cdr:y>0.59298</cdr:y>
    </cdr:to>
    <cdr:cxnSp macro="">
      <cdr:nvCxnSpPr>
        <cdr:cNvPr id="2" name="Straight Connector 1">
          <a:extLst xmlns:a="http://schemas.openxmlformats.org/drawingml/2006/main">
            <a:ext uri="{FF2B5EF4-FFF2-40B4-BE49-F238E27FC236}">
              <a16:creationId xmlns:a16="http://schemas.microsoft.com/office/drawing/2014/main" id="{B9FD7C70-678A-4B69-AE1A-F9D5BC654762}"/>
            </a:ext>
          </a:extLst>
        </cdr:cNvPr>
        <cdr:cNvCxnSpPr/>
      </cdr:nvCxnSpPr>
      <cdr:spPr>
        <a:xfrm xmlns:a="http://schemas.openxmlformats.org/drawingml/2006/main" flipH="1">
          <a:off x="1680251" y="3245813"/>
          <a:ext cx="883227" cy="216478"/>
        </a:xfrm>
        <a:prstGeom xmlns:a="http://schemas.openxmlformats.org/drawingml/2006/main" prst="line">
          <a:avLst/>
        </a:prstGeom>
        <a:ln xmlns:a="http://schemas.openxmlformats.org/drawingml/2006/main" w="12700">
          <a:gradFill>
            <a:gsLst>
              <a:gs pos="0">
                <a:srgbClr val="990099"/>
              </a:gs>
              <a:gs pos="100000">
                <a:srgbClr val="C23FD8"/>
              </a:gs>
            </a:gsLst>
            <a:lin ang="5400000" scaled="1"/>
          </a:gradFill>
        </a:ln>
        <a:effectLst xmlns:a="http://schemas.openxmlformats.org/drawingml/2006/main">
          <a:glow rad="63500">
            <a:srgbClr val="C23FD8">
              <a:alpha val="40000"/>
            </a:srgbClr>
          </a:glow>
        </a:effectLst>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0.6994</cdr:x>
      <cdr:y>0</cdr:y>
    </cdr:from>
    <cdr:to>
      <cdr:x>0.78149</cdr:x>
      <cdr:y>0.09046</cdr:y>
    </cdr:to>
    <cdr:grpSp>
      <cdr:nvGrpSpPr>
        <cdr:cNvPr id="7" name="Group 6">
          <a:extLst xmlns:a="http://schemas.openxmlformats.org/drawingml/2006/main">
            <a:ext uri="{FF2B5EF4-FFF2-40B4-BE49-F238E27FC236}">
              <a16:creationId xmlns:a16="http://schemas.microsoft.com/office/drawing/2014/main" id="{D910F4E3-769C-4CB9-B9D8-CF931A344C0A}"/>
            </a:ext>
          </a:extLst>
        </cdr:cNvPr>
        <cdr:cNvGrpSpPr/>
      </cdr:nvGrpSpPr>
      <cdr:grpSpPr>
        <a:xfrm xmlns:a="http://schemas.openxmlformats.org/drawingml/2006/main">
          <a:off x="5207485" y="0"/>
          <a:ext cx="611213" cy="525169"/>
          <a:chOff x="5227598" y="0"/>
          <a:chExt cx="613574" cy="525169"/>
        </a:xfrm>
      </cdr:grpSpPr>
      <cdr:sp macro="" textlink="">
        <cdr:nvSpPr>
          <cdr:cNvPr id="3" name="Oval 2">
            <a:extLst xmlns:a="http://schemas.openxmlformats.org/drawingml/2006/main">
              <a:ext uri="{FF2B5EF4-FFF2-40B4-BE49-F238E27FC236}">
                <a16:creationId xmlns:a16="http://schemas.microsoft.com/office/drawing/2014/main" id="{7C462497-F43A-4D8A-B19D-2D550FE8CB7B}"/>
              </a:ext>
            </a:extLst>
          </cdr:cNvPr>
          <cdr:cNvSpPr/>
        </cdr:nvSpPr>
        <cdr:spPr>
          <a:xfrm xmlns:a="http://schemas.openxmlformats.org/drawingml/2006/main">
            <a:off x="5227598" y="0"/>
            <a:ext cx="556918" cy="525169"/>
          </a:xfrm>
          <a:prstGeom xmlns:a="http://schemas.openxmlformats.org/drawingml/2006/main" prst="ellipse">
            <a:avLst/>
          </a:prstGeom>
          <a:gradFill xmlns:a="http://schemas.openxmlformats.org/drawingml/2006/main" flip="none" rotWithShape="1">
            <a:gsLst>
              <a:gs pos="0">
                <a:schemeClr val="bg2">
                  <a:lumMod val="90000"/>
                </a:schemeClr>
              </a:gs>
              <a:gs pos="26000">
                <a:schemeClr val="bg2">
                  <a:lumMod val="10000"/>
                </a:schemeClr>
              </a:gs>
            </a:gsLst>
            <a:path path="circle">
              <a:fillToRect t="100000" r="100000"/>
            </a:path>
            <a:tileRect l="-100000" b="-100000"/>
          </a:gradFill>
          <a:ln xmlns:a="http://schemas.openxmlformats.org/drawingml/2006/main" w="38100">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effectLst xmlns:a="http://schemas.openxmlformats.org/drawingml/2006/main">
            <a:glow rad="63500">
              <a:schemeClr val="accent3">
                <a:satMod val="175000"/>
                <a:alpha val="40000"/>
              </a:schemeClr>
            </a:glow>
          </a:effectLst>
        </cdr:spPr>
        <cdr:style>
          <a:lnRef xmlns:a="http://schemas.openxmlformats.org/drawingml/2006/main" idx="2">
            <a:schemeClr val="dk1">
              <a:shade val="50000"/>
            </a:schemeClr>
          </a:lnRef>
          <a:fillRef xmlns:a="http://schemas.openxmlformats.org/drawingml/2006/main" idx="1">
            <a:schemeClr val="dk1"/>
          </a:fillRef>
          <a:effectRef xmlns:a="http://schemas.openxmlformats.org/drawingml/2006/main" idx="0">
            <a:schemeClr val="dk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ru-RU"/>
          </a:p>
        </cdr:txBody>
      </cdr:sp>
      <cdr:sp macro="" textlink="PivotTables1!$G$71">
        <cdr:nvSpPr>
          <cdr:cNvPr id="4" name="TextBox 3">
            <a:extLst xmlns:a="http://schemas.openxmlformats.org/drawingml/2006/main">
              <a:ext uri="{FF2B5EF4-FFF2-40B4-BE49-F238E27FC236}">
                <a16:creationId xmlns:a16="http://schemas.microsoft.com/office/drawing/2014/main" id="{22C94D27-A0B3-41B7-85B8-5D032B57C1C3}"/>
              </a:ext>
            </a:extLst>
          </cdr:cNvPr>
          <cdr:cNvSpPr txBox="1"/>
        </cdr:nvSpPr>
        <cdr:spPr>
          <a:xfrm xmlns:a="http://schemas.openxmlformats.org/drawingml/2006/main">
            <a:off x="5258991" y="131612"/>
            <a:ext cx="582181" cy="34786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B5494A5-02D2-4CF4-BD05-3669DCB54229}" type="TxLink">
              <a:rPr lang="en-US" sz="1100" b="0" i="0" u="none" strike="noStrike">
                <a:solidFill>
                  <a:schemeClr val="bg1"/>
                </a:solidFill>
                <a:latin typeface="Calibri"/>
                <a:ea typeface="Calibri"/>
                <a:cs typeface="Calibri"/>
              </a:rPr>
              <a:pPr/>
              <a:t>22,2%</a:t>
            </a:fld>
            <a:endParaRPr lang="ru-RU" sz="1100">
              <a:solidFill>
                <a:schemeClr val="bg1"/>
              </a:solidFill>
            </a:endParaRPr>
          </a:p>
        </cdr:txBody>
      </cdr:sp>
    </cdr:grpSp>
  </cdr:relSizeAnchor>
  <cdr:relSizeAnchor xmlns:cdr="http://schemas.openxmlformats.org/drawingml/2006/chartDrawing">
    <cdr:from>
      <cdr:x>0.86321</cdr:x>
      <cdr:y>0.39287</cdr:y>
    </cdr:from>
    <cdr:to>
      <cdr:x>0.96879</cdr:x>
      <cdr:y>0.48333</cdr:y>
    </cdr:to>
    <cdr:grpSp>
      <cdr:nvGrpSpPr>
        <cdr:cNvPr id="6" name="Group 5">
          <a:extLst xmlns:a="http://schemas.openxmlformats.org/drawingml/2006/main">
            <a:ext uri="{FF2B5EF4-FFF2-40B4-BE49-F238E27FC236}">
              <a16:creationId xmlns:a16="http://schemas.microsoft.com/office/drawing/2014/main" id="{5C9DA8EA-3D7B-49AE-A7DC-B2AD187FB403}"/>
            </a:ext>
          </a:extLst>
        </cdr:cNvPr>
        <cdr:cNvGrpSpPr/>
      </cdr:nvGrpSpPr>
      <cdr:grpSpPr>
        <a:xfrm xmlns:a="http://schemas.openxmlformats.org/drawingml/2006/main">
          <a:off x="6427156" y="2280821"/>
          <a:ext cx="786111" cy="525169"/>
          <a:chOff x="6451980" y="2280821"/>
          <a:chExt cx="789148" cy="525169"/>
        </a:xfrm>
      </cdr:grpSpPr>
      <cdr:sp macro="" textlink="">
        <cdr:nvSpPr>
          <cdr:cNvPr id="5" name="Oval 4">
            <a:extLst xmlns:a="http://schemas.openxmlformats.org/drawingml/2006/main">
              <a:ext uri="{FF2B5EF4-FFF2-40B4-BE49-F238E27FC236}">
                <a16:creationId xmlns:a16="http://schemas.microsoft.com/office/drawing/2014/main" id="{14EB6B74-2185-43FA-BF7D-CA6184C5B163}"/>
              </a:ext>
            </a:extLst>
          </cdr:cNvPr>
          <cdr:cNvSpPr/>
        </cdr:nvSpPr>
        <cdr:spPr>
          <a:xfrm xmlns:a="http://schemas.openxmlformats.org/drawingml/2006/main" rot="851226">
            <a:off x="6451980" y="2280821"/>
            <a:ext cx="556918" cy="525169"/>
          </a:xfrm>
          <a:prstGeom xmlns:a="http://schemas.openxmlformats.org/drawingml/2006/main" prst="ellipse">
            <a:avLst/>
          </a:prstGeom>
          <a:gradFill xmlns:a="http://schemas.openxmlformats.org/drawingml/2006/main" flip="none" rotWithShape="1">
            <a:gsLst>
              <a:gs pos="0">
                <a:schemeClr val="bg2">
                  <a:lumMod val="90000"/>
                </a:schemeClr>
              </a:gs>
              <a:gs pos="26000">
                <a:schemeClr val="bg2">
                  <a:lumMod val="10000"/>
                </a:schemeClr>
              </a:gs>
            </a:gsLst>
            <a:path path="circle">
              <a:fillToRect t="100000" r="100000"/>
            </a:path>
            <a:tileRect l="-100000" b="-100000"/>
          </a:gradFill>
          <a:ln xmlns:a="http://schemas.openxmlformats.org/drawingml/2006/main" w="38100">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effectLst xmlns:a="http://schemas.openxmlformats.org/drawingml/2006/main">
            <a:glow rad="63500">
              <a:schemeClr val="accent3">
                <a:satMod val="175000"/>
                <a:alpha val="40000"/>
              </a:schemeClr>
            </a:glow>
          </a:effectLst>
        </cdr:spPr>
        <cdr:style>
          <a:lnRef xmlns:a="http://schemas.openxmlformats.org/drawingml/2006/main" idx="2">
            <a:schemeClr val="dk1">
              <a:shade val="50000"/>
            </a:schemeClr>
          </a:lnRef>
          <a:fillRef xmlns:a="http://schemas.openxmlformats.org/drawingml/2006/main" idx="1">
            <a:schemeClr val="dk1"/>
          </a:fillRef>
          <a:effectRef xmlns:a="http://schemas.openxmlformats.org/drawingml/2006/main" idx="0">
            <a:schemeClr val="dk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ru-RU"/>
          </a:p>
        </cdr:txBody>
      </cdr:sp>
      <cdr:sp macro="" textlink="PivotTables1!$G$68">
        <cdr:nvSpPr>
          <cdr:cNvPr id="8" name="TextBox 1">
            <a:extLst xmlns:a="http://schemas.openxmlformats.org/drawingml/2006/main">
              <a:ext uri="{FF2B5EF4-FFF2-40B4-BE49-F238E27FC236}">
                <a16:creationId xmlns:a16="http://schemas.microsoft.com/office/drawing/2014/main" id="{5AB38CFB-F92C-456B-83DE-AA6CDFBAC65E}"/>
              </a:ext>
            </a:extLst>
          </cdr:cNvPr>
          <cdr:cNvSpPr txBox="1"/>
        </cdr:nvSpPr>
        <cdr:spPr>
          <a:xfrm xmlns:a="http://schemas.openxmlformats.org/drawingml/2006/main">
            <a:off x="6467452" y="2409356"/>
            <a:ext cx="773676" cy="34786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AE04A58F-FA5B-4F6E-9F82-D49304A78EA5}" type="TxLink">
              <a:rPr lang="en-US" sz="1100" b="0" i="0" u="none" strike="noStrike">
                <a:solidFill>
                  <a:schemeClr val="bg1"/>
                </a:solidFill>
                <a:latin typeface="Calibri"/>
                <a:ea typeface="Calibri"/>
                <a:cs typeface="Calibri"/>
              </a:rPr>
              <a:pPr/>
              <a:t>18,0%</a:t>
            </a:fld>
            <a:endParaRPr lang="ru-RU" sz="1100">
              <a:solidFill>
                <a:schemeClr val="bg1"/>
              </a:solidFill>
            </a:endParaRPr>
          </a:p>
        </cdr:txBody>
      </cdr:sp>
    </cdr:grpSp>
  </cdr:relSizeAnchor>
</c:userShapes>
</file>

<file path=xl/drawings/drawing3.xml><?xml version="1.0" encoding="utf-8"?>
<xdr:wsDr xmlns:xdr="http://schemas.openxmlformats.org/drawingml/2006/spreadsheetDrawing" xmlns:a="http://schemas.openxmlformats.org/drawingml/2006/main">
  <xdr:twoCellAnchor>
    <xdr:from>
      <xdr:col>0</xdr:col>
      <xdr:colOff>9525</xdr:colOff>
      <xdr:row>0</xdr:row>
      <xdr:rowOff>47625</xdr:rowOff>
    </xdr:from>
    <xdr:to>
      <xdr:col>29</xdr:col>
      <xdr:colOff>38100</xdr:colOff>
      <xdr:row>2</xdr:row>
      <xdr:rowOff>0</xdr:rowOff>
    </xdr:to>
    <xdr:grpSp>
      <xdr:nvGrpSpPr>
        <xdr:cNvPr id="31" name="Group 30">
          <a:extLst>
            <a:ext uri="{FF2B5EF4-FFF2-40B4-BE49-F238E27FC236}">
              <a16:creationId xmlns:a16="http://schemas.microsoft.com/office/drawing/2014/main" id="{66CDD67B-8F6E-49A3-A8DB-CCE21D38B784}"/>
            </a:ext>
          </a:extLst>
        </xdr:cNvPr>
        <xdr:cNvGrpSpPr/>
      </xdr:nvGrpSpPr>
      <xdr:grpSpPr>
        <a:xfrm>
          <a:off x="9525" y="47625"/>
          <a:ext cx="17637919" cy="333375"/>
          <a:chOff x="9525" y="571500"/>
          <a:chExt cx="17706975" cy="333375"/>
        </a:xfrm>
      </xdr:grpSpPr>
      <xdr:sp macro="" textlink="">
        <xdr:nvSpPr>
          <xdr:cNvPr id="19" name="Rectangle 18">
            <a:extLst>
              <a:ext uri="{FF2B5EF4-FFF2-40B4-BE49-F238E27FC236}">
                <a16:creationId xmlns:a16="http://schemas.microsoft.com/office/drawing/2014/main" id="{728C8D34-7659-4DC4-A804-0C43EA5018D2}"/>
              </a:ext>
            </a:extLst>
          </xdr:cNvPr>
          <xdr:cNvSpPr/>
        </xdr:nvSpPr>
        <xdr:spPr>
          <a:xfrm>
            <a:off x="9525" y="581025"/>
            <a:ext cx="17706975" cy="323850"/>
          </a:xfrm>
          <a:prstGeom prst="rect">
            <a:avLst/>
          </a:prstGeom>
          <a:solidFill>
            <a:srgbClr val="461E64"/>
          </a:solidFill>
          <a:ln>
            <a:noFill/>
          </a:ln>
          <a:effectLst>
            <a:glow rad="101600">
              <a:srgbClr val="CC3399">
                <a:alpha val="60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nvGrpSpPr>
          <xdr:cNvPr id="20" name="Group 19">
            <a:extLst>
              <a:ext uri="{FF2B5EF4-FFF2-40B4-BE49-F238E27FC236}">
                <a16:creationId xmlns:a16="http://schemas.microsoft.com/office/drawing/2014/main" id="{972330E8-2248-4911-A249-DCBB3994FE87}"/>
              </a:ext>
            </a:extLst>
          </xdr:cNvPr>
          <xdr:cNvGrpSpPr/>
        </xdr:nvGrpSpPr>
        <xdr:grpSpPr>
          <a:xfrm>
            <a:off x="47625" y="571500"/>
            <a:ext cx="3257550" cy="307253"/>
            <a:chOff x="47625" y="0"/>
            <a:chExt cx="3257550" cy="307253"/>
          </a:xfrm>
        </xdr:grpSpPr>
        <xdr:sp macro="" textlink="">
          <xdr:nvSpPr>
            <xdr:cNvPr id="21" name="TextBox 20">
              <a:extLst>
                <a:ext uri="{FF2B5EF4-FFF2-40B4-BE49-F238E27FC236}">
                  <a16:creationId xmlns:a16="http://schemas.microsoft.com/office/drawing/2014/main" id="{14BDCEC2-D21F-47BE-8835-6B6A4497D0C5}"/>
                </a:ext>
              </a:extLst>
            </xdr:cNvPr>
            <xdr:cNvSpPr txBox="1"/>
          </xdr:nvSpPr>
          <xdr:spPr>
            <a:xfrm>
              <a:off x="657225" y="0"/>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1">
                  <a:solidFill>
                    <a:schemeClr val="bg1"/>
                  </a:solidFill>
                </a:rPr>
                <a:t>Finanacial</a:t>
              </a:r>
              <a:r>
                <a:rPr lang="en-US" sz="1600" b="1" i="1" baseline="0">
                  <a:solidFill>
                    <a:schemeClr val="bg1"/>
                  </a:solidFill>
                </a:rPr>
                <a:t> Statistics</a:t>
              </a:r>
              <a:endParaRPr lang="ru-RU" sz="1600" b="1" i="1">
                <a:solidFill>
                  <a:schemeClr val="bg1"/>
                </a:solidFill>
              </a:endParaRPr>
            </a:p>
          </xdr:txBody>
        </xdr:sp>
        <xdr:pic>
          <xdr:nvPicPr>
            <xdr:cNvPr id="22" name="Picture 21">
              <a:extLst>
                <a:ext uri="{FF2B5EF4-FFF2-40B4-BE49-F238E27FC236}">
                  <a16:creationId xmlns:a16="http://schemas.microsoft.com/office/drawing/2014/main" id="{85280175-DF92-4B5F-ABC4-5541A113C49C}"/>
                </a:ext>
              </a:extLst>
            </xdr:cNvPr>
            <xdr:cNvPicPr>
              <a:picLocks noChangeAspect="1"/>
            </xdr:cNvPicPr>
          </xdr:nvPicPr>
          <xdr:blipFill>
            <a:blip xmlns:r="http://schemas.openxmlformats.org/officeDocument/2006/relationships" r:embed="rId1" cstate="print">
              <a:duotone>
                <a:schemeClr val="accent5">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47625" y="19051"/>
              <a:ext cx="504825" cy="288202"/>
            </a:xfrm>
            <a:prstGeom prst="rect">
              <a:avLst/>
            </a:prstGeom>
          </xdr:spPr>
        </xdr:pic>
      </xdr:grpSp>
      <xdr:sp macro="" textlink="">
        <xdr:nvSpPr>
          <xdr:cNvPr id="24" name="TextBox 23">
            <a:hlinkClick xmlns:r="http://schemas.openxmlformats.org/officeDocument/2006/relationships" r:id="rId3" tooltip="Income Sources"/>
            <a:extLst>
              <a:ext uri="{FF2B5EF4-FFF2-40B4-BE49-F238E27FC236}">
                <a16:creationId xmlns:a16="http://schemas.microsoft.com/office/drawing/2014/main" id="{7B6B3F8A-5ABB-43A3-AEF3-59FC99FBD6C8}"/>
              </a:ext>
            </a:extLst>
          </xdr:cNvPr>
          <xdr:cNvSpPr txBox="1"/>
        </xdr:nvSpPr>
        <xdr:spPr>
          <a:xfrm>
            <a:off x="13983998" y="597694"/>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Income</a:t>
            </a:r>
            <a:r>
              <a:rPr lang="en-US" sz="1100" b="1" i="1" baseline="0">
                <a:solidFill>
                  <a:schemeClr val="bg1"/>
                </a:solidFill>
              </a:rPr>
              <a:t> Sources</a:t>
            </a:r>
            <a:endParaRPr lang="ru-RU" sz="1100" b="1" i="1">
              <a:solidFill>
                <a:schemeClr val="bg1"/>
              </a:solidFill>
            </a:endParaRPr>
          </a:p>
        </xdr:txBody>
      </xdr:sp>
      <xdr:sp macro="" textlink="">
        <xdr:nvSpPr>
          <xdr:cNvPr id="27" name="TextBox 26">
            <a:hlinkClick xmlns:r="http://schemas.openxmlformats.org/officeDocument/2006/relationships" r:id="rId4" tooltip="Sales Process"/>
            <a:extLst>
              <a:ext uri="{FF2B5EF4-FFF2-40B4-BE49-F238E27FC236}">
                <a16:creationId xmlns:a16="http://schemas.microsoft.com/office/drawing/2014/main" id="{24A7443B-7EBF-4A56-8981-6BEC0859C485}"/>
              </a:ext>
            </a:extLst>
          </xdr:cNvPr>
          <xdr:cNvSpPr txBox="1"/>
        </xdr:nvSpPr>
        <xdr:spPr>
          <a:xfrm>
            <a:off x="16269998" y="597694"/>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Sales Process</a:t>
            </a:r>
            <a:endParaRPr lang="ru-RU" sz="1100" b="1" i="1">
              <a:solidFill>
                <a:schemeClr val="bg1"/>
              </a:solidFill>
            </a:endParaRPr>
          </a:p>
        </xdr:txBody>
      </xdr:sp>
      <xdr:grpSp>
        <xdr:nvGrpSpPr>
          <xdr:cNvPr id="30" name="Group 29">
            <a:extLst>
              <a:ext uri="{FF2B5EF4-FFF2-40B4-BE49-F238E27FC236}">
                <a16:creationId xmlns:a16="http://schemas.microsoft.com/office/drawing/2014/main" id="{5F6D6FBF-463B-4D2E-9874-B8AC4AA26ACB}"/>
              </a:ext>
            </a:extLst>
          </xdr:cNvPr>
          <xdr:cNvGrpSpPr/>
        </xdr:nvGrpSpPr>
        <xdr:grpSpPr>
          <a:xfrm>
            <a:off x="15126998" y="597694"/>
            <a:ext cx="1390649" cy="257175"/>
            <a:chOff x="15126998" y="597694"/>
            <a:chExt cx="1390649" cy="257175"/>
          </a:xfrm>
        </xdr:grpSpPr>
        <xdr:sp macro="" textlink="">
          <xdr:nvSpPr>
            <xdr:cNvPr id="26" name="TextBox 25">
              <a:hlinkClick xmlns:r="http://schemas.openxmlformats.org/officeDocument/2006/relationships" r:id="rId5" tooltip="Geographically"/>
              <a:extLst>
                <a:ext uri="{FF2B5EF4-FFF2-40B4-BE49-F238E27FC236}">
                  <a16:creationId xmlns:a16="http://schemas.microsoft.com/office/drawing/2014/main" id="{C90F44F1-D7CD-46AA-BC81-D863351543C2}"/>
                </a:ext>
              </a:extLst>
            </xdr:cNvPr>
            <xdr:cNvSpPr txBox="1"/>
          </xdr:nvSpPr>
          <xdr:spPr>
            <a:xfrm>
              <a:off x="15126998" y="597694"/>
              <a:ext cx="1390649"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Geographically</a:t>
              </a:r>
              <a:endParaRPr lang="ru-RU" sz="1100" b="1" i="1">
                <a:solidFill>
                  <a:schemeClr val="bg1"/>
                </a:solidFill>
              </a:endParaRPr>
            </a:p>
          </xdr:txBody>
        </xdr:sp>
        <xdr:sp macro="" textlink="">
          <xdr:nvSpPr>
            <xdr:cNvPr id="29" name="Oval 28">
              <a:extLst>
                <a:ext uri="{FF2B5EF4-FFF2-40B4-BE49-F238E27FC236}">
                  <a16:creationId xmlns:a16="http://schemas.microsoft.com/office/drawing/2014/main" id="{ABB990C3-850F-48BF-99A2-AD0F3FCB5C13}"/>
                </a:ext>
              </a:extLst>
            </xdr:cNvPr>
            <xdr:cNvSpPr/>
          </xdr:nvSpPr>
          <xdr:spPr>
            <a:xfrm>
              <a:off x="15269873" y="807244"/>
              <a:ext cx="552451" cy="47625"/>
            </a:xfrm>
            <a:prstGeom prst="ellipse">
              <a:avLst/>
            </a:prstGeom>
            <a:solidFill>
              <a:srgbClr val="0070C0"/>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ru-RU" sz="1100"/>
            </a:p>
          </xdr:txBody>
        </xdr:sp>
      </xdr:grpSp>
    </xdr:grpSp>
    <xdr:clientData/>
  </xdr:twoCellAnchor>
  <xdr:twoCellAnchor>
    <xdr:from>
      <xdr:col>0</xdr:col>
      <xdr:colOff>0</xdr:colOff>
      <xdr:row>12</xdr:row>
      <xdr:rowOff>163281</xdr:rowOff>
    </xdr:from>
    <xdr:to>
      <xdr:col>4</xdr:col>
      <xdr:colOff>209550</xdr:colOff>
      <xdr:row>14</xdr:row>
      <xdr:rowOff>163281</xdr:rowOff>
    </xdr:to>
    <xdr:sp macro="" textlink="">
      <xdr:nvSpPr>
        <xdr:cNvPr id="13" name="TextBox 12">
          <a:extLst>
            <a:ext uri="{FF2B5EF4-FFF2-40B4-BE49-F238E27FC236}">
              <a16:creationId xmlns:a16="http://schemas.microsoft.com/office/drawing/2014/main" id="{FF93444D-0C67-47AE-8AAF-84337B549F89}"/>
            </a:ext>
          </a:extLst>
        </xdr:cNvPr>
        <xdr:cNvSpPr txBox="1"/>
      </xdr:nvSpPr>
      <xdr:spPr>
        <a:xfrm>
          <a:off x="0" y="4544781"/>
          <a:ext cx="26479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1" u="sng">
              <a:solidFill>
                <a:schemeClr val="bg1"/>
              </a:solidFill>
            </a:rPr>
            <a:t>Geographically</a:t>
          </a:r>
          <a:r>
            <a:rPr lang="en-US" sz="1600" b="1" i="1" u="sng" baseline="0">
              <a:solidFill>
                <a:schemeClr val="bg1"/>
              </a:solidFill>
            </a:rPr>
            <a:t>:</a:t>
          </a:r>
          <a:endParaRPr lang="ru-RU" sz="1600" b="1" i="1" u="sng">
            <a:solidFill>
              <a:schemeClr val="bg1"/>
            </a:solidFill>
          </a:endParaRPr>
        </a:p>
      </xdr:txBody>
    </xdr:sp>
    <xdr:clientData/>
  </xdr:twoCellAnchor>
  <xdr:twoCellAnchor>
    <xdr:from>
      <xdr:col>0</xdr:col>
      <xdr:colOff>409575</xdr:colOff>
      <xdr:row>14</xdr:row>
      <xdr:rowOff>144231</xdr:rowOff>
    </xdr:from>
    <xdr:to>
      <xdr:col>5</xdr:col>
      <xdr:colOff>66675</xdr:colOff>
      <xdr:row>22</xdr:row>
      <xdr:rowOff>139469</xdr:rowOff>
    </xdr:to>
    <xdr:grpSp>
      <xdr:nvGrpSpPr>
        <xdr:cNvPr id="14" name="Group 13">
          <a:extLst>
            <a:ext uri="{FF2B5EF4-FFF2-40B4-BE49-F238E27FC236}">
              <a16:creationId xmlns:a16="http://schemas.microsoft.com/office/drawing/2014/main" id="{A3A59FB3-C11A-4B95-B07A-93302A4573BD}"/>
            </a:ext>
          </a:extLst>
        </xdr:cNvPr>
        <xdr:cNvGrpSpPr/>
      </xdr:nvGrpSpPr>
      <xdr:grpSpPr>
        <a:xfrm>
          <a:off x="409575" y="2811231"/>
          <a:ext cx="2693194" cy="1519238"/>
          <a:chOff x="57150" y="4352925"/>
          <a:chExt cx="2352675" cy="1519238"/>
        </a:xfrm>
      </xdr:grpSpPr>
      <xdr:grpSp>
        <xdr:nvGrpSpPr>
          <xdr:cNvPr id="15" name="Group 14">
            <a:extLst>
              <a:ext uri="{FF2B5EF4-FFF2-40B4-BE49-F238E27FC236}">
                <a16:creationId xmlns:a16="http://schemas.microsoft.com/office/drawing/2014/main" id="{B13D557B-89AF-421A-887F-8D2FF816600A}"/>
              </a:ext>
            </a:extLst>
          </xdr:cNvPr>
          <xdr:cNvGrpSpPr/>
        </xdr:nvGrpSpPr>
        <xdr:grpSpPr>
          <a:xfrm>
            <a:off x="142875" y="4352925"/>
            <a:ext cx="1085849" cy="1514475"/>
            <a:chOff x="85725" y="4352925"/>
            <a:chExt cx="1085849" cy="1514475"/>
          </a:xfrm>
        </xdr:grpSpPr>
        <xdr:sp macro="" textlink="PivotTables2!A4">
          <xdr:nvSpPr>
            <xdr:cNvPr id="46" name="TextBox 45">
              <a:extLst>
                <a:ext uri="{FF2B5EF4-FFF2-40B4-BE49-F238E27FC236}">
                  <a16:creationId xmlns:a16="http://schemas.microsoft.com/office/drawing/2014/main" id="{607D47D2-D969-4849-93CC-EA03B3525AC0}"/>
                </a:ext>
              </a:extLst>
            </xdr:cNvPr>
            <xdr:cNvSpPr txBox="1"/>
          </xdr:nvSpPr>
          <xdr:spPr>
            <a:xfrm>
              <a:off x="85725" y="435292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383CF16-C9A9-4FCD-8EC0-B59946FC4757}" type="TxLink">
                <a:rPr lang="en-US" sz="1100" b="0" i="0" u="none" strike="noStrike">
                  <a:solidFill>
                    <a:schemeClr val="bg1"/>
                  </a:solidFill>
                  <a:latin typeface="Calibri"/>
                  <a:ea typeface="Calibri"/>
                  <a:cs typeface="Calibri"/>
                </a:rPr>
                <a:pPr marL="0" indent="0"/>
                <a:t>Brazil</a:t>
              </a:fld>
              <a:endParaRPr lang="ru-RU" sz="1200" b="0" i="1">
                <a:solidFill>
                  <a:schemeClr val="bg1"/>
                </a:solidFill>
                <a:latin typeface="+mn-lt"/>
                <a:ea typeface="+mn-ea"/>
                <a:cs typeface="+mn-cs"/>
              </a:endParaRPr>
            </a:p>
          </xdr:txBody>
        </xdr:sp>
        <xdr:sp macro="" textlink="PivotTables2!A5">
          <xdr:nvSpPr>
            <xdr:cNvPr id="47" name="TextBox 46">
              <a:extLst>
                <a:ext uri="{FF2B5EF4-FFF2-40B4-BE49-F238E27FC236}">
                  <a16:creationId xmlns:a16="http://schemas.microsoft.com/office/drawing/2014/main" id="{4FCF66E6-A0F3-4A04-BFFE-DAFCCDE5A2B6}"/>
                </a:ext>
              </a:extLst>
            </xdr:cNvPr>
            <xdr:cNvSpPr txBox="1"/>
          </xdr:nvSpPr>
          <xdr:spPr>
            <a:xfrm>
              <a:off x="85725" y="46005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1DE4830-1797-480F-B310-D808189962C0}" type="TxLink">
                <a:rPr lang="en-US" sz="1100" b="0" i="0" u="none" strike="noStrike">
                  <a:solidFill>
                    <a:schemeClr val="bg1"/>
                  </a:solidFill>
                  <a:latin typeface="Calibri"/>
                  <a:ea typeface="Calibri"/>
                  <a:cs typeface="Calibri"/>
                </a:rPr>
                <a:pPr marL="0" indent="0"/>
                <a:t>Canada</a:t>
              </a:fld>
              <a:endParaRPr lang="ru-RU" sz="1200" b="0" i="1">
                <a:solidFill>
                  <a:schemeClr val="bg1"/>
                </a:solidFill>
                <a:latin typeface="+mn-lt"/>
                <a:ea typeface="+mn-ea"/>
                <a:cs typeface="+mn-cs"/>
              </a:endParaRPr>
            </a:p>
          </xdr:txBody>
        </xdr:sp>
        <xdr:sp macro="" textlink="PivotTables2!A6">
          <xdr:nvSpPr>
            <xdr:cNvPr id="48" name="TextBox 47">
              <a:extLst>
                <a:ext uri="{FF2B5EF4-FFF2-40B4-BE49-F238E27FC236}">
                  <a16:creationId xmlns:a16="http://schemas.microsoft.com/office/drawing/2014/main" id="{D543706C-197D-4025-85D1-646FD3F932C6}"/>
                </a:ext>
              </a:extLst>
            </xdr:cNvPr>
            <xdr:cNvSpPr txBox="1"/>
          </xdr:nvSpPr>
          <xdr:spPr>
            <a:xfrm>
              <a:off x="85725" y="48672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0215E5C-EC56-47F3-9411-1D7054CFDEE2}" type="TxLink">
                <a:rPr lang="en-US" sz="1100" b="0" i="0" u="none" strike="noStrike">
                  <a:solidFill>
                    <a:schemeClr val="bg1"/>
                  </a:solidFill>
                  <a:latin typeface="Calibri"/>
                  <a:ea typeface="Calibri"/>
                  <a:cs typeface="Calibri"/>
                </a:rPr>
                <a:pPr marL="0" indent="0"/>
                <a:t>Egypt</a:t>
              </a:fld>
              <a:endParaRPr lang="ru-RU" sz="1200" b="0" i="1">
                <a:solidFill>
                  <a:schemeClr val="bg1"/>
                </a:solidFill>
                <a:latin typeface="+mn-lt"/>
                <a:ea typeface="+mn-ea"/>
                <a:cs typeface="+mn-cs"/>
              </a:endParaRPr>
            </a:p>
          </xdr:txBody>
        </xdr:sp>
        <xdr:sp macro="" textlink="PivotTables2!A7">
          <xdr:nvSpPr>
            <xdr:cNvPr id="49" name="TextBox 48">
              <a:extLst>
                <a:ext uri="{FF2B5EF4-FFF2-40B4-BE49-F238E27FC236}">
                  <a16:creationId xmlns:a16="http://schemas.microsoft.com/office/drawing/2014/main" id="{7310E189-453E-43ED-BADD-286000C8082C}"/>
                </a:ext>
              </a:extLst>
            </xdr:cNvPr>
            <xdr:cNvSpPr txBox="1"/>
          </xdr:nvSpPr>
          <xdr:spPr>
            <a:xfrm>
              <a:off x="85725" y="51339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332921-D8D1-40F5-8CCA-3CC304E07640}" type="TxLink">
                <a:rPr lang="en-US" sz="1100" b="0" i="0" u="none" strike="noStrike">
                  <a:solidFill>
                    <a:schemeClr val="bg1"/>
                  </a:solidFill>
                  <a:latin typeface="Calibri"/>
                  <a:ea typeface="Calibri"/>
                  <a:cs typeface="Calibri"/>
                </a:rPr>
                <a:pPr marL="0" indent="0"/>
                <a:t>Russia</a:t>
              </a:fld>
              <a:endParaRPr lang="ru-RU" sz="1200" b="0" i="1">
                <a:solidFill>
                  <a:schemeClr val="bg1"/>
                </a:solidFill>
                <a:latin typeface="+mn-lt"/>
                <a:ea typeface="+mn-ea"/>
                <a:cs typeface="+mn-cs"/>
              </a:endParaRPr>
            </a:p>
          </xdr:txBody>
        </xdr:sp>
        <xdr:sp macro="" textlink="PivotTables2!A8">
          <xdr:nvSpPr>
            <xdr:cNvPr id="50" name="TextBox 49">
              <a:extLst>
                <a:ext uri="{FF2B5EF4-FFF2-40B4-BE49-F238E27FC236}">
                  <a16:creationId xmlns:a16="http://schemas.microsoft.com/office/drawing/2014/main" id="{36A621DB-09D6-4197-A4A9-B8990F944E87}"/>
                </a:ext>
              </a:extLst>
            </xdr:cNvPr>
            <xdr:cNvSpPr txBox="1"/>
          </xdr:nvSpPr>
          <xdr:spPr>
            <a:xfrm>
              <a:off x="85725" y="541020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48CCFB5-9B2D-4CFE-B447-EE2478970407}" type="TxLink">
                <a:rPr lang="en-US" sz="1100" b="0" i="0" u="none" strike="noStrike">
                  <a:solidFill>
                    <a:schemeClr val="bg1"/>
                  </a:solidFill>
                  <a:latin typeface="Calibri"/>
                  <a:ea typeface="Calibri"/>
                  <a:cs typeface="Calibri"/>
                </a:rPr>
                <a:pPr marL="0" indent="0"/>
                <a:t>United Kingdom</a:t>
              </a:fld>
              <a:endParaRPr lang="ru-RU" sz="1200" b="0" i="1">
                <a:solidFill>
                  <a:schemeClr val="bg1"/>
                </a:solidFill>
                <a:latin typeface="+mn-lt"/>
                <a:ea typeface="+mn-ea"/>
                <a:cs typeface="+mn-cs"/>
              </a:endParaRPr>
            </a:p>
          </xdr:txBody>
        </xdr:sp>
        <xdr:sp macro="" textlink="PivotTables2!A9">
          <xdr:nvSpPr>
            <xdr:cNvPr id="51" name="TextBox 50">
              <a:extLst>
                <a:ext uri="{FF2B5EF4-FFF2-40B4-BE49-F238E27FC236}">
                  <a16:creationId xmlns:a16="http://schemas.microsoft.com/office/drawing/2014/main" id="{DD6AA410-FBD0-49AA-ABCD-9F878D088D51}"/>
                </a:ext>
              </a:extLst>
            </xdr:cNvPr>
            <xdr:cNvSpPr txBox="1"/>
          </xdr:nvSpPr>
          <xdr:spPr>
            <a:xfrm>
              <a:off x="85725" y="565785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B2318AA-2385-4506-9C02-DEA101B799B1}" type="TxLink">
                <a:rPr lang="en-US" sz="1100" b="0" i="0" u="none" strike="noStrike">
                  <a:solidFill>
                    <a:schemeClr val="bg1"/>
                  </a:solidFill>
                  <a:latin typeface="Calibri"/>
                  <a:ea typeface="Calibri"/>
                  <a:cs typeface="Calibri"/>
                </a:rPr>
                <a:pPr marL="0" indent="0"/>
                <a:t>USA</a:t>
              </a:fld>
              <a:endParaRPr lang="ru-RU" sz="1200" b="0" i="1">
                <a:solidFill>
                  <a:schemeClr val="bg1"/>
                </a:solidFill>
                <a:latin typeface="+mn-lt"/>
                <a:ea typeface="+mn-ea"/>
                <a:cs typeface="+mn-cs"/>
              </a:endParaRPr>
            </a:p>
          </xdr:txBody>
        </xdr:sp>
      </xdr:grpSp>
      <xdr:grpSp>
        <xdr:nvGrpSpPr>
          <xdr:cNvPr id="16" name="Group 15">
            <a:extLst>
              <a:ext uri="{FF2B5EF4-FFF2-40B4-BE49-F238E27FC236}">
                <a16:creationId xmlns:a16="http://schemas.microsoft.com/office/drawing/2014/main" id="{32E44BA9-8371-45C8-B8F2-567ADEE37ECB}"/>
              </a:ext>
            </a:extLst>
          </xdr:cNvPr>
          <xdr:cNvGrpSpPr/>
        </xdr:nvGrpSpPr>
        <xdr:grpSpPr>
          <a:xfrm>
            <a:off x="1071436" y="4357688"/>
            <a:ext cx="1090738" cy="1514475"/>
            <a:chOff x="80836" y="4352925"/>
            <a:chExt cx="1090738" cy="1514475"/>
          </a:xfrm>
        </xdr:grpSpPr>
        <xdr:sp macro="" textlink="PivotTables2!$B$4">
          <xdr:nvSpPr>
            <xdr:cNvPr id="40" name="TextBox 39">
              <a:extLst>
                <a:ext uri="{FF2B5EF4-FFF2-40B4-BE49-F238E27FC236}">
                  <a16:creationId xmlns:a16="http://schemas.microsoft.com/office/drawing/2014/main" id="{94F16970-8EBA-49EF-BBF1-E88CDED0D9E2}"/>
                </a:ext>
              </a:extLst>
            </xdr:cNvPr>
            <xdr:cNvSpPr txBox="1"/>
          </xdr:nvSpPr>
          <xdr:spPr>
            <a:xfrm>
              <a:off x="85725" y="435292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85F9D12-E390-4877-9A63-7A242B195C7A}" type="TxLink">
                <a:rPr lang="en-US" sz="1100" b="0" i="0" u="none" strike="noStrike">
                  <a:solidFill>
                    <a:schemeClr val="bg1"/>
                  </a:solidFill>
                  <a:latin typeface="Calibri"/>
                  <a:ea typeface="Calibri"/>
                  <a:cs typeface="Calibri"/>
                </a:rPr>
                <a:pPr marL="0" indent="0"/>
                <a:t>126 472,00</a:t>
              </a:fld>
              <a:endParaRPr lang="ru-RU" sz="1200" b="0" i="1">
                <a:solidFill>
                  <a:schemeClr val="bg1"/>
                </a:solidFill>
                <a:latin typeface="+mn-lt"/>
                <a:ea typeface="+mn-ea"/>
                <a:cs typeface="+mn-cs"/>
              </a:endParaRPr>
            </a:p>
          </xdr:txBody>
        </xdr:sp>
        <xdr:sp macro="" textlink="PivotTables2!$B$5">
          <xdr:nvSpPr>
            <xdr:cNvPr id="41" name="TextBox 40">
              <a:extLst>
                <a:ext uri="{FF2B5EF4-FFF2-40B4-BE49-F238E27FC236}">
                  <a16:creationId xmlns:a16="http://schemas.microsoft.com/office/drawing/2014/main" id="{E37DC7A5-655D-4E8A-805D-1CBA6AC7C614}"/>
                </a:ext>
              </a:extLst>
            </xdr:cNvPr>
            <xdr:cNvSpPr txBox="1"/>
          </xdr:nvSpPr>
          <xdr:spPr>
            <a:xfrm>
              <a:off x="85725" y="46005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C279EF1-DFA1-400F-8D84-EAA78505B8DC}" type="TxLink">
                <a:rPr lang="en-US" sz="1100" b="0" i="0" u="none" strike="noStrike">
                  <a:solidFill>
                    <a:schemeClr val="bg1"/>
                  </a:solidFill>
                  <a:latin typeface="Calibri"/>
                  <a:ea typeface="Calibri"/>
                  <a:cs typeface="Calibri"/>
                </a:rPr>
                <a:pPr marL="0" indent="0"/>
                <a:t>125 960,00</a:t>
              </a:fld>
              <a:endParaRPr lang="ru-RU" sz="1200" b="0" i="1">
                <a:solidFill>
                  <a:schemeClr val="bg1"/>
                </a:solidFill>
                <a:latin typeface="+mn-lt"/>
                <a:ea typeface="+mn-ea"/>
                <a:cs typeface="+mn-cs"/>
              </a:endParaRPr>
            </a:p>
          </xdr:txBody>
        </xdr:sp>
        <xdr:sp macro="" textlink="PivotTables2!$B$6">
          <xdr:nvSpPr>
            <xdr:cNvPr id="42" name="TextBox 41">
              <a:extLst>
                <a:ext uri="{FF2B5EF4-FFF2-40B4-BE49-F238E27FC236}">
                  <a16:creationId xmlns:a16="http://schemas.microsoft.com/office/drawing/2014/main" id="{81348D90-5E4A-4D57-8BBA-BD4A247559A2}"/>
                </a:ext>
              </a:extLst>
            </xdr:cNvPr>
            <xdr:cNvSpPr txBox="1"/>
          </xdr:nvSpPr>
          <xdr:spPr>
            <a:xfrm>
              <a:off x="82535" y="487680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91F371C-7236-4FFC-93BC-3E5DB65EFC2A}" type="TxLink">
                <a:rPr lang="en-US" sz="1100" b="0" i="0" u="none" strike="noStrike">
                  <a:solidFill>
                    <a:schemeClr val="bg1"/>
                  </a:solidFill>
                  <a:latin typeface="Calibri"/>
                  <a:ea typeface="Calibri"/>
                  <a:cs typeface="Calibri"/>
                </a:rPr>
                <a:pPr marL="0" indent="0"/>
                <a:t>364 236,00</a:t>
              </a:fld>
              <a:endParaRPr lang="ru-RU" sz="1200" b="0" i="1">
                <a:solidFill>
                  <a:schemeClr val="bg1"/>
                </a:solidFill>
                <a:latin typeface="+mn-lt"/>
                <a:ea typeface="+mn-ea"/>
                <a:cs typeface="+mn-cs"/>
              </a:endParaRPr>
            </a:p>
          </xdr:txBody>
        </xdr:sp>
        <xdr:sp macro="" textlink="PivotTables2!$B$7">
          <xdr:nvSpPr>
            <xdr:cNvPr id="43" name="TextBox 42">
              <a:extLst>
                <a:ext uri="{FF2B5EF4-FFF2-40B4-BE49-F238E27FC236}">
                  <a16:creationId xmlns:a16="http://schemas.microsoft.com/office/drawing/2014/main" id="{7277D010-60DA-4848-8FB3-09195CC93B4C}"/>
                </a:ext>
              </a:extLst>
            </xdr:cNvPr>
            <xdr:cNvSpPr txBox="1"/>
          </xdr:nvSpPr>
          <xdr:spPr>
            <a:xfrm>
              <a:off x="85725" y="51339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54C32EF-B796-4A7E-BC9D-C576412D9678}" type="TxLink">
                <a:rPr lang="en-US" sz="1100" b="0" i="0" u="none" strike="noStrike">
                  <a:solidFill>
                    <a:schemeClr val="bg1"/>
                  </a:solidFill>
                  <a:latin typeface="Calibri"/>
                  <a:ea typeface="Calibri"/>
                  <a:cs typeface="Calibri"/>
                </a:rPr>
                <a:pPr marL="0" indent="0"/>
                <a:t>187 412,00</a:t>
              </a:fld>
              <a:endParaRPr lang="ru-RU" sz="1200" b="0" i="1">
                <a:solidFill>
                  <a:schemeClr val="bg1"/>
                </a:solidFill>
                <a:latin typeface="+mn-lt"/>
                <a:ea typeface="+mn-ea"/>
                <a:cs typeface="+mn-cs"/>
              </a:endParaRPr>
            </a:p>
          </xdr:txBody>
        </xdr:sp>
        <xdr:sp macro="" textlink="PivotTables2!$B$8">
          <xdr:nvSpPr>
            <xdr:cNvPr id="44" name="TextBox 43">
              <a:extLst>
                <a:ext uri="{FF2B5EF4-FFF2-40B4-BE49-F238E27FC236}">
                  <a16:creationId xmlns:a16="http://schemas.microsoft.com/office/drawing/2014/main" id="{7C94FB5B-A49C-4D85-BD88-1B3ADE7A93E5}"/>
                </a:ext>
              </a:extLst>
            </xdr:cNvPr>
            <xdr:cNvSpPr txBox="1"/>
          </xdr:nvSpPr>
          <xdr:spPr>
            <a:xfrm>
              <a:off x="85725" y="541020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6F6A825-A6C9-4CC5-8411-2BA41950C49E}" type="TxLink">
                <a:rPr lang="en-US" sz="1100" b="0" i="0" u="none" strike="noStrike">
                  <a:solidFill>
                    <a:schemeClr val="bg1"/>
                  </a:solidFill>
                  <a:latin typeface="Calibri"/>
                  <a:ea typeface="Calibri"/>
                  <a:cs typeface="Calibri"/>
                </a:rPr>
                <a:pPr marL="0" indent="0"/>
                <a:t>167 840,00</a:t>
              </a:fld>
              <a:endParaRPr lang="ru-RU" sz="1200" b="0" i="1">
                <a:solidFill>
                  <a:schemeClr val="bg1"/>
                </a:solidFill>
                <a:latin typeface="+mn-lt"/>
                <a:ea typeface="+mn-ea"/>
                <a:cs typeface="+mn-cs"/>
              </a:endParaRPr>
            </a:p>
          </xdr:txBody>
        </xdr:sp>
        <xdr:sp macro="" textlink="PivotTables2!$B$9">
          <xdr:nvSpPr>
            <xdr:cNvPr id="45" name="TextBox 44">
              <a:extLst>
                <a:ext uri="{FF2B5EF4-FFF2-40B4-BE49-F238E27FC236}">
                  <a16:creationId xmlns:a16="http://schemas.microsoft.com/office/drawing/2014/main" id="{FA2F6DA9-082C-44E6-BBF4-5D8675CCFF60}"/>
                </a:ext>
              </a:extLst>
            </xdr:cNvPr>
            <xdr:cNvSpPr txBox="1"/>
          </xdr:nvSpPr>
          <xdr:spPr>
            <a:xfrm>
              <a:off x="80836" y="565785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1401BE8-7C73-447A-9296-DB43AAF218F5}" type="TxLink">
                <a:rPr lang="en-US" sz="1100" b="0" i="0" u="none" strike="noStrike">
                  <a:solidFill>
                    <a:schemeClr val="bg1"/>
                  </a:solidFill>
                  <a:latin typeface="Calibri"/>
                  <a:ea typeface="Calibri"/>
                  <a:cs typeface="Calibri"/>
                </a:rPr>
                <a:pPr marL="0" indent="0"/>
                <a:t>197 480,00</a:t>
              </a:fld>
              <a:endParaRPr lang="ru-RU" sz="1200" b="0" i="1">
                <a:solidFill>
                  <a:schemeClr val="bg1"/>
                </a:solidFill>
                <a:latin typeface="+mn-lt"/>
                <a:ea typeface="+mn-ea"/>
                <a:cs typeface="+mn-cs"/>
              </a:endParaRPr>
            </a:p>
          </xdr:txBody>
        </xdr:sp>
      </xdr:grpSp>
      <xdr:grpSp>
        <xdr:nvGrpSpPr>
          <xdr:cNvPr id="17" name="Group 16">
            <a:extLst>
              <a:ext uri="{FF2B5EF4-FFF2-40B4-BE49-F238E27FC236}">
                <a16:creationId xmlns:a16="http://schemas.microsoft.com/office/drawing/2014/main" id="{33A48C90-F8D1-4AE3-A33A-28CE024FF1D1}"/>
              </a:ext>
            </a:extLst>
          </xdr:cNvPr>
          <xdr:cNvGrpSpPr/>
        </xdr:nvGrpSpPr>
        <xdr:grpSpPr>
          <a:xfrm>
            <a:off x="1838325" y="4352925"/>
            <a:ext cx="542925" cy="1514475"/>
            <a:chOff x="85725" y="4352925"/>
            <a:chExt cx="1085849" cy="1514475"/>
          </a:xfrm>
        </xdr:grpSpPr>
        <xdr:sp macro="" textlink="PivotTables2!$C$4">
          <xdr:nvSpPr>
            <xdr:cNvPr id="34" name="TextBox 33">
              <a:extLst>
                <a:ext uri="{FF2B5EF4-FFF2-40B4-BE49-F238E27FC236}">
                  <a16:creationId xmlns:a16="http://schemas.microsoft.com/office/drawing/2014/main" id="{9C90B1E1-0983-44DA-8919-5DBB775B1D14}"/>
                </a:ext>
              </a:extLst>
            </xdr:cNvPr>
            <xdr:cNvSpPr txBox="1"/>
          </xdr:nvSpPr>
          <xdr:spPr>
            <a:xfrm>
              <a:off x="85725" y="435292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5EBA37E-51C4-44A1-8BEF-F0F600A213B5}" type="TxLink">
                <a:rPr lang="en-US" sz="1100" b="0" i="0" u="none" strike="noStrike">
                  <a:solidFill>
                    <a:schemeClr val="bg1"/>
                  </a:solidFill>
                  <a:latin typeface="Calibri"/>
                  <a:ea typeface="Calibri"/>
                  <a:cs typeface="Calibri"/>
                </a:rPr>
                <a:pPr marL="0" indent="0" algn="ctr"/>
                <a:t>10,8%</a:t>
              </a:fld>
              <a:endParaRPr lang="ru-RU" sz="1200" b="0" i="1">
                <a:solidFill>
                  <a:schemeClr val="bg1"/>
                </a:solidFill>
                <a:latin typeface="+mn-lt"/>
                <a:ea typeface="+mn-ea"/>
                <a:cs typeface="+mn-cs"/>
              </a:endParaRPr>
            </a:p>
          </xdr:txBody>
        </xdr:sp>
        <xdr:sp macro="" textlink="PivotTables2!$C$5">
          <xdr:nvSpPr>
            <xdr:cNvPr id="35" name="TextBox 34">
              <a:extLst>
                <a:ext uri="{FF2B5EF4-FFF2-40B4-BE49-F238E27FC236}">
                  <a16:creationId xmlns:a16="http://schemas.microsoft.com/office/drawing/2014/main" id="{5FB21213-2AAF-4873-B50D-2B4B8ADA07FE}"/>
                </a:ext>
              </a:extLst>
            </xdr:cNvPr>
            <xdr:cNvSpPr txBox="1"/>
          </xdr:nvSpPr>
          <xdr:spPr>
            <a:xfrm>
              <a:off x="85725" y="46005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C5A7704-56BB-469E-8A76-502B0A28299C}" type="TxLink">
                <a:rPr lang="en-US" sz="1100" b="0" i="0" u="none" strike="noStrike">
                  <a:solidFill>
                    <a:schemeClr val="bg1"/>
                  </a:solidFill>
                  <a:latin typeface="Calibri"/>
                  <a:ea typeface="Calibri"/>
                  <a:cs typeface="Calibri"/>
                </a:rPr>
                <a:pPr marL="0" indent="0" algn="ctr"/>
                <a:t>10,8%</a:t>
              </a:fld>
              <a:endParaRPr lang="ru-RU" sz="1200" b="0" i="1">
                <a:solidFill>
                  <a:schemeClr val="bg1"/>
                </a:solidFill>
                <a:latin typeface="+mn-lt"/>
                <a:ea typeface="+mn-ea"/>
                <a:cs typeface="+mn-cs"/>
              </a:endParaRPr>
            </a:p>
          </xdr:txBody>
        </xdr:sp>
        <xdr:sp macro="" textlink="PivotTables2!$C$6">
          <xdr:nvSpPr>
            <xdr:cNvPr id="36" name="TextBox 35">
              <a:extLst>
                <a:ext uri="{FF2B5EF4-FFF2-40B4-BE49-F238E27FC236}">
                  <a16:creationId xmlns:a16="http://schemas.microsoft.com/office/drawing/2014/main" id="{9E277831-FDE6-4AE5-9E58-F1258920AB3F}"/>
                </a:ext>
              </a:extLst>
            </xdr:cNvPr>
            <xdr:cNvSpPr txBox="1"/>
          </xdr:nvSpPr>
          <xdr:spPr>
            <a:xfrm>
              <a:off x="85725" y="48672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207258C-9CE5-4DBB-9666-4E589D8A040D}" type="TxLink">
                <a:rPr lang="en-US" sz="1100" b="0" i="0" u="none" strike="noStrike">
                  <a:solidFill>
                    <a:schemeClr val="bg1"/>
                  </a:solidFill>
                  <a:latin typeface="Calibri"/>
                  <a:ea typeface="Calibri"/>
                  <a:cs typeface="Calibri"/>
                </a:rPr>
                <a:pPr marL="0" indent="0" algn="ctr"/>
                <a:t>31,1%</a:t>
              </a:fld>
              <a:endParaRPr lang="ru-RU" sz="1200" b="0" i="1">
                <a:solidFill>
                  <a:schemeClr val="bg1"/>
                </a:solidFill>
                <a:latin typeface="+mn-lt"/>
                <a:ea typeface="+mn-ea"/>
                <a:cs typeface="+mn-cs"/>
              </a:endParaRPr>
            </a:p>
          </xdr:txBody>
        </xdr:sp>
        <xdr:sp macro="" textlink="PivotTables2!$C$7">
          <xdr:nvSpPr>
            <xdr:cNvPr id="37" name="TextBox 36">
              <a:extLst>
                <a:ext uri="{FF2B5EF4-FFF2-40B4-BE49-F238E27FC236}">
                  <a16:creationId xmlns:a16="http://schemas.microsoft.com/office/drawing/2014/main" id="{03A6BABB-179F-443E-AC3A-BEFBF80D7221}"/>
                </a:ext>
              </a:extLst>
            </xdr:cNvPr>
            <xdr:cNvSpPr txBox="1"/>
          </xdr:nvSpPr>
          <xdr:spPr>
            <a:xfrm>
              <a:off x="85725" y="5133975"/>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DB82573-3AA3-4DB9-BB3C-B6E2D17823F8}" type="TxLink">
                <a:rPr lang="en-US" sz="1100" b="0" i="0" u="none" strike="noStrike">
                  <a:solidFill>
                    <a:schemeClr val="bg1"/>
                  </a:solidFill>
                  <a:latin typeface="Calibri"/>
                  <a:ea typeface="Calibri"/>
                  <a:cs typeface="Calibri"/>
                </a:rPr>
                <a:pPr marL="0" indent="0" algn="ctr"/>
                <a:t>16,0%</a:t>
              </a:fld>
              <a:endParaRPr lang="ru-RU" sz="1200" b="0" i="1">
                <a:solidFill>
                  <a:schemeClr val="bg1"/>
                </a:solidFill>
                <a:latin typeface="+mn-lt"/>
                <a:ea typeface="+mn-ea"/>
                <a:cs typeface="+mn-cs"/>
              </a:endParaRPr>
            </a:p>
          </xdr:txBody>
        </xdr:sp>
        <xdr:sp macro="" textlink="PivotTables2!$C$8">
          <xdr:nvSpPr>
            <xdr:cNvPr id="38" name="TextBox 37">
              <a:extLst>
                <a:ext uri="{FF2B5EF4-FFF2-40B4-BE49-F238E27FC236}">
                  <a16:creationId xmlns:a16="http://schemas.microsoft.com/office/drawing/2014/main" id="{BC344014-E6D7-475C-A00C-3EA455238953}"/>
                </a:ext>
              </a:extLst>
            </xdr:cNvPr>
            <xdr:cNvSpPr txBox="1"/>
          </xdr:nvSpPr>
          <xdr:spPr>
            <a:xfrm>
              <a:off x="85725" y="541020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7261FE9-AA73-4B85-B0E6-6F768A68391F}" type="TxLink">
                <a:rPr lang="en-US" sz="1100" b="0" i="0" u="none" strike="noStrike">
                  <a:solidFill>
                    <a:schemeClr val="bg1"/>
                  </a:solidFill>
                  <a:latin typeface="Calibri"/>
                  <a:ea typeface="Calibri"/>
                  <a:cs typeface="Calibri"/>
                </a:rPr>
                <a:pPr marL="0" indent="0" algn="ctr"/>
                <a:t>14,4%</a:t>
              </a:fld>
              <a:endParaRPr lang="ru-RU" sz="1200" b="0" i="1">
                <a:solidFill>
                  <a:schemeClr val="bg1"/>
                </a:solidFill>
                <a:latin typeface="+mn-lt"/>
                <a:ea typeface="+mn-ea"/>
                <a:cs typeface="+mn-cs"/>
              </a:endParaRPr>
            </a:p>
          </xdr:txBody>
        </xdr:sp>
        <xdr:sp macro="" textlink="PivotTables2!$C$9">
          <xdr:nvSpPr>
            <xdr:cNvPr id="39" name="TextBox 38">
              <a:extLst>
                <a:ext uri="{FF2B5EF4-FFF2-40B4-BE49-F238E27FC236}">
                  <a16:creationId xmlns:a16="http://schemas.microsoft.com/office/drawing/2014/main" id="{0446FAC0-A4C8-491C-A5CE-F972002A7487}"/>
                </a:ext>
              </a:extLst>
            </xdr:cNvPr>
            <xdr:cNvSpPr txBox="1"/>
          </xdr:nvSpPr>
          <xdr:spPr>
            <a:xfrm>
              <a:off x="85725" y="5657850"/>
              <a:ext cx="108584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03D6F5F-90EE-4DA6-9ADE-48EF81052309}" type="TxLink">
                <a:rPr lang="en-US" sz="1100" b="0" i="0" u="none" strike="noStrike">
                  <a:solidFill>
                    <a:schemeClr val="bg1"/>
                  </a:solidFill>
                  <a:latin typeface="Calibri"/>
                  <a:ea typeface="Calibri"/>
                  <a:cs typeface="Calibri"/>
                </a:rPr>
                <a:pPr marL="0" indent="0" algn="ctr"/>
                <a:t>16,9%</a:t>
              </a:fld>
              <a:endParaRPr lang="ru-RU" sz="1200" b="0" i="1">
                <a:solidFill>
                  <a:schemeClr val="bg1"/>
                </a:solidFill>
                <a:latin typeface="+mn-lt"/>
                <a:ea typeface="+mn-ea"/>
                <a:cs typeface="+mn-cs"/>
              </a:endParaRPr>
            </a:p>
          </xdr:txBody>
        </xdr:sp>
      </xdr:grpSp>
      <xdr:cxnSp macro="">
        <xdr:nvCxnSpPr>
          <xdr:cNvPr id="18" name="Straight Connector 17">
            <a:extLst>
              <a:ext uri="{FF2B5EF4-FFF2-40B4-BE49-F238E27FC236}">
                <a16:creationId xmlns:a16="http://schemas.microsoft.com/office/drawing/2014/main" id="{C3FC9498-6171-432B-8DAB-08E378867A17}"/>
              </a:ext>
            </a:extLst>
          </xdr:cNvPr>
          <xdr:cNvCxnSpPr/>
        </xdr:nvCxnSpPr>
        <xdr:spPr>
          <a:xfrm>
            <a:off x="57150" y="4591050"/>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23" name="Straight Connector 22">
            <a:extLst>
              <a:ext uri="{FF2B5EF4-FFF2-40B4-BE49-F238E27FC236}">
                <a16:creationId xmlns:a16="http://schemas.microsoft.com/office/drawing/2014/main" id="{D9E8AD14-04AA-41AD-AB34-89E971AFF9C9}"/>
              </a:ext>
            </a:extLst>
          </xdr:cNvPr>
          <xdr:cNvCxnSpPr/>
        </xdr:nvCxnSpPr>
        <xdr:spPr>
          <a:xfrm>
            <a:off x="57150" y="4867275"/>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25" name="Straight Connector 24">
            <a:extLst>
              <a:ext uri="{FF2B5EF4-FFF2-40B4-BE49-F238E27FC236}">
                <a16:creationId xmlns:a16="http://schemas.microsoft.com/office/drawing/2014/main" id="{87831AAD-9DE7-4326-B261-1D4060C1E4AC}"/>
              </a:ext>
            </a:extLst>
          </xdr:cNvPr>
          <xdr:cNvCxnSpPr/>
        </xdr:nvCxnSpPr>
        <xdr:spPr>
          <a:xfrm>
            <a:off x="57150" y="5124450"/>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32" name="Straight Connector 31">
            <a:extLst>
              <a:ext uri="{FF2B5EF4-FFF2-40B4-BE49-F238E27FC236}">
                <a16:creationId xmlns:a16="http://schemas.microsoft.com/office/drawing/2014/main" id="{EEABC20C-4312-444F-A983-3D8E2D66ADF6}"/>
              </a:ext>
            </a:extLst>
          </xdr:cNvPr>
          <xdr:cNvCxnSpPr/>
        </xdr:nvCxnSpPr>
        <xdr:spPr>
          <a:xfrm>
            <a:off x="57150" y="5391150"/>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33" name="Straight Connector 32">
            <a:extLst>
              <a:ext uri="{FF2B5EF4-FFF2-40B4-BE49-F238E27FC236}">
                <a16:creationId xmlns:a16="http://schemas.microsoft.com/office/drawing/2014/main" id="{81273235-7974-4172-93D3-56FAD5593F0F}"/>
              </a:ext>
            </a:extLst>
          </xdr:cNvPr>
          <xdr:cNvCxnSpPr/>
        </xdr:nvCxnSpPr>
        <xdr:spPr>
          <a:xfrm>
            <a:off x="57150" y="5657850"/>
            <a:ext cx="235267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38100</xdr:colOff>
      <xdr:row>6</xdr:row>
      <xdr:rowOff>133350</xdr:rowOff>
    </xdr:from>
    <xdr:to>
      <xdr:col>4</xdr:col>
      <xdr:colOff>238125</xdr:colOff>
      <xdr:row>8</xdr:row>
      <xdr:rowOff>176893</xdr:rowOff>
    </xdr:to>
    <xdr:sp macro="" textlink="">
      <xdr:nvSpPr>
        <xdr:cNvPr id="52" name="TextBox 51">
          <a:extLst>
            <a:ext uri="{FF2B5EF4-FFF2-40B4-BE49-F238E27FC236}">
              <a16:creationId xmlns:a16="http://schemas.microsoft.com/office/drawing/2014/main" id="{4286568B-AD60-4013-8F30-262585FDA41E}"/>
            </a:ext>
          </a:extLst>
        </xdr:cNvPr>
        <xdr:cNvSpPr txBox="1"/>
      </xdr:nvSpPr>
      <xdr:spPr>
        <a:xfrm>
          <a:off x="38100" y="1276350"/>
          <a:ext cx="2638425"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1" u="sng">
              <a:solidFill>
                <a:schemeClr val="bg1"/>
              </a:solidFill>
            </a:rPr>
            <a:t>Main</a:t>
          </a:r>
          <a:r>
            <a:rPr lang="en-US" sz="1600" b="1" i="1" u="sng" baseline="0">
              <a:solidFill>
                <a:schemeClr val="bg1"/>
              </a:solidFill>
            </a:rPr>
            <a:t> Index:</a:t>
          </a:r>
          <a:endParaRPr lang="ru-RU" sz="1600" b="1" i="1" u="sng">
            <a:solidFill>
              <a:schemeClr val="bg1"/>
            </a:solidFill>
          </a:endParaRPr>
        </a:p>
      </xdr:txBody>
    </xdr:sp>
    <xdr:clientData/>
  </xdr:twoCellAnchor>
  <xdr:twoCellAnchor>
    <xdr:from>
      <xdr:col>0</xdr:col>
      <xdr:colOff>161925</xdr:colOff>
      <xdr:row>8</xdr:row>
      <xdr:rowOff>114300</xdr:rowOff>
    </xdr:from>
    <xdr:to>
      <xdr:col>4</xdr:col>
      <xdr:colOff>371475</xdr:colOff>
      <xdr:row>11</xdr:row>
      <xdr:rowOff>47625</xdr:rowOff>
    </xdr:to>
    <xdr:grpSp>
      <xdr:nvGrpSpPr>
        <xdr:cNvPr id="53" name="Group 52">
          <a:extLst>
            <a:ext uri="{FF2B5EF4-FFF2-40B4-BE49-F238E27FC236}">
              <a16:creationId xmlns:a16="http://schemas.microsoft.com/office/drawing/2014/main" id="{C8721097-A491-4F1E-A52E-B7BE8A5467A4}"/>
            </a:ext>
          </a:extLst>
        </xdr:cNvPr>
        <xdr:cNvGrpSpPr/>
      </xdr:nvGrpSpPr>
      <xdr:grpSpPr>
        <a:xfrm>
          <a:off x="161925" y="1638300"/>
          <a:ext cx="2638425" cy="504825"/>
          <a:chOff x="9525" y="2000250"/>
          <a:chExt cx="2657475" cy="504825"/>
        </a:xfrm>
      </xdr:grpSpPr>
      <xdr:sp macro="" textlink="">
        <xdr:nvSpPr>
          <xdr:cNvPr id="54" name="TextBox 53">
            <a:extLst>
              <a:ext uri="{FF2B5EF4-FFF2-40B4-BE49-F238E27FC236}">
                <a16:creationId xmlns:a16="http://schemas.microsoft.com/office/drawing/2014/main" id="{4408FA6D-B945-4771-BF7D-EEA4D60126A3}"/>
              </a:ext>
            </a:extLst>
          </xdr:cNvPr>
          <xdr:cNvSpPr txBox="1"/>
        </xdr:nvSpPr>
        <xdr:spPr>
          <a:xfrm>
            <a:off x="9525" y="2247900"/>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Profits, cu</a:t>
            </a:r>
            <a:endParaRPr lang="ru-RU" sz="1200" b="0" i="1">
              <a:solidFill>
                <a:schemeClr val="bg1"/>
              </a:solidFill>
              <a:latin typeface="+mn-lt"/>
              <a:ea typeface="+mn-ea"/>
              <a:cs typeface="+mn-cs"/>
            </a:endParaRPr>
          </a:p>
        </xdr:txBody>
      </xdr:sp>
      <xdr:sp macro="" textlink="PivotTables2!E4">
        <xdr:nvSpPr>
          <xdr:cNvPr id="55" name="TextBox 54">
            <a:extLst>
              <a:ext uri="{FF2B5EF4-FFF2-40B4-BE49-F238E27FC236}">
                <a16:creationId xmlns:a16="http://schemas.microsoft.com/office/drawing/2014/main" id="{6D851C95-B325-4887-8469-75293BD60A89}"/>
              </a:ext>
            </a:extLst>
          </xdr:cNvPr>
          <xdr:cNvSpPr txBox="1"/>
        </xdr:nvSpPr>
        <xdr:spPr>
          <a:xfrm>
            <a:off x="19050" y="2000250"/>
            <a:ext cx="26479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ACB47E8-6843-4A88-9A19-3EB662804BC5}" type="TxLink">
              <a:rPr lang="en-US" sz="2000" b="1" i="1" u="none" strike="noStrike">
                <a:solidFill>
                  <a:schemeClr val="bg1"/>
                </a:solidFill>
                <a:latin typeface="Calibri"/>
                <a:ea typeface="Calibri"/>
                <a:cs typeface="Calibri"/>
              </a:rPr>
              <a:pPr marL="0" indent="0"/>
              <a:t>1 169 400,00</a:t>
            </a:fld>
            <a:endParaRPr lang="ru-RU" sz="2000" b="1" i="1" u="none" strike="noStrike">
              <a:solidFill>
                <a:schemeClr val="bg1"/>
              </a:solidFill>
              <a:latin typeface="Calibri"/>
              <a:ea typeface="Calibri"/>
              <a:cs typeface="Calibri"/>
            </a:endParaRPr>
          </a:p>
        </xdr:txBody>
      </xdr:sp>
    </xdr:grpSp>
    <xdr:clientData/>
  </xdr:twoCellAnchor>
  <xdr:twoCellAnchor editAs="oneCell">
    <xdr:from>
      <xdr:col>0</xdr:col>
      <xdr:colOff>133348</xdr:colOff>
      <xdr:row>3</xdr:row>
      <xdr:rowOff>28574</xdr:rowOff>
    </xdr:from>
    <xdr:to>
      <xdr:col>3</xdr:col>
      <xdr:colOff>590550</xdr:colOff>
      <xdr:row>5</xdr:row>
      <xdr:rowOff>28575</xdr:rowOff>
    </xdr:to>
    <mc:AlternateContent xmlns:mc="http://schemas.openxmlformats.org/markup-compatibility/2006" xmlns:a14="http://schemas.microsoft.com/office/drawing/2010/main">
      <mc:Choice Requires="a14">
        <xdr:graphicFrame macro="">
          <xdr:nvGraphicFramePr>
            <xdr:cNvPr id="56" name="Year 3">
              <a:extLst>
                <a:ext uri="{FF2B5EF4-FFF2-40B4-BE49-F238E27FC236}">
                  <a16:creationId xmlns:a16="http://schemas.microsoft.com/office/drawing/2014/main" id="{D5C74685-1362-460C-BF36-6C24B6F26471}"/>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33348" y="600074"/>
              <a:ext cx="2278858" cy="381001"/>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409575</xdr:colOff>
      <xdr:row>15</xdr:row>
      <xdr:rowOff>38100</xdr:rowOff>
    </xdr:from>
    <xdr:to>
      <xdr:col>0</xdr:col>
      <xdr:colOff>495300</xdr:colOff>
      <xdr:row>15</xdr:row>
      <xdr:rowOff>104775</xdr:rowOff>
    </xdr:to>
    <xdr:sp macro="" textlink="">
      <xdr:nvSpPr>
        <xdr:cNvPr id="2" name="Oval 1">
          <a:extLst>
            <a:ext uri="{FF2B5EF4-FFF2-40B4-BE49-F238E27FC236}">
              <a16:creationId xmlns:a16="http://schemas.microsoft.com/office/drawing/2014/main" id="{E519671D-F3EF-4848-A9EE-B151597BD001}"/>
            </a:ext>
          </a:extLst>
        </xdr:cNvPr>
        <xdr:cNvSpPr/>
      </xdr:nvSpPr>
      <xdr:spPr>
        <a:xfrm>
          <a:off x="409575" y="3848100"/>
          <a:ext cx="85725" cy="666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419100</xdr:colOff>
      <xdr:row>16</xdr:row>
      <xdr:rowOff>114300</xdr:rowOff>
    </xdr:from>
    <xdr:to>
      <xdr:col>0</xdr:col>
      <xdr:colOff>504825</xdr:colOff>
      <xdr:row>16</xdr:row>
      <xdr:rowOff>180975</xdr:rowOff>
    </xdr:to>
    <xdr:sp macro="" textlink="">
      <xdr:nvSpPr>
        <xdr:cNvPr id="58" name="Oval 57">
          <a:extLst>
            <a:ext uri="{FF2B5EF4-FFF2-40B4-BE49-F238E27FC236}">
              <a16:creationId xmlns:a16="http://schemas.microsoft.com/office/drawing/2014/main" id="{2608B383-1768-4C13-8870-D282CA8A7802}"/>
            </a:ext>
          </a:extLst>
        </xdr:cNvPr>
        <xdr:cNvSpPr/>
      </xdr:nvSpPr>
      <xdr:spPr>
        <a:xfrm>
          <a:off x="419100" y="4114800"/>
          <a:ext cx="85725" cy="66675"/>
        </a:xfrm>
        <a:prstGeom prst="ellipse">
          <a:avLst/>
        </a:prstGeom>
        <a:solidFill>
          <a:srgbClr val="C23FD8"/>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419100</xdr:colOff>
      <xdr:row>17</xdr:row>
      <xdr:rowOff>180975</xdr:rowOff>
    </xdr:from>
    <xdr:to>
      <xdr:col>0</xdr:col>
      <xdr:colOff>504825</xdr:colOff>
      <xdr:row>18</xdr:row>
      <xdr:rowOff>57150</xdr:rowOff>
    </xdr:to>
    <xdr:sp macro="" textlink="">
      <xdr:nvSpPr>
        <xdr:cNvPr id="59" name="Oval 58">
          <a:extLst>
            <a:ext uri="{FF2B5EF4-FFF2-40B4-BE49-F238E27FC236}">
              <a16:creationId xmlns:a16="http://schemas.microsoft.com/office/drawing/2014/main" id="{954C3BA8-9E18-4B6A-88B2-1CFBCCD90374}"/>
            </a:ext>
          </a:extLst>
        </xdr:cNvPr>
        <xdr:cNvSpPr/>
      </xdr:nvSpPr>
      <xdr:spPr>
        <a:xfrm>
          <a:off x="419100" y="4371975"/>
          <a:ext cx="85725" cy="66675"/>
        </a:xfrm>
        <a:prstGeom prst="ellipse">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228600</xdr:colOff>
      <xdr:row>22</xdr:row>
      <xdr:rowOff>117475</xdr:rowOff>
    </xdr:from>
    <xdr:to>
      <xdr:col>5</xdr:col>
      <xdr:colOff>247650</xdr:colOff>
      <xdr:row>25</xdr:row>
      <xdr:rowOff>12700</xdr:rowOff>
    </xdr:to>
    <xdr:graphicFrame macro="">
      <xdr:nvGraphicFramePr>
        <xdr:cNvPr id="60" name="Chart 59">
          <a:extLst>
            <a:ext uri="{FF2B5EF4-FFF2-40B4-BE49-F238E27FC236}">
              <a16:creationId xmlns:a16="http://schemas.microsoft.com/office/drawing/2014/main" id="{A262496E-3826-4351-ACAB-C954DF793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428625</xdr:colOff>
      <xdr:row>19</xdr:row>
      <xdr:rowOff>57150</xdr:rowOff>
    </xdr:from>
    <xdr:to>
      <xdr:col>0</xdr:col>
      <xdr:colOff>514350</xdr:colOff>
      <xdr:row>19</xdr:row>
      <xdr:rowOff>123825</xdr:rowOff>
    </xdr:to>
    <xdr:sp macro="" textlink="">
      <xdr:nvSpPr>
        <xdr:cNvPr id="61" name="Oval 60">
          <a:extLst>
            <a:ext uri="{FF2B5EF4-FFF2-40B4-BE49-F238E27FC236}">
              <a16:creationId xmlns:a16="http://schemas.microsoft.com/office/drawing/2014/main" id="{88F1C439-36F8-491D-B561-A591805EAA7F}"/>
            </a:ext>
          </a:extLst>
        </xdr:cNvPr>
        <xdr:cNvSpPr/>
      </xdr:nvSpPr>
      <xdr:spPr>
        <a:xfrm>
          <a:off x="428625" y="4629150"/>
          <a:ext cx="85725" cy="66675"/>
        </a:xfrm>
        <a:prstGeom prst="ellipse">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428625</xdr:colOff>
      <xdr:row>20</xdr:row>
      <xdr:rowOff>142875</xdr:rowOff>
    </xdr:from>
    <xdr:to>
      <xdr:col>0</xdr:col>
      <xdr:colOff>514350</xdr:colOff>
      <xdr:row>21</xdr:row>
      <xdr:rowOff>19050</xdr:rowOff>
    </xdr:to>
    <xdr:sp macro="" textlink="">
      <xdr:nvSpPr>
        <xdr:cNvPr id="62" name="Oval 61">
          <a:extLst>
            <a:ext uri="{FF2B5EF4-FFF2-40B4-BE49-F238E27FC236}">
              <a16:creationId xmlns:a16="http://schemas.microsoft.com/office/drawing/2014/main" id="{27C4C123-4DC1-4BB9-9857-FBB4CAF9D7BD}"/>
            </a:ext>
          </a:extLst>
        </xdr:cNvPr>
        <xdr:cNvSpPr/>
      </xdr:nvSpPr>
      <xdr:spPr>
        <a:xfrm>
          <a:off x="428625" y="4905375"/>
          <a:ext cx="85725" cy="66675"/>
        </a:xfrm>
        <a:prstGeom prst="ellips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accent6">
                <a:lumMod val="60000"/>
                <a:lumOff val="40000"/>
              </a:schemeClr>
            </a:solidFill>
          </a:endParaRPr>
        </a:p>
      </xdr:txBody>
    </xdr:sp>
    <xdr:clientData/>
  </xdr:twoCellAnchor>
  <xdr:twoCellAnchor>
    <xdr:from>
      <xdr:col>0</xdr:col>
      <xdr:colOff>428625</xdr:colOff>
      <xdr:row>22</xdr:row>
      <xdr:rowOff>28575</xdr:rowOff>
    </xdr:from>
    <xdr:to>
      <xdr:col>0</xdr:col>
      <xdr:colOff>514350</xdr:colOff>
      <xdr:row>22</xdr:row>
      <xdr:rowOff>95250</xdr:rowOff>
    </xdr:to>
    <xdr:sp macro="" textlink="">
      <xdr:nvSpPr>
        <xdr:cNvPr id="63" name="Oval 62">
          <a:extLst>
            <a:ext uri="{FF2B5EF4-FFF2-40B4-BE49-F238E27FC236}">
              <a16:creationId xmlns:a16="http://schemas.microsoft.com/office/drawing/2014/main" id="{ACA8D890-A7E2-49A3-927F-DEEBC7BF7CF1}"/>
            </a:ext>
          </a:extLst>
        </xdr:cNvPr>
        <xdr:cNvSpPr/>
      </xdr:nvSpPr>
      <xdr:spPr>
        <a:xfrm>
          <a:off x="428625" y="5172075"/>
          <a:ext cx="85725" cy="66675"/>
        </a:xfrm>
        <a:prstGeom prst="ellips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0</xdr:colOff>
      <xdr:row>24</xdr:row>
      <xdr:rowOff>161925</xdr:rowOff>
    </xdr:from>
    <xdr:to>
      <xdr:col>5</xdr:col>
      <xdr:colOff>161925</xdr:colOff>
      <xdr:row>38</xdr:row>
      <xdr:rowOff>180975</xdr:rowOff>
    </xdr:to>
    <xdr:graphicFrame macro="">
      <xdr:nvGraphicFramePr>
        <xdr:cNvPr id="64" name="Chart 63">
          <a:extLst>
            <a:ext uri="{FF2B5EF4-FFF2-40B4-BE49-F238E27FC236}">
              <a16:creationId xmlns:a16="http://schemas.microsoft.com/office/drawing/2014/main" id="{CF167445-7339-4C0D-BD9C-B9AA9EF98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533367</xdr:colOff>
      <xdr:row>30</xdr:row>
      <xdr:rowOff>104774</xdr:rowOff>
    </xdr:from>
    <xdr:to>
      <xdr:col>3</xdr:col>
      <xdr:colOff>333375</xdr:colOff>
      <xdr:row>33</xdr:row>
      <xdr:rowOff>114299</xdr:rowOff>
    </xdr:to>
    <xdr:grpSp>
      <xdr:nvGrpSpPr>
        <xdr:cNvPr id="4" name="Group 3">
          <a:extLst>
            <a:ext uri="{FF2B5EF4-FFF2-40B4-BE49-F238E27FC236}">
              <a16:creationId xmlns:a16="http://schemas.microsoft.com/office/drawing/2014/main" id="{B4E44999-273A-4FB8-9AA6-41E9F882A52B}"/>
            </a:ext>
          </a:extLst>
        </xdr:cNvPr>
        <xdr:cNvGrpSpPr/>
      </xdr:nvGrpSpPr>
      <xdr:grpSpPr>
        <a:xfrm>
          <a:off x="1140586" y="5819774"/>
          <a:ext cx="1014445" cy="581025"/>
          <a:chOff x="1142967" y="5819774"/>
          <a:chExt cx="1019208" cy="581025"/>
        </a:xfrm>
      </xdr:grpSpPr>
      <xdr:sp macro="" textlink="PivotTables2!Q7">
        <xdr:nvSpPr>
          <xdr:cNvPr id="67" name="TextBox 66">
            <a:extLst>
              <a:ext uri="{FF2B5EF4-FFF2-40B4-BE49-F238E27FC236}">
                <a16:creationId xmlns:a16="http://schemas.microsoft.com/office/drawing/2014/main" id="{23135CAE-9157-48AA-B332-BCAAD00C0BE2}"/>
              </a:ext>
            </a:extLst>
          </xdr:cNvPr>
          <xdr:cNvSpPr txBox="1"/>
        </xdr:nvSpPr>
        <xdr:spPr>
          <a:xfrm>
            <a:off x="1190591" y="5819774"/>
            <a:ext cx="904909"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8F2CB8E-2443-48CE-B904-BB05D478B572}" type="TxLink">
              <a:rPr lang="en-US" sz="2000" b="1" i="1" u="none" strike="noStrike">
                <a:solidFill>
                  <a:schemeClr val="bg1"/>
                </a:solidFill>
                <a:latin typeface="Calibri"/>
                <a:ea typeface="Calibri"/>
                <a:cs typeface="Calibri"/>
              </a:rPr>
              <a:pPr marL="0" indent="0"/>
              <a:t>65,7%</a:t>
            </a:fld>
            <a:endParaRPr lang="en-US" sz="2000" b="1" i="1" u="none" strike="noStrike">
              <a:solidFill>
                <a:schemeClr val="bg1"/>
              </a:solidFill>
              <a:latin typeface="Calibri"/>
              <a:ea typeface="Calibri"/>
              <a:cs typeface="Calibri"/>
            </a:endParaRPr>
          </a:p>
        </xdr:txBody>
      </xdr:sp>
      <xdr:sp macro="" textlink="">
        <xdr:nvSpPr>
          <xdr:cNvPr id="68" name="TextBox 67">
            <a:extLst>
              <a:ext uri="{FF2B5EF4-FFF2-40B4-BE49-F238E27FC236}">
                <a16:creationId xmlns:a16="http://schemas.microsoft.com/office/drawing/2014/main" id="{CBF83FC5-1B5E-423C-B39A-8E5550FD85D7}"/>
              </a:ext>
            </a:extLst>
          </xdr:cNvPr>
          <xdr:cNvSpPr txBox="1"/>
        </xdr:nvSpPr>
        <xdr:spPr>
          <a:xfrm>
            <a:off x="1142967" y="6143624"/>
            <a:ext cx="1019208"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Sales Achived</a:t>
            </a:r>
            <a:endParaRPr lang="ru-RU" sz="1200" b="0" i="1">
              <a:solidFill>
                <a:schemeClr val="bg1"/>
              </a:solidFill>
              <a:latin typeface="+mn-lt"/>
              <a:ea typeface="+mn-ea"/>
              <a:cs typeface="+mn-cs"/>
            </a:endParaRPr>
          </a:p>
        </xdr:txBody>
      </xdr:sp>
    </xdr:grpSp>
    <xdr:clientData/>
  </xdr:twoCellAnchor>
  <xdr:twoCellAnchor editAs="oneCell">
    <xdr:from>
      <xdr:col>7</xdr:col>
      <xdr:colOff>480483</xdr:colOff>
      <xdr:row>4</xdr:row>
      <xdr:rowOff>52917</xdr:rowOff>
    </xdr:from>
    <xdr:to>
      <xdr:col>26</xdr:col>
      <xdr:colOff>377605</xdr:colOff>
      <xdr:row>38</xdr:row>
      <xdr:rowOff>100543</xdr:rowOff>
    </xdr:to>
    <xdr:pic>
      <xdr:nvPicPr>
        <xdr:cNvPr id="8" name="Picture 7">
          <a:extLst>
            <a:ext uri="{FF2B5EF4-FFF2-40B4-BE49-F238E27FC236}">
              <a16:creationId xmlns:a16="http://schemas.microsoft.com/office/drawing/2014/main" id="{F73E6200-DAFB-46DC-9758-C522F14F3D23}"/>
            </a:ext>
          </a:extLst>
        </xdr:cNvPr>
        <xdr:cNvPicPr>
          <a:picLocks noChangeAspect="1"/>
        </xdr:cNvPicPr>
      </xdr:nvPicPr>
      <xdr:blipFill>
        <a:blip xmlns:r="http://schemas.openxmlformats.org/officeDocument/2006/relationships" r:embed="rId8" cstate="print">
          <a:duotone>
            <a:schemeClr val="accent5">
              <a:shade val="45000"/>
              <a:satMod val="135000"/>
            </a:schemeClr>
            <a:prstClr val="white"/>
          </a:duotone>
          <a:alphaModFix amt="20000"/>
          <a:extLst>
            <a:ext uri="{BEBA8EAE-BF5A-486C-A8C5-ECC9F3942E4B}">
              <a14:imgProps xmlns:a14="http://schemas.microsoft.com/office/drawing/2010/main">
                <a14:imgLayer r:embed="rId9">
                  <a14:imgEffect>
                    <a14:sharpenSoften amount="5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4731014" y="814917"/>
          <a:ext cx="11434279" cy="6524626"/>
        </a:xfrm>
        <a:prstGeom prst="rect">
          <a:avLst/>
        </a:prstGeom>
        <a:ln>
          <a:noFill/>
        </a:ln>
        <a:effectLst>
          <a:softEdge rad="112500"/>
        </a:effectLst>
      </xdr:spPr>
    </xdr:pic>
    <xdr:clientData/>
  </xdr:twoCellAnchor>
  <xdr:twoCellAnchor>
    <xdr:from>
      <xdr:col>10</xdr:col>
      <xdr:colOff>206573</xdr:colOff>
      <xdr:row>11</xdr:row>
      <xdr:rowOff>21166</xdr:rowOff>
    </xdr:from>
    <xdr:to>
      <xdr:col>12</xdr:col>
      <xdr:colOff>20108</xdr:colOff>
      <xdr:row>13</xdr:row>
      <xdr:rowOff>44449</xdr:rowOff>
    </xdr:to>
    <xdr:grpSp>
      <xdr:nvGrpSpPr>
        <xdr:cNvPr id="70" name="Group 69">
          <a:extLst>
            <a:ext uri="{FF2B5EF4-FFF2-40B4-BE49-F238E27FC236}">
              <a16:creationId xmlns:a16="http://schemas.microsoft.com/office/drawing/2014/main" id="{4C36774B-FEC2-4E23-8508-65F458D90308}"/>
            </a:ext>
          </a:extLst>
        </xdr:cNvPr>
        <xdr:cNvGrpSpPr/>
      </xdr:nvGrpSpPr>
      <xdr:grpSpPr>
        <a:xfrm>
          <a:off x="6278761" y="2116666"/>
          <a:ext cx="1027972" cy="404283"/>
          <a:chOff x="9523" y="2000250"/>
          <a:chExt cx="2657477" cy="504825"/>
        </a:xfrm>
        <a:noFill/>
      </xdr:grpSpPr>
      <xdr:sp macro="" textlink="">
        <xdr:nvSpPr>
          <xdr:cNvPr id="71" name="TextBox 70">
            <a:extLst>
              <a:ext uri="{FF2B5EF4-FFF2-40B4-BE49-F238E27FC236}">
                <a16:creationId xmlns:a16="http://schemas.microsoft.com/office/drawing/2014/main" id="{47D2B66E-67B7-4517-A9EA-B7BE5BB8AB99}"/>
              </a:ext>
            </a:extLst>
          </xdr:cNvPr>
          <xdr:cNvSpPr txBox="1"/>
        </xdr:nvSpPr>
        <xdr:spPr>
          <a:xfrm>
            <a:off x="9523" y="2247900"/>
            <a:ext cx="2077660" cy="2571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rgbClr val="C23FD8"/>
                </a:solidFill>
                <a:latin typeface="+mn-lt"/>
                <a:ea typeface="+mn-ea"/>
                <a:cs typeface="+mn-cs"/>
              </a:rPr>
              <a:t>Canada</a:t>
            </a:r>
            <a:endParaRPr lang="ru-RU" sz="1200" b="0" i="1">
              <a:solidFill>
                <a:srgbClr val="C23FD8"/>
              </a:solidFill>
              <a:latin typeface="+mn-lt"/>
              <a:ea typeface="+mn-ea"/>
              <a:cs typeface="+mn-cs"/>
            </a:endParaRPr>
          </a:p>
        </xdr:txBody>
      </xdr:sp>
      <xdr:sp macro="" textlink="PivotTables2!I5">
        <xdr:nvSpPr>
          <xdr:cNvPr id="72" name="TextBox 71">
            <a:extLst>
              <a:ext uri="{FF2B5EF4-FFF2-40B4-BE49-F238E27FC236}">
                <a16:creationId xmlns:a16="http://schemas.microsoft.com/office/drawing/2014/main" id="{4FE610CE-BAB2-47E6-A46C-CF17EEDF3199}"/>
              </a:ext>
            </a:extLst>
          </xdr:cNvPr>
          <xdr:cNvSpPr txBox="1"/>
        </xdr:nvSpPr>
        <xdr:spPr>
          <a:xfrm>
            <a:off x="19050" y="2000250"/>
            <a:ext cx="2647950" cy="4945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2BA9365-F504-46DE-BE88-23FECA7CDE13}" type="TxLink">
              <a:rPr lang="en-US" sz="1400" b="1" i="0" u="none" strike="noStrike">
                <a:solidFill>
                  <a:schemeClr val="bg1"/>
                </a:solidFill>
                <a:latin typeface="Calibri"/>
                <a:ea typeface="Calibri"/>
                <a:cs typeface="Calibri"/>
              </a:rPr>
              <a:pPr marL="0" indent="0"/>
              <a:t>125 960,00</a:t>
            </a:fld>
            <a:endParaRPr lang="ru-RU" sz="2800" b="1" i="1" u="none" strike="noStrike">
              <a:solidFill>
                <a:schemeClr val="bg1"/>
              </a:solidFill>
              <a:latin typeface="Calibri"/>
              <a:ea typeface="Calibri"/>
              <a:cs typeface="Calibri"/>
            </a:endParaRPr>
          </a:p>
        </xdr:txBody>
      </xdr:sp>
    </xdr:grpSp>
    <xdr:clientData/>
  </xdr:twoCellAnchor>
  <xdr:twoCellAnchor>
    <xdr:from>
      <xdr:col>12</xdr:col>
      <xdr:colOff>406237</xdr:colOff>
      <xdr:row>23</xdr:row>
      <xdr:rowOff>107463</xdr:rowOff>
    </xdr:from>
    <xdr:to>
      <xdr:col>14</xdr:col>
      <xdr:colOff>363904</xdr:colOff>
      <xdr:row>25</xdr:row>
      <xdr:rowOff>168521</xdr:rowOff>
    </xdr:to>
    <xdr:grpSp>
      <xdr:nvGrpSpPr>
        <xdr:cNvPr id="74" name="Group 73">
          <a:extLst>
            <a:ext uri="{FF2B5EF4-FFF2-40B4-BE49-F238E27FC236}">
              <a16:creationId xmlns:a16="http://schemas.microsoft.com/office/drawing/2014/main" id="{727D7E10-D753-485D-B837-22EC7F8BD0B3}"/>
            </a:ext>
          </a:extLst>
        </xdr:cNvPr>
        <xdr:cNvGrpSpPr/>
      </xdr:nvGrpSpPr>
      <xdr:grpSpPr>
        <a:xfrm>
          <a:off x="7692862" y="4488963"/>
          <a:ext cx="1172105" cy="442058"/>
          <a:chOff x="5569433" y="2095501"/>
          <a:chExt cx="1330901" cy="518584"/>
        </a:xfrm>
      </xdr:grpSpPr>
      <xdr:sp macro="" textlink="">
        <xdr:nvSpPr>
          <xdr:cNvPr id="75" name="Oval 74">
            <a:extLst>
              <a:ext uri="{FF2B5EF4-FFF2-40B4-BE49-F238E27FC236}">
                <a16:creationId xmlns:a16="http://schemas.microsoft.com/office/drawing/2014/main" id="{456918CD-D7E3-4ADC-A22E-DCBD28C0ED14}"/>
              </a:ext>
            </a:extLst>
          </xdr:cNvPr>
          <xdr:cNvSpPr/>
        </xdr:nvSpPr>
        <xdr:spPr>
          <a:xfrm>
            <a:off x="5569433" y="2211917"/>
            <a:ext cx="211666" cy="222250"/>
          </a:xfrm>
          <a:prstGeom prst="ellipse">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ru-RU" sz="1400" b="1" i="0" u="none" strike="noStrike">
              <a:solidFill>
                <a:schemeClr val="bg1"/>
              </a:solidFill>
              <a:latin typeface="Calibri"/>
              <a:ea typeface="Calibri"/>
              <a:cs typeface="Calibri"/>
            </a:endParaRPr>
          </a:p>
        </xdr:txBody>
      </xdr:sp>
      <xdr:grpSp>
        <xdr:nvGrpSpPr>
          <xdr:cNvPr id="76" name="Group 75">
            <a:extLst>
              <a:ext uri="{FF2B5EF4-FFF2-40B4-BE49-F238E27FC236}">
                <a16:creationId xmlns:a16="http://schemas.microsoft.com/office/drawing/2014/main" id="{74E15984-C5D5-41FF-90AA-54CA7E590F21}"/>
              </a:ext>
            </a:extLst>
          </xdr:cNvPr>
          <xdr:cNvGrpSpPr/>
        </xdr:nvGrpSpPr>
        <xdr:grpSpPr>
          <a:xfrm>
            <a:off x="5736167" y="2095501"/>
            <a:ext cx="1164167" cy="518584"/>
            <a:chOff x="9523" y="2000250"/>
            <a:chExt cx="2657477" cy="504825"/>
          </a:xfrm>
          <a:noFill/>
        </xdr:grpSpPr>
        <xdr:sp macro="" textlink="PivotTables2!G4">
          <xdr:nvSpPr>
            <xdr:cNvPr id="77" name="TextBox 76">
              <a:extLst>
                <a:ext uri="{FF2B5EF4-FFF2-40B4-BE49-F238E27FC236}">
                  <a16:creationId xmlns:a16="http://schemas.microsoft.com/office/drawing/2014/main" id="{A4D13C5B-AC6B-477B-BB3C-907F631B6E59}"/>
                </a:ext>
              </a:extLst>
            </xdr:cNvPr>
            <xdr:cNvSpPr txBox="1"/>
          </xdr:nvSpPr>
          <xdr:spPr>
            <a:xfrm>
              <a:off x="9523" y="2247900"/>
              <a:ext cx="2077660" cy="2571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372AB3D-9415-4ED8-B8F1-B2C21A0926C2}" type="TxLink">
                <a:rPr lang="en-US" sz="1200" b="0" i="1" u="none" strike="noStrike">
                  <a:solidFill>
                    <a:schemeClr val="accent1">
                      <a:lumMod val="60000"/>
                      <a:lumOff val="40000"/>
                    </a:schemeClr>
                  </a:solidFill>
                  <a:latin typeface="Calibri"/>
                  <a:ea typeface="Calibri"/>
                  <a:cs typeface="Calibri"/>
                </a:rPr>
                <a:pPr marL="0" indent="0"/>
                <a:t>Brazil</a:t>
              </a:fld>
              <a:endParaRPr lang="ru-RU" sz="1200" b="0" i="1" u="none" strike="noStrike">
                <a:solidFill>
                  <a:schemeClr val="accent1">
                    <a:lumMod val="60000"/>
                    <a:lumOff val="40000"/>
                  </a:schemeClr>
                </a:solidFill>
                <a:latin typeface="Calibri"/>
                <a:ea typeface="Calibri"/>
                <a:cs typeface="Calibri"/>
              </a:endParaRPr>
            </a:p>
          </xdr:txBody>
        </xdr:sp>
        <xdr:sp macro="" textlink="PivotTables2!I4">
          <xdr:nvSpPr>
            <xdr:cNvPr id="78" name="TextBox 77">
              <a:extLst>
                <a:ext uri="{FF2B5EF4-FFF2-40B4-BE49-F238E27FC236}">
                  <a16:creationId xmlns:a16="http://schemas.microsoft.com/office/drawing/2014/main" id="{D86002BC-0605-4F31-AA16-0EFC9D285B58}"/>
                </a:ext>
              </a:extLst>
            </xdr:cNvPr>
            <xdr:cNvSpPr txBox="1"/>
          </xdr:nvSpPr>
          <xdr:spPr>
            <a:xfrm>
              <a:off x="19050" y="2000250"/>
              <a:ext cx="2647950" cy="4945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B000C63-0E58-42AE-863F-F0F6D46536D8}" type="TxLink">
                <a:rPr lang="en-US" sz="1400" b="1" i="0" u="none" strike="noStrike">
                  <a:solidFill>
                    <a:schemeClr val="bg1"/>
                  </a:solidFill>
                  <a:latin typeface="Calibri"/>
                  <a:ea typeface="Calibri"/>
                  <a:cs typeface="Calibri"/>
                </a:rPr>
                <a:pPr marL="0" indent="0"/>
                <a:t>126 472,00</a:t>
              </a:fld>
              <a:endParaRPr lang="ru-RU" sz="1400" b="1" i="0" u="none" strike="noStrike">
                <a:solidFill>
                  <a:schemeClr val="bg1"/>
                </a:solidFill>
                <a:latin typeface="Calibri"/>
                <a:ea typeface="Calibri"/>
                <a:cs typeface="Calibri"/>
              </a:endParaRPr>
            </a:p>
          </xdr:txBody>
        </xdr:sp>
      </xdr:grpSp>
    </xdr:grpSp>
    <xdr:clientData/>
  </xdr:twoCellAnchor>
  <xdr:twoCellAnchor>
    <xdr:from>
      <xdr:col>17</xdr:col>
      <xdr:colOff>91401</xdr:colOff>
      <xdr:row>18</xdr:row>
      <xdr:rowOff>86590</xdr:rowOff>
    </xdr:from>
    <xdr:to>
      <xdr:col>19</xdr:col>
      <xdr:colOff>303068</xdr:colOff>
      <xdr:row>20</xdr:row>
      <xdr:rowOff>135081</xdr:rowOff>
    </xdr:to>
    <xdr:grpSp>
      <xdr:nvGrpSpPr>
        <xdr:cNvPr id="80" name="Group 79">
          <a:extLst>
            <a:ext uri="{FF2B5EF4-FFF2-40B4-BE49-F238E27FC236}">
              <a16:creationId xmlns:a16="http://schemas.microsoft.com/office/drawing/2014/main" id="{5D427067-79F1-4634-9994-89D51AA192D1}"/>
            </a:ext>
          </a:extLst>
        </xdr:cNvPr>
        <xdr:cNvGrpSpPr/>
      </xdr:nvGrpSpPr>
      <xdr:grpSpPr>
        <a:xfrm>
          <a:off x="10414120" y="3515590"/>
          <a:ext cx="1426104" cy="429491"/>
          <a:chOff x="5569433" y="2095501"/>
          <a:chExt cx="1330901" cy="518584"/>
        </a:xfrm>
      </xdr:grpSpPr>
      <xdr:sp macro="" textlink="">
        <xdr:nvSpPr>
          <xdr:cNvPr id="81" name="Oval 80">
            <a:extLst>
              <a:ext uri="{FF2B5EF4-FFF2-40B4-BE49-F238E27FC236}">
                <a16:creationId xmlns:a16="http://schemas.microsoft.com/office/drawing/2014/main" id="{5D490F64-0F55-4F96-AE47-6A9B4CD4988F}"/>
              </a:ext>
            </a:extLst>
          </xdr:cNvPr>
          <xdr:cNvSpPr/>
        </xdr:nvSpPr>
        <xdr:spPr>
          <a:xfrm>
            <a:off x="5569433" y="2211917"/>
            <a:ext cx="211666" cy="222250"/>
          </a:xfrm>
          <a:prstGeom prst="ellipse">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ru-RU" sz="1400" b="1" i="0" u="none" strike="noStrike">
              <a:solidFill>
                <a:schemeClr val="bg1"/>
              </a:solidFill>
              <a:latin typeface="Calibri"/>
              <a:ea typeface="Calibri"/>
              <a:cs typeface="Calibri"/>
            </a:endParaRPr>
          </a:p>
        </xdr:txBody>
      </xdr:sp>
      <xdr:grpSp>
        <xdr:nvGrpSpPr>
          <xdr:cNvPr id="82" name="Group 81">
            <a:extLst>
              <a:ext uri="{FF2B5EF4-FFF2-40B4-BE49-F238E27FC236}">
                <a16:creationId xmlns:a16="http://schemas.microsoft.com/office/drawing/2014/main" id="{C4905AD1-313C-4DAA-846D-DC5E0BC120F1}"/>
              </a:ext>
            </a:extLst>
          </xdr:cNvPr>
          <xdr:cNvGrpSpPr/>
        </xdr:nvGrpSpPr>
        <xdr:grpSpPr>
          <a:xfrm>
            <a:off x="5736167" y="2095501"/>
            <a:ext cx="1164167" cy="518584"/>
            <a:chOff x="9523" y="2000250"/>
            <a:chExt cx="2657477" cy="504825"/>
          </a:xfrm>
          <a:noFill/>
        </xdr:grpSpPr>
        <xdr:sp macro="" textlink="PivotTables2!G6">
          <xdr:nvSpPr>
            <xdr:cNvPr id="83" name="TextBox 82">
              <a:extLst>
                <a:ext uri="{FF2B5EF4-FFF2-40B4-BE49-F238E27FC236}">
                  <a16:creationId xmlns:a16="http://schemas.microsoft.com/office/drawing/2014/main" id="{E608473B-B698-4CC5-84B2-B8203898E077}"/>
                </a:ext>
              </a:extLst>
            </xdr:cNvPr>
            <xdr:cNvSpPr txBox="1"/>
          </xdr:nvSpPr>
          <xdr:spPr>
            <a:xfrm>
              <a:off x="9523" y="2247900"/>
              <a:ext cx="2077660" cy="2571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737D39E-1590-4FB3-896B-18EEEF673935}" type="TxLink">
                <a:rPr lang="en-US" sz="1200" b="0" i="1" u="none" strike="noStrike">
                  <a:solidFill>
                    <a:schemeClr val="accent4">
                      <a:lumMod val="75000"/>
                    </a:schemeClr>
                  </a:solidFill>
                  <a:latin typeface="Calibri"/>
                  <a:ea typeface="Calibri"/>
                  <a:cs typeface="Calibri"/>
                </a:rPr>
                <a:pPr marL="0" indent="0"/>
                <a:t>Egypt</a:t>
              </a:fld>
              <a:endParaRPr lang="ru-RU" sz="1400" b="0" i="1" u="none" strike="noStrike">
                <a:solidFill>
                  <a:schemeClr val="accent4">
                    <a:lumMod val="75000"/>
                  </a:schemeClr>
                </a:solidFill>
                <a:latin typeface="Calibri"/>
                <a:ea typeface="Calibri"/>
                <a:cs typeface="Calibri"/>
              </a:endParaRPr>
            </a:p>
          </xdr:txBody>
        </xdr:sp>
        <xdr:sp macro="" textlink="PivotTables2!I6">
          <xdr:nvSpPr>
            <xdr:cNvPr id="84" name="TextBox 83">
              <a:extLst>
                <a:ext uri="{FF2B5EF4-FFF2-40B4-BE49-F238E27FC236}">
                  <a16:creationId xmlns:a16="http://schemas.microsoft.com/office/drawing/2014/main" id="{560E2BF0-AECC-4EFB-80E6-1662453B4B3D}"/>
                </a:ext>
              </a:extLst>
            </xdr:cNvPr>
            <xdr:cNvSpPr txBox="1"/>
          </xdr:nvSpPr>
          <xdr:spPr>
            <a:xfrm>
              <a:off x="19050" y="2000250"/>
              <a:ext cx="2647950" cy="4945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87C681C-E0D6-4AE3-BB48-93903E86DEE0}" type="TxLink">
                <a:rPr lang="en-US" sz="1400" b="1" i="0" u="none" strike="noStrike">
                  <a:solidFill>
                    <a:schemeClr val="bg1"/>
                  </a:solidFill>
                  <a:latin typeface="Calibri"/>
                  <a:ea typeface="Calibri"/>
                  <a:cs typeface="Calibri"/>
                </a:rPr>
                <a:pPr marL="0" indent="0"/>
                <a:t>364 236,00</a:t>
              </a:fld>
              <a:endParaRPr lang="ru-RU" sz="1800" b="1" i="0" u="none" strike="noStrike">
                <a:solidFill>
                  <a:schemeClr val="bg1"/>
                </a:solidFill>
                <a:latin typeface="Calibri"/>
                <a:ea typeface="Calibri"/>
                <a:cs typeface="Calibri"/>
              </a:endParaRPr>
            </a:p>
          </xdr:txBody>
        </xdr:sp>
      </xdr:grpSp>
    </xdr:grpSp>
    <xdr:clientData/>
  </xdr:twoCellAnchor>
  <xdr:twoCellAnchor>
    <xdr:from>
      <xdr:col>20</xdr:col>
      <xdr:colOff>238608</xdr:colOff>
      <xdr:row>13</xdr:row>
      <xdr:rowOff>1540</xdr:rowOff>
    </xdr:from>
    <xdr:to>
      <xdr:col>22</xdr:col>
      <xdr:colOff>196274</xdr:colOff>
      <xdr:row>15</xdr:row>
      <xdr:rowOff>31173</xdr:rowOff>
    </xdr:to>
    <xdr:grpSp>
      <xdr:nvGrpSpPr>
        <xdr:cNvPr id="89" name="Group 88">
          <a:extLst>
            <a:ext uri="{FF2B5EF4-FFF2-40B4-BE49-F238E27FC236}">
              <a16:creationId xmlns:a16="http://schemas.microsoft.com/office/drawing/2014/main" id="{B12CC42E-2B21-48C9-A408-E0732946D44B}"/>
            </a:ext>
          </a:extLst>
        </xdr:cNvPr>
        <xdr:cNvGrpSpPr/>
      </xdr:nvGrpSpPr>
      <xdr:grpSpPr>
        <a:xfrm>
          <a:off x="12382983" y="2478040"/>
          <a:ext cx="1172104" cy="410633"/>
          <a:chOff x="5569433" y="2095501"/>
          <a:chExt cx="1330901" cy="518584"/>
        </a:xfrm>
      </xdr:grpSpPr>
      <xdr:sp macro="" textlink="">
        <xdr:nvSpPr>
          <xdr:cNvPr id="91" name="Oval 90">
            <a:extLst>
              <a:ext uri="{FF2B5EF4-FFF2-40B4-BE49-F238E27FC236}">
                <a16:creationId xmlns:a16="http://schemas.microsoft.com/office/drawing/2014/main" id="{05EAC8EC-5751-438B-8B17-806BE993EE26}"/>
              </a:ext>
            </a:extLst>
          </xdr:cNvPr>
          <xdr:cNvSpPr/>
        </xdr:nvSpPr>
        <xdr:spPr>
          <a:xfrm>
            <a:off x="5569433" y="2211917"/>
            <a:ext cx="211666" cy="222250"/>
          </a:xfrm>
          <a:prstGeom prst="ellipse">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ru-RU" sz="1400" b="1" i="0" u="none" strike="noStrike">
              <a:solidFill>
                <a:schemeClr val="bg1"/>
              </a:solidFill>
              <a:latin typeface="Calibri"/>
              <a:ea typeface="Calibri"/>
              <a:cs typeface="Calibri"/>
            </a:endParaRPr>
          </a:p>
        </xdr:txBody>
      </xdr:sp>
      <xdr:grpSp>
        <xdr:nvGrpSpPr>
          <xdr:cNvPr id="92" name="Group 91">
            <a:extLst>
              <a:ext uri="{FF2B5EF4-FFF2-40B4-BE49-F238E27FC236}">
                <a16:creationId xmlns:a16="http://schemas.microsoft.com/office/drawing/2014/main" id="{4D376E5B-FBBC-422A-884F-D834BA064F32}"/>
              </a:ext>
            </a:extLst>
          </xdr:cNvPr>
          <xdr:cNvGrpSpPr/>
        </xdr:nvGrpSpPr>
        <xdr:grpSpPr>
          <a:xfrm>
            <a:off x="5736167" y="2095501"/>
            <a:ext cx="1164167" cy="518584"/>
            <a:chOff x="9523" y="2000250"/>
            <a:chExt cx="2657477" cy="504825"/>
          </a:xfrm>
          <a:noFill/>
        </xdr:grpSpPr>
        <xdr:sp macro="" textlink="PivotTables2!G7">
          <xdr:nvSpPr>
            <xdr:cNvPr id="93" name="TextBox 92">
              <a:extLst>
                <a:ext uri="{FF2B5EF4-FFF2-40B4-BE49-F238E27FC236}">
                  <a16:creationId xmlns:a16="http://schemas.microsoft.com/office/drawing/2014/main" id="{E076B72D-D4CC-4447-BF8B-D39E96CA0409}"/>
                </a:ext>
              </a:extLst>
            </xdr:cNvPr>
            <xdr:cNvSpPr txBox="1"/>
          </xdr:nvSpPr>
          <xdr:spPr>
            <a:xfrm>
              <a:off x="9523" y="2247900"/>
              <a:ext cx="2077660" cy="2571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D9831E2-7AAD-4909-8E4F-242015A97A03}" type="TxLink">
                <a:rPr lang="en-US" sz="1200" b="0" i="1" u="none" strike="noStrike">
                  <a:solidFill>
                    <a:schemeClr val="bg1">
                      <a:lumMod val="75000"/>
                    </a:schemeClr>
                  </a:solidFill>
                  <a:latin typeface="Calibri"/>
                  <a:ea typeface="Calibri"/>
                  <a:cs typeface="Calibri"/>
                </a:rPr>
                <a:pPr marL="0" indent="0"/>
                <a:t>Russia</a:t>
              </a:fld>
              <a:endParaRPr lang="ru-RU" sz="1600" b="0" i="1" u="none" strike="noStrike">
                <a:solidFill>
                  <a:schemeClr val="bg1">
                    <a:lumMod val="75000"/>
                  </a:schemeClr>
                </a:solidFill>
                <a:latin typeface="Calibri"/>
                <a:ea typeface="Calibri"/>
                <a:cs typeface="Calibri"/>
              </a:endParaRPr>
            </a:p>
          </xdr:txBody>
        </xdr:sp>
        <xdr:sp macro="" textlink="PivotTables2!I7">
          <xdr:nvSpPr>
            <xdr:cNvPr id="94" name="TextBox 93">
              <a:extLst>
                <a:ext uri="{FF2B5EF4-FFF2-40B4-BE49-F238E27FC236}">
                  <a16:creationId xmlns:a16="http://schemas.microsoft.com/office/drawing/2014/main" id="{E7C17EEF-607D-47D8-A116-15E74D0B3DF6}"/>
                </a:ext>
              </a:extLst>
            </xdr:cNvPr>
            <xdr:cNvSpPr txBox="1"/>
          </xdr:nvSpPr>
          <xdr:spPr>
            <a:xfrm>
              <a:off x="19050" y="2000250"/>
              <a:ext cx="2647950" cy="4945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D5B8FD6-234F-4A64-98F5-00D0354FEFC3}" type="TxLink">
                <a:rPr lang="en-US" sz="1400" b="1" i="0" u="none" strike="noStrike">
                  <a:solidFill>
                    <a:schemeClr val="bg1"/>
                  </a:solidFill>
                  <a:latin typeface="Calibri"/>
                  <a:ea typeface="Calibri"/>
                  <a:cs typeface="Calibri"/>
                </a:rPr>
                <a:pPr marL="0" indent="0"/>
                <a:t>187 412,00</a:t>
              </a:fld>
              <a:endParaRPr lang="ru-RU" sz="2400" b="1" i="0" u="none" strike="noStrike">
                <a:solidFill>
                  <a:schemeClr val="bg1"/>
                </a:solidFill>
                <a:latin typeface="Calibri"/>
                <a:ea typeface="Calibri"/>
                <a:cs typeface="Calibri"/>
              </a:endParaRPr>
            </a:p>
          </xdr:txBody>
        </xdr:sp>
      </xdr:grpSp>
    </xdr:grpSp>
    <xdr:clientData/>
  </xdr:twoCellAnchor>
  <xdr:twoCellAnchor>
    <xdr:from>
      <xdr:col>16</xdr:col>
      <xdr:colOff>412749</xdr:colOff>
      <xdr:row>11</xdr:row>
      <xdr:rowOff>48107</xdr:rowOff>
    </xdr:from>
    <xdr:to>
      <xdr:col>18</xdr:col>
      <xdr:colOff>476251</xdr:colOff>
      <xdr:row>13</xdr:row>
      <xdr:rowOff>79857</xdr:rowOff>
    </xdr:to>
    <xdr:grpSp>
      <xdr:nvGrpSpPr>
        <xdr:cNvPr id="103" name="Group 102">
          <a:extLst>
            <a:ext uri="{FF2B5EF4-FFF2-40B4-BE49-F238E27FC236}">
              <a16:creationId xmlns:a16="http://schemas.microsoft.com/office/drawing/2014/main" id="{C54C1F3F-8F8F-4BB8-8382-5DA147C4A1BC}"/>
            </a:ext>
          </a:extLst>
        </xdr:cNvPr>
        <xdr:cNvGrpSpPr/>
      </xdr:nvGrpSpPr>
      <xdr:grpSpPr>
        <a:xfrm>
          <a:off x="10128249" y="2143607"/>
          <a:ext cx="1277940" cy="412750"/>
          <a:chOff x="5569433" y="2095501"/>
          <a:chExt cx="1473498" cy="518584"/>
        </a:xfrm>
      </xdr:grpSpPr>
      <xdr:sp macro="" textlink="">
        <xdr:nvSpPr>
          <xdr:cNvPr id="105" name="Oval 104">
            <a:extLst>
              <a:ext uri="{FF2B5EF4-FFF2-40B4-BE49-F238E27FC236}">
                <a16:creationId xmlns:a16="http://schemas.microsoft.com/office/drawing/2014/main" id="{BEC8BCE8-F2CE-4052-85BA-A66A4A0AEB9D}"/>
              </a:ext>
            </a:extLst>
          </xdr:cNvPr>
          <xdr:cNvSpPr/>
        </xdr:nvSpPr>
        <xdr:spPr>
          <a:xfrm>
            <a:off x="5569433" y="2211917"/>
            <a:ext cx="211666" cy="222250"/>
          </a:xfrm>
          <a:prstGeom prst="ellipse">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ru-RU" sz="1400" b="1" i="0" u="none" strike="noStrike">
              <a:solidFill>
                <a:schemeClr val="bg1"/>
              </a:solidFill>
              <a:latin typeface="Calibri"/>
              <a:ea typeface="Calibri"/>
              <a:cs typeface="Calibri"/>
            </a:endParaRPr>
          </a:p>
        </xdr:txBody>
      </xdr:sp>
      <xdr:grpSp>
        <xdr:nvGrpSpPr>
          <xdr:cNvPr id="106" name="Group 105">
            <a:extLst>
              <a:ext uri="{FF2B5EF4-FFF2-40B4-BE49-F238E27FC236}">
                <a16:creationId xmlns:a16="http://schemas.microsoft.com/office/drawing/2014/main" id="{78E14EE2-5C9F-43D4-8F35-070BBF8DDCE8}"/>
              </a:ext>
            </a:extLst>
          </xdr:cNvPr>
          <xdr:cNvGrpSpPr/>
        </xdr:nvGrpSpPr>
        <xdr:grpSpPr>
          <a:xfrm>
            <a:off x="5736166" y="2095501"/>
            <a:ext cx="1306765" cy="518584"/>
            <a:chOff x="9520" y="2000250"/>
            <a:chExt cx="2982989" cy="504825"/>
          </a:xfrm>
          <a:noFill/>
        </xdr:grpSpPr>
        <xdr:sp macro="" textlink="PivotTables2!G8">
          <xdr:nvSpPr>
            <xdr:cNvPr id="107" name="TextBox 106">
              <a:extLst>
                <a:ext uri="{FF2B5EF4-FFF2-40B4-BE49-F238E27FC236}">
                  <a16:creationId xmlns:a16="http://schemas.microsoft.com/office/drawing/2014/main" id="{81090B36-4FA0-478E-9B4B-69619002B1EC}"/>
                </a:ext>
              </a:extLst>
            </xdr:cNvPr>
            <xdr:cNvSpPr txBox="1"/>
          </xdr:nvSpPr>
          <xdr:spPr>
            <a:xfrm>
              <a:off x="9520" y="2247900"/>
              <a:ext cx="2982989" cy="2571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4C46D64-383F-4FC6-90E2-31BB27BD7644}" type="TxLink">
                <a:rPr lang="en-US" sz="1100" b="0" i="0" u="none" strike="noStrike">
                  <a:solidFill>
                    <a:schemeClr val="accent6">
                      <a:lumMod val="60000"/>
                      <a:lumOff val="40000"/>
                    </a:schemeClr>
                  </a:solidFill>
                  <a:latin typeface="Calibri"/>
                  <a:ea typeface="Calibri"/>
                  <a:cs typeface="Calibri"/>
                </a:rPr>
                <a:pPr marL="0" indent="0"/>
                <a:t>United Kingdom</a:t>
              </a:fld>
              <a:endParaRPr lang="ru-RU" sz="1600" b="0" i="1" u="none" strike="noStrike">
                <a:solidFill>
                  <a:schemeClr val="accent6">
                    <a:lumMod val="60000"/>
                    <a:lumOff val="40000"/>
                  </a:schemeClr>
                </a:solidFill>
                <a:latin typeface="Calibri"/>
                <a:ea typeface="Calibri"/>
                <a:cs typeface="Calibri"/>
              </a:endParaRPr>
            </a:p>
          </xdr:txBody>
        </xdr:sp>
        <xdr:sp macro="" textlink="PivotTables2!I8">
          <xdr:nvSpPr>
            <xdr:cNvPr id="108" name="TextBox 107">
              <a:extLst>
                <a:ext uri="{FF2B5EF4-FFF2-40B4-BE49-F238E27FC236}">
                  <a16:creationId xmlns:a16="http://schemas.microsoft.com/office/drawing/2014/main" id="{EEF41A81-D808-413A-AAC4-9CBE785A259B}"/>
                </a:ext>
              </a:extLst>
            </xdr:cNvPr>
            <xdr:cNvSpPr txBox="1"/>
          </xdr:nvSpPr>
          <xdr:spPr>
            <a:xfrm>
              <a:off x="19050" y="2000250"/>
              <a:ext cx="2647950" cy="4945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ED3D758-0A3D-4F5F-A4C9-76EFB6463D0B}" type="TxLink">
                <a:rPr lang="en-US" sz="1400" b="1" i="0" u="none" strike="noStrike">
                  <a:solidFill>
                    <a:schemeClr val="bg1"/>
                  </a:solidFill>
                  <a:latin typeface="Calibri"/>
                  <a:ea typeface="Calibri"/>
                  <a:cs typeface="Calibri"/>
                </a:rPr>
                <a:pPr marL="0" indent="0"/>
                <a:t>167 840,00</a:t>
              </a:fld>
              <a:endParaRPr lang="ru-RU" sz="3200" b="1" i="0" u="none" strike="noStrike">
                <a:solidFill>
                  <a:schemeClr val="bg1"/>
                </a:solidFill>
                <a:latin typeface="Calibri"/>
                <a:ea typeface="Calibri"/>
                <a:cs typeface="Calibri"/>
              </a:endParaRPr>
            </a:p>
          </xdr:txBody>
        </xdr:sp>
      </xdr:grpSp>
    </xdr:grpSp>
    <xdr:clientData/>
  </xdr:twoCellAnchor>
  <xdr:twoCellAnchor>
    <xdr:from>
      <xdr:col>10</xdr:col>
      <xdr:colOff>15873</xdr:colOff>
      <xdr:row>15</xdr:row>
      <xdr:rowOff>52917</xdr:rowOff>
    </xdr:from>
    <xdr:to>
      <xdr:col>12</xdr:col>
      <xdr:colOff>105831</xdr:colOff>
      <xdr:row>17</xdr:row>
      <xdr:rowOff>74083</xdr:rowOff>
    </xdr:to>
    <xdr:grpSp>
      <xdr:nvGrpSpPr>
        <xdr:cNvPr id="110" name="Group 109">
          <a:extLst>
            <a:ext uri="{FF2B5EF4-FFF2-40B4-BE49-F238E27FC236}">
              <a16:creationId xmlns:a16="http://schemas.microsoft.com/office/drawing/2014/main" id="{E00AACFC-A30C-488A-8466-9F29A554C234}"/>
            </a:ext>
          </a:extLst>
        </xdr:cNvPr>
        <xdr:cNvGrpSpPr/>
      </xdr:nvGrpSpPr>
      <xdr:grpSpPr>
        <a:xfrm>
          <a:off x="6088061" y="2910417"/>
          <a:ext cx="1304395" cy="402166"/>
          <a:chOff x="5569433" y="2095499"/>
          <a:chExt cx="1482464" cy="617275"/>
        </a:xfrm>
      </xdr:grpSpPr>
      <xdr:sp macro="" textlink="">
        <xdr:nvSpPr>
          <xdr:cNvPr id="112" name="Oval 111">
            <a:extLst>
              <a:ext uri="{FF2B5EF4-FFF2-40B4-BE49-F238E27FC236}">
                <a16:creationId xmlns:a16="http://schemas.microsoft.com/office/drawing/2014/main" id="{3845B5B5-BFDE-44A6-8E5E-E2A5F7C64ECB}"/>
              </a:ext>
            </a:extLst>
          </xdr:cNvPr>
          <xdr:cNvSpPr/>
        </xdr:nvSpPr>
        <xdr:spPr>
          <a:xfrm>
            <a:off x="5569433" y="2211917"/>
            <a:ext cx="211666" cy="222250"/>
          </a:xfrm>
          <a:prstGeom prst="ellipse">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ru-RU" sz="1400" b="1" i="0" u="none" strike="noStrike">
              <a:solidFill>
                <a:schemeClr val="bg1"/>
              </a:solidFill>
              <a:latin typeface="Calibri"/>
              <a:ea typeface="Calibri"/>
              <a:cs typeface="Calibri"/>
            </a:endParaRPr>
          </a:p>
        </xdr:txBody>
      </xdr:sp>
      <xdr:grpSp>
        <xdr:nvGrpSpPr>
          <xdr:cNvPr id="113" name="Group 112">
            <a:extLst>
              <a:ext uri="{FF2B5EF4-FFF2-40B4-BE49-F238E27FC236}">
                <a16:creationId xmlns:a16="http://schemas.microsoft.com/office/drawing/2014/main" id="{B2C5D251-986C-4769-A9EA-B0A6EEFBDDB1}"/>
              </a:ext>
            </a:extLst>
          </xdr:cNvPr>
          <xdr:cNvGrpSpPr/>
        </xdr:nvGrpSpPr>
        <xdr:grpSpPr>
          <a:xfrm>
            <a:off x="5740341" y="2095499"/>
            <a:ext cx="1311556" cy="617275"/>
            <a:chOff x="19050" y="2000250"/>
            <a:chExt cx="2993926" cy="600898"/>
          </a:xfrm>
          <a:noFill/>
        </xdr:grpSpPr>
        <xdr:sp macro="" textlink="PivotTables2!G9">
          <xdr:nvSpPr>
            <xdr:cNvPr id="114" name="TextBox 113">
              <a:extLst>
                <a:ext uri="{FF2B5EF4-FFF2-40B4-BE49-F238E27FC236}">
                  <a16:creationId xmlns:a16="http://schemas.microsoft.com/office/drawing/2014/main" id="{C59137BE-A7E2-44AD-9AC7-EF1E5010BDC1}"/>
                </a:ext>
              </a:extLst>
            </xdr:cNvPr>
            <xdr:cNvSpPr txBox="1"/>
          </xdr:nvSpPr>
          <xdr:spPr>
            <a:xfrm>
              <a:off x="29987" y="2343974"/>
              <a:ext cx="2982989" cy="25717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667B36-A97E-4C2B-A855-B05143E64925}" type="TxLink">
                <a:rPr lang="en-US" sz="1050" b="0" i="1" u="none" strike="noStrike">
                  <a:solidFill>
                    <a:srgbClr val="00B0F0"/>
                  </a:solidFill>
                  <a:latin typeface="Calibri"/>
                  <a:ea typeface="Calibri"/>
                  <a:cs typeface="Calibri"/>
                </a:rPr>
                <a:pPr marL="0" indent="0"/>
                <a:t>USA</a:t>
              </a:fld>
              <a:endParaRPr lang="ru-RU" sz="1400" b="0" i="1" u="none" strike="noStrike">
                <a:solidFill>
                  <a:srgbClr val="00B0F0"/>
                </a:solidFill>
                <a:latin typeface="Calibri"/>
                <a:ea typeface="Calibri"/>
                <a:cs typeface="Calibri"/>
              </a:endParaRPr>
            </a:p>
          </xdr:txBody>
        </xdr:sp>
        <xdr:sp macro="" textlink="PivotTables2!I9">
          <xdr:nvSpPr>
            <xdr:cNvPr id="115" name="TextBox 114">
              <a:extLst>
                <a:ext uri="{FF2B5EF4-FFF2-40B4-BE49-F238E27FC236}">
                  <a16:creationId xmlns:a16="http://schemas.microsoft.com/office/drawing/2014/main" id="{D314665E-18B0-4D07-B7A3-626F83F833D5}"/>
                </a:ext>
              </a:extLst>
            </xdr:cNvPr>
            <xdr:cNvSpPr txBox="1"/>
          </xdr:nvSpPr>
          <xdr:spPr>
            <a:xfrm>
              <a:off x="19050" y="2000250"/>
              <a:ext cx="2647950" cy="4945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7A9B034-2E43-4621-8565-2EFD407DFE8A}" type="TxLink">
                <a:rPr lang="en-US" sz="1400" b="1" i="0" u="none" strike="noStrike">
                  <a:solidFill>
                    <a:schemeClr val="bg1"/>
                  </a:solidFill>
                  <a:latin typeface="Calibri"/>
                  <a:ea typeface="Calibri"/>
                  <a:cs typeface="Calibri"/>
                </a:rPr>
                <a:pPr marL="0" indent="0"/>
                <a:t>197 480,00</a:t>
              </a:fld>
              <a:endParaRPr lang="ru-RU" sz="4000" b="1" i="0" u="none" strike="noStrike">
                <a:solidFill>
                  <a:schemeClr val="bg1"/>
                </a:solidFill>
                <a:latin typeface="Calibri"/>
                <a:ea typeface="Calibri"/>
                <a:cs typeface="Calibri"/>
              </a:endParaRPr>
            </a:p>
          </xdr:txBody>
        </xdr:sp>
      </xdr:grpSp>
    </xdr:grpSp>
    <xdr:clientData/>
  </xdr:twoCellAnchor>
  <xdr:twoCellAnchor>
    <xdr:from>
      <xdr:col>18</xdr:col>
      <xdr:colOff>304637</xdr:colOff>
      <xdr:row>20</xdr:row>
      <xdr:rowOff>140840</xdr:rowOff>
    </xdr:from>
    <xdr:to>
      <xdr:col>19</xdr:col>
      <xdr:colOff>70175</xdr:colOff>
      <xdr:row>22</xdr:row>
      <xdr:rowOff>67571</xdr:rowOff>
    </xdr:to>
    <xdr:grpSp>
      <xdr:nvGrpSpPr>
        <xdr:cNvPr id="131" name="Group 130">
          <a:extLst>
            <a:ext uri="{FF2B5EF4-FFF2-40B4-BE49-F238E27FC236}">
              <a16:creationId xmlns:a16="http://schemas.microsoft.com/office/drawing/2014/main" id="{83C697A6-DC67-45B8-9E03-B88318FECB3D}"/>
            </a:ext>
          </a:extLst>
        </xdr:cNvPr>
        <xdr:cNvGrpSpPr/>
      </xdr:nvGrpSpPr>
      <xdr:grpSpPr>
        <a:xfrm>
          <a:off x="11234575" y="3950840"/>
          <a:ext cx="372756" cy="307731"/>
          <a:chOff x="10642925" y="3950840"/>
          <a:chExt cx="373673" cy="307731"/>
        </a:xfrm>
      </xdr:grpSpPr>
      <xdr:sp macro="" textlink="PivotTables2!H29">
        <xdr:nvSpPr>
          <xdr:cNvPr id="128" name="TextBox 127">
            <a:extLst>
              <a:ext uri="{FF2B5EF4-FFF2-40B4-BE49-F238E27FC236}">
                <a16:creationId xmlns:a16="http://schemas.microsoft.com/office/drawing/2014/main" id="{0B496C03-64C3-4354-B242-BB915A66320D}"/>
              </a:ext>
            </a:extLst>
          </xdr:cNvPr>
          <xdr:cNvSpPr txBox="1"/>
        </xdr:nvSpPr>
        <xdr:spPr>
          <a:xfrm>
            <a:off x="10642925" y="3958167"/>
            <a:ext cx="373673" cy="300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B8054C-7D26-48AD-BFA3-F9BDEEA1C131}" type="TxLink">
              <a:rPr lang="en-US" sz="1600" b="0" i="0" u="none" strike="noStrike">
                <a:solidFill>
                  <a:srgbClr val="990099"/>
                </a:solidFill>
                <a:latin typeface="Calibri"/>
                <a:ea typeface="Calibri"/>
                <a:cs typeface="Calibri"/>
              </a:rPr>
              <a:pPr/>
              <a:t> </a:t>
            </a:fld>
            <a:endParaRPr lang="ru-RU" sz="1100"/>
          </a:p>
        </xdr:txBody>
      </xdr:sp>
      <xdr:sp macro="" textlink="PivotTables2!N29">
        <xdr:nvSpPr>
          <xdr:cNvPr id="129" name="TextBox 128">
            <a:extLst>
              <a:ext uri="{FF2B5EF4-FFF2-40B4-BE49-F238E27FC236}">
                <a16:creationId xmlns:a16="http://schemas.microsoft.com/office/drawing/2014/main" id="{4E675C52-EBD6-4004-AC06-502081603C77}"/>
              </a:ext>
            </a:extLst>
          </xdr:cNvPr>
          <xdr:cNvSpPr txBox="1"/>
        </xdr:nvSpPr>
        <xdr:spPr>
          <a:xfrm>
            <a:off x="10642925" y="3950840"/>
            <a:ext cx="373673" cy="300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6DEE73-6ED4-41D2-898C-384A617BD68E}" type="TxLink">
              <a:rPr lang="en-US" sz="1600" b="0" i="0" u="none" strike="noStrike">
                <a:solidFill>
                  <a:srgbClr val="002060"/>
                </a:solidFill>
                <a:latin typeface="Calibri"/>
                <a:ea typeface="Calibri"/>
                <a:cs typeface="Calibri"/>
              </a:rPr>
              <a:pPr/>
              <a:t> </a:t>
            </a:fld>
            <a:endParaRPr lang="ru-RU" sz="1100"/>
          </a:p>
        </xdr:txBody>
      </xdr:sp>
    </xdr:grpSp>
    <xdr:clientData/>
  </xdr:twoCellAnchor>
  <xdr:twoCellAnchor>
    <xdr:from>
      <xdr:col>12</xdr:col>
      <xdr:colOff>161925</xdr:colOff>
      <xdr:row>26</xdr:row>
      <xdr:rowOff>19050</xdr:rowOff>
    </xdr:from>
    <xdr:to>
      <xdr:col>12</xdr:col>
      <xdr:colOff>495300</xdr:colOff>
      <xdr:row>27</xdr:row>
      <xdr:rowOff>186267</xdr:rowOff>
    </xdr:to>
    <xdr:grpSp>
      <xdr:nvGrpSpPr>
        <xdr:cNvPr id="142" name="Group 141">
          <a:extLst>
            <a:ext uri="{FF2B5EF4-FFF2-40B4-BE49-F238E27FC236}">
              <a16:creationId xmlns:a16="http://schemas.microsoft.com/office/drawing/2014/main" id="{01286FB5-A877-4FAB-A813-5EF484AA60A0}"/>
            </a:ext>
          </a:extLst>
        </xdr:cNvPr>
        <xdr:cNvGrpSpPr/>
      </xdr:nvGrpSpPr>
      <xdr:grpSpPr>
        <a:xfrm>
          <a:off x="7448550" y="4972050"/>
          <a:ext cx="333375" cy="357717"/>
          <a:chOff x="6867525" y="4972050"/>
          <a:chExt cx="333375" cy="357717"/>
        </a:xfrm>
      </xdr:grpSpPr>
      <xdr:sp macro="" textlink="PivotTables2!$J$4">
        <xdr:nvSpPr>
          <xdr:cNvPr id="138" name="TextBox 137">
            <a:extLst>
              <a:ext uri="{FF2B5EF4-FFF2-40B4-BE49-F238E27FC236}">
                <a16:creationId xmlns:a16="http://schemas.microsoft.com/office/drawing/2014/main" id="{4EE0B4C5-38B4-4EA5-8CBF-0C6DF36D7FFD}"/>
              </a:ext>
            </a:extLst>
          </xdr:cNvPr>
          <xdr:cNvSpPr txBox="1"/>
        </xdr:nvSpPr>
        <xdr:spPr>
          <a:xfrm>
            <a:off x="6867525" y="4972050"/>
            <a:ext cx="3333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FCCC72-9902-4840-8073-1DD664016742}" type="TxLink">
              <a:rPr lang="en-US" sz="1600" b="0" i="0" u="none" strike="noStrike">
                <a:solidFill>
                  <a:srgbClr val="C23FD8"/>
                </a:solidFill>
                <a:latin typeface="Calibri"/>
                <a:ea typeface="Calibri"/>
                <a:cs typeface="Calibri"/>
              </a:rPr>
              <a:pPr/>
              <a:t> </a:t>
            </a:fld>
            <a:endParaRPr lang="ru-RU" sz="1100"/>
          </a:p>
        </xdr:txBody>
      </xdr:sp>
      <xdr:sp macro="" textlink="PivotTables2!$K$4">
        <xdr:nvSpPr>
          <xdr:cNvPr id="139" name="TextBox 138">
            <a:extLst>
              <a:ext uri="{FF2B5EF4-FFF2-40B4-BE49-F238E27FC236}">
                <a16:creationId xmlns:a16="http://schemas.microsoft.com/office/drawing/2014/main" id="{7CB4DD05-6F36-4C50-89C6-56C64077CD0B}"/>
              </a:ext>
            </a:extLst>
          </xdr:cNvPr>
          <xdr:cNvSpPr txBox="1"/>
        </xdr:nvSpPr>
        <xdr:spPr>
          <a:xfrm>
            <a:off x="6867525" y="4986867"/>
            <a:ext cx="3333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0F97818-65B2-4E15-AD67-7659430ECEE0}" type="TxLink">
              <a:rPr lang="en-US" sz="1600" b="0" i="0" u="none" strike="noStrike">
                <a:solidFill>
                  <a:srgbClr val="C23FD8"/>
                </a:solidFill>
                <a:latin typeface="Calibri"/>
                <a:ea typeface="Calibri"/>
                <a:cs typeface="Calibri"/>
              </a:rPr>
              <a:pPr/>
              <a:t> </a:t>
            </a:fld>
            <a:endParaRPr lang="ru-RU" sz="1100"/>
          </a:p>
        </xdr:txBody>
      </xdr:sp>
    </xdr:grpSp>
    <xdr:clientData/>
  </xdr:twoCellAnchor>
  <xdr:twoCellAnchor>
    <xdr:from>
      <xdr:col>17</xdr:col>
      <xdr:colOff>95249</xdr:colOff>
      <xdr:row>19</xdr:row>
      <xdr:rowOff>47625</xdr:rowOff>
    </xdr:from>
    <xdr:to>
      <xdr:col>17</xdr:col>
      <xdr:colOff>333374</xdr:colOff>
      <xdr:row>20</xdr:row>
      <xdr:rowOff>88447</xdr:rowOff>
    </xdr:to>
    <xdr:sp macro="" textlink="PivotTables2!J6">
      <xdr:nvSpPr>
        <xdr:cNvPr id="222" name="TextBox 221">
          <a:extLst>
            <a:ext uri="{FF2B5EF4-FFF2-40B4-BE49-F238E27FC236}">
              <a16:creationId xmlns:a16="http://schemas.microsoft.com/office/drawing/2014/main" id="{7CD51B4F-BD03-4218-9E43-F3CB36A50DDC}"/>
            </a:ext>
          </a:extLst>
        </xdr:cNvPr>
        <xdr:cNvSpPr txBox="1"/>
      </xdr:nvSpPr>
      <xdr:spPr>
        <a:xfrm>
          <a:off x="9892392" y="3667125"/>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2DBE19-6C52-42C3-91B9-492C91585F4C}" type="TxLink">
            <a:rPr lang="en-US" sz="1600" b="0" i="0" u="none" strike="noStrike">
              <a:solidFill>
                <a:srgbClr val="990099"/>
              </a:solidFill>
              <a:latin typeface="Calibri"/>
              <a:ea typeface="Calibri"/>
              <a:cs typeface="Calibri"/>
            </a:rPr>
            <a:pPr algn="ctr"/>
            <a:t>•</a:t>
          </a:fld>
          <a:endParaRPr lang="ru-RU" sz="1100"/>
        </a:p>
      </xdr:txBody>
    </xdr:sp>
    <xdr:clientData/>
  </xdr:twoCellAnchor>
  <xdr:twoCellAnchor>
    <xdr:from>
      <xdr:col>16</xdr:col>
      <xdr:colOff>594632</xdr:colOff>
      <xdr:row>19</xdr:row>
      <xdr:rowOff>111579</xdr:rowOff>
    </xdr:from>
    <xdr:to>
      <xdr:col>17</xdr:col>
      <xdr:colOff>220435</xdr:colOff>
      <xdr:row>20</xdr:row>
      <xdr:rowOff>152401</xdr:rowOff>
    </xdr:to>
    <xdr:sp macro="" textlink="PivotTables2!J6">
      <xdr:nvSpPr>
        <xdr:cNvPr id="223" name="TextBox 222">
          <a:extLst>
            <a:ext uri="{FF2B5EF4-FFF2-40B4-BE49-F238E27FC236}">
              <a16:creationId xmlns:a16="http://schemas.microsoft.com/office/drawing/2014/main" id="{E837282D-0510-4922-AA92-D95FB3E1A96D}"/>
            </a:ext>
          </a:extLst>
        </xdr:cNvPr>
        <xdr:cNvSpPr txBox="1"/>
      </xdr:nvSpPr>
      <xdr:spPr>
        <a:xfrm>
          <a:off x="9779453" y="3731079"/>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2DBE19-6C52-42C3-91B9-492C91585F4C}" type="TxLink">
            <a:rPr lang="en-US" sz="1600" b="0" i="0" u="none" strike="noStrike">
              <a:solidFill>
                <a:srgbClr val="990099"/>
              </a:solidFill>
              <a:latin typeface="Calibri"/>
              <a:ea typeface="Calibri"/>
              <a:cs typeface="Calibri"/>
            </a:rPr>
            <a:pPr algn="ctr"/>
            <a:t>•</a:t>
          </a:fld>
          <a:endParaRPr lang="ru-RU" sz="1100"/>
        </a:p>
      </xdr:txBody>
    </xdr:sp>
    <xdr:clientData/>
  </xdr:twoCellAnchor>
  <xdr:twoCellAnchor>
    <xdr:from>
      <xdr:col>16</xdr:col>
      <xdr:colOff>443593</xdr:colOff>
      <xdr:row>18</xdr:row>
      <xdr:rowOff>96611</xdr:rowOff>
    </xdr:from>
    <xdr:to>
      <xdr:col>17</xdr:col>
      <xdr:colOff>69396</xdr:colOff>
      <xdr:row>19</xdr:row>
      <xdr:rowOff>137433</xdr:rowOff>
    </xdr:to>
    <xdr:sp macro="" textlink="PivotTables2!J6">
      <xdr:nvSpPr>
        <xdr:cNvPr id="225" name="TextBox 224">
          <a:extLst>
            <a:ext uri="{FF2B5EF4-FFF2-40B4-BE49-F238E27FC236}">
              <a16:creationId xmlns:a16="http://schemas.microsoft.com/office/drawing/2014/main" id="{B2ECCA7C-5136-4402-88EA-9F370C10B1A2}"/>
            </a:ext>
          </a:extLst>
        </xdr:cNvPr>
        <xdr:cNvSpPr txBox="1"/>
      </xdr:nvSpPr>
      <xdr:spPr>
        <a:xfrm>
          <a:off x="9628414" y="3525611"/>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2DBE19-6C52-42C3-91B9-492C91585F4C}" type="TxLink">
            <a:rPr lang="en-US" sz="1600" b="0" i="0" u="none" strike="noStrike">
              <a:solidFill>
                <a:srgbClr val="990099"/>
              </a:solidFill>
              <a:latin typeface="Calibri"/>
              <a:ea typeface="Calibri"/>
              <a:cs typeface="Calibri"/>
            </a:rPr>
            <a:pPr algn="ctr"/>
            <a:t>•</a:t>
          </a:fld>
          <a:endParaRPr lang="ru-RU" sz="1100"/>
        </a:p>
      </xdr:txBody>
    </xdr:sp>
    <xdr:clientData/>
  </xdr:twoCellAnchor>
  <xdr:twoCellAnchor>
    <xdr:from>
      <xdr:col>17</xdr:col>
      <xdr:colOff>126546</xdr:colOff>
      <xdr:row>18</xdr:row>
      <xdr:rowOff>78922</xdr:rowOff>
    </xdr:from>
    <xdr:to>
      <xdr:col>17</xdr:col>
      <xdr:colOff>364671</xdr:colOff>
      <xdr:row>19</xdr:row>
      <xdr:rowOff>119744</xdr:rowOff>
    </xdr:to>
    <xdr:sp macro="" textlink="PivotTables2!J6">
      <xdr:nvSpPr>
        <xdr:cNvPr id="226" name="TextBox 225">
          <a:extLst>
            <a:ext uri="{FF2B5EF4-FFF2-40B4-BE49-F238E27FC236}">
              <a16:creationId xmlns:a16="http://schemas.microsoft.com/office/drawing/2014/main" id="{B75F03B2-A25C-4367-8BE1-93569981B7C6}"/>
            </a:ext>
          </a:extLst>
        </xdr:cNvPr>
        <xdr:cNvSpPr txBox="1"/>
      </xdr:nvSpPr>
      <xdr:spPr>
        <a:xfrm>
          <a:off x="9923689" y="3507922"/>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2DBE19-6C52-42C3-91B9-492C91585F4C}" type="TxLink">
            <a:rPr lang="en-US" sz="1600" b="0" i="0" u="none" strike="noStrike">
              <a:solidFill>
                <a:srgbClr val="990099"/>
              </a:solidFill>
              <a:latin typeface="Calibri"/>
              <a:ea typeface="Calibri"/>
              <a:cs typeface="Calibri"/>
            </a:rPr>
            <a:pPr algn="ctr"/>
            <a:t>•</a:t>
          </a:fld>
          <a:endParaRPr lang="ru-RU" sz="1100"/>
        </a:p>
      </xdr:txBody>
    </xdr:sp>
    <xdr:clientData/>
  </xdr:twoCellAnchor>
  <xdr:twoCellAnchor>
    <xdr:from>
      <xdr:col>16</xdr:col>
      <xdr:colOff>446466</xdr:colOff>
      <xdr:row>19</xdr:row>
      <xdr:rowOff>46113</xdr:rowOff>
    </xdr:from>
    <xdr:to>
      <xdr:col>17</xdr:col>
      <xdr:colOff>72269</xdr:colOff>
      <xdr:row>20</xdr:row>
      <xdr:rowOff>86935</xdr:rowOff>
    </xdr:to>
    <xdr:sp macro="" textlink="PivotTables2!$K$6">
      <xdr:nvSpPr>
        <xdr:cNvPr id="231" name="TextBox 230">
          <a:extLst>
            <a:ext uri="{FF2B5EF4-FFF2-40B4-BE49-F238E27FC236}">
              <a16:creationId xmlns:a16="http://schemas.microsoft.com/office/drawing/2014/main" id="{86A41915-EABA-4C46-8E60-CAD33F867A31}"/>
            </a:ext>
          </a:extLst>
        </xdr:cNvPr>
        <xdr:cNvSpPr txBox="1"/>
      </xdr:nvSpPr>
      <xdr:spPr>
        <a:xfrm>
          <a:off x="9631287" y="3665613"/>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0F0482-BF70-466D-B41D-EC3AA2F6A25A}" type="TxLink">
            <a:rPr lang="en-US" sz="1600" b="0" i="0" u="none" strike="noStrike">
              <a:solidFill>
                <a:srgbClr val="C23FD8"/>
              </a:solidFill>
              <a:latin typeface="Calibri"/>
              <a:ea typeface="Calibri"/>
              <a:cs typeface="Calibri"/>
            </a:rPr>
            <a:pPr algn="ctr"/>
            <a:t>•</a:t>
          </a:fld>
          <a:endParaRPr lang="ru-RU" sz="1100"/>
        </a:p>
      </xdr:txBody>
    </xdr:sp>
    <xdr:clientData/>
  </xdr:twoCellAnchor>
  <xdr:twoCellAnchor>
    <xdr:from>
      <xdr:col>17</xdr:col>
      <xdr:colOff>157842</xdr:colOff>
      <xdr:row>19</xdr:row>
      <xdr:rowOff>123825</xdr:rowOff>
    </xdr:from>
    <xdr:to>
      <xdr:col>17</xdr:col>
      <xdr:colOff>395967</xdr:colOff>
      <xdr:row>20</xdr:row>
      <xdr:rowOff>164647</xdr:rowOff>
    </xdr:to>
    <xdr:sp macro="" textlink="PivotTables2!$K$6">
      <xdr:nvSpPr>
        <xdr:cNvPr id="232" name="TextBox 231">
          <a:extLst>
            <a:ext uri="{FF2B5EF4-FFF2-40B4-BE49-F238E27FC236}">
              <a16:creationId xmlns:a16="http://schemas.microsoft.com/office/drawing/2014/main" id="{D6C7AA64-8DC0-4EA3-BDDD-D8704D033D3F}"/>
            </a:ext>
          </a:extLst>
        </xdr:cNvPr>
        <xdr:cNvSpPr txBox="1"/>
      </xdr:nvSpPr>
      <xdr:spPr>
        <a:xfrm>
          <a:off x="9954985" y="3743325"/>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0F0482-BF70-466D-B41D-EC3AA2F6A25A}" type="TxLink">
            <a:rPr lang="en-US" sz="1600" b="0" i="0" u="none" strike="noStrike">
              <a:solidFill>
                <a:srgbClr val="C23FD8"/>
              </a:solidFill>
              <a:latin typeface="Calibri"/>
              <a:ea typeface="Calibri"/>
              <a:cs typeface="Calibri"/>
            </a:rPr>
            <a:pPr algn="ctr"/>
            <a:t>•</a:t>
          </a:fld>
          <a:endParaRPr lang="ru-RU" sz="1100"/>
        </a:p>
      </xdr:txBody>
    </xdr:sp>
    <xdr:clientData/>
  </xdr:twoCellAnchor>
  <xdr:twoCellAnchor>
    <xdr:from>
      <xdr:col>16</xdr:col>
      <xdr:colOff>578303</xdr:colOff>
      <xdr:row>18</xdr:row>
      <xdr:rowOff>27214</xdr:rowOff>
    </xdr:from>
    <xdr:to>
      <xdr:col>17</xdr:col>
      <xdr:colOff>204106</xdr:colOff>
      <xdr:row>19</xdr:row>
      <xdr:rowOff>68036</xdr:rowOff>
    </xdr:to>
    <xdr:sp macro="" textlink="PivotTables2!$K$6">
      <xdr:nvSpPr>
        <xdr:cNvPr id="234" name="TextBox 233">
          <a:extLst>
            <a:ext uri="{FF2B5EF4-FFF2-40B4-BE49-F238E27FC236}">
              <a16:creationId xmlns:a16="http://schemas.microsoft.com/office/drawing/2014/main" id="{C6AA2260-B502-48AC-B20A-A63A05393254}"/>
            </a:ext>
          </a:extLst>
        </xdr:cNvPr>
        <xdr:cNvSpPr txBox="1"/>
      </xdr:nvSpPr>
      <xdr:spPr>
        <a:xfrm>
          <a:off x="9763124" y="3456214"/>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0F0482-BF70-466D-B41D-EC3AA2F6A25A}" type="TxLink">
            <a:rPr lang="en-US" sz="1600" b="0" i="0" u="none" strike="noStrike">
              <a:solidFill>
                <a:srgbClr val="C23FD8"/>
              </a:solidFill>
              <a:latin typeface="Calibri"/>
              <a:ea typeface="Calibri"/>
              <a:cs typeface="Calibri"/>
            </a:rPr>
            <a:pPr algn="ctr"/>
            <a:t>•</a:t>
          </a:fld>
          <a:endParaRPr lang="ru-RU" sz="1100"/>
        </a:p>
      </xdr:txBody>
    </xdr:sp>
    <xdr:clientData/>
  </xdr:twoCellAnchor>
  <xdr:twoCellAnchor>
    <xdr:from>
      <xdr:col>17</xdr:col>
      <xdr:colOff>193220</xdr:colOff>
      <xdr:row>19</xdr:row>
      <xdr:rowOff>2721</xdr:rowOff>
    </xdr:from>
    <xdr:to>
      <xdr:col>17</xdr:col>
      <xdr:colOff>431345</xdr:colOff>
      <xdr:row>20</xdr:row>
      <xdr:rowOff>43543</xdr:rowOff>
    </xdr:to>
    <xdr:sp macro="" textlink="PivotTables2!$K$6">
      <xdr:nvSpPr>
        <xdr:cNvPr id="235" name="TextBox 234">
          <a:extLst>
            <a:ext uri="{FF2B5EF4-FFF2-40B4-BE49-F238E27FC236}">
              <a16:creationId xmlns:a16="http://schemas.microsoft.com/office/drawing/2014/main" id="{9077B0F5-6BAF-4A68-B1E9-1EBB904945DD}"/>
            </a:ext>
          </a:extLst>
        </xdr:cNvPr>
        <xdr:cNvSpPr txBox="1"/>
      </xdr:nvSpPr>
      <xdr:spPr>
        <a:xfrm>
          <a:off x="9990363" y="3622221"/>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0F0482-BF70-466D-B41D-EC3AA2F6A25A}" type="TxLink">
            <a:rPr lang="en-US" sz="1600" b="0" i="0" u="none" strike="noStrike">
              <a:solidFill>
                <a:srgbClr val="C23FD8"/>
              </a:solidFill>
              <a:latin typeface="Calibri"/>
              <a:ea typeface="Calibri"/>
              <a:cs typeface="Calibri"/>
            </a:rPr>
            <a:pPr algn="ctr"/>
            <a:t>•</a:t>
          </a:fld>
          <a:endParaRPr lang="ru-RU" sz="1100"/>
        </a:p>
      </xdr:txBody>
    </xdr:sp>
    <xdr:clientData/>
  </xdr:twoCellAnchor>
  <xdr:twoCellAnchor>
    <xdr:from>
      <xdr:col>16</xdr:col>
      <xdr:colOff>522514</xdr:colOff>
      <xdr:row>18</xdr:row>
      <xdr:rowOff>175532</xdr:rowOff>
    </xdr:from>
    <xdr:to>
      <xdr:col>17</xdr:col>
      <xdr:colOff>148317</xdr:colOff>
      <xdr:row>20</xdr:row>
      <xdr:rowOff>25854</xdr:rowOff>
    </xdr:to>
    <xdr:sp macro="" textlink="PivotTables2!$K$6">
      <xdr:nvSpPr>
        <xdr:cNvPr id="236" name="TextBox 235">
          <a:extLst>
            <a:ext uri="{FF2B5EF4-FFF2-40B4-BE49-F238E27FC236}">
              <a16:creationId xmlns:a16="http://schemas.microsoft.com/office/drawing/2014/main" id="{9FBADD03-0BB2-4F3A-A9BA-EB37ED4D6952}"/>
            </a:ext>
          </a:extLst>
        </xdr:cNvPr>
        <xdr:cNvSpPr txBox="1"/>
      </xdr:nvSpPr>
      <xdr:spPr>
        <a:xfrm>
          <a:off x="9707335" y="3604532"/>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0F0482-BF70-466D-B41D-EC3AA2F6A25A}" type="TxLink">
            <a:rPr lang="en-US" sz="1600" b="0" i="0" u="none" strike="noStrike">
              <a:solidFill>
                <a:srgbClr val="C23FD8"/>
              </a:solidFill>
              <a:latin typeface="Calibri"/>
              <a:ea typeface="Calibri"/>
              <a:cs typeface="Calibri"/>
            </a:rPr>
            <a:pPr algn="ctr"/>
            <a:t>•</a:t>
          </a:fld>
          <a:endParaRPr lang="ru-RU" sz="1100"/>
        </a:p>
      </xdr:txBody>
    </xdr:sp>
    <xdr:clientData/>
  </xdr:twoCellAnchor>
  <xdr:twoCellAnchor>
    <xdr:from>
      <xdr:col>16</xdr:col>
      <xdr:colOff>531582</xdr:colOff>
      <xdr:row>19</xdr:row>
      <xdr:rowOff>102874</xdr:rowOff>
    </xdr:from>
    <xdr:to>
      <xdr:col>17</xdr:col>
      <xdr:colOff>161572</xdr:colOff>
      <xdr:row>20</xdr:row>
      <xdr:rowOff>143696</xdr:rowOff>
    </xdr:to>
    <xdr:sp macro="" textlink="PivotTables2!$L$6">
      <xdr:nvSpPr>
        <xdr:cNvPr id="238" name="TextBox 237">
          <a:extLst>
            <a:ext uri="{FF2B5EF4-FFF2-40B4-BE49-F238E27FC236}">
              <a16:creationId xmlns:a16="http://schemas.microsoft.com/office/drawing/2014/main" id="{292A9FF0-F7EA-451F-BAF8-C05751CAC830}"/>
            </a:ext>
          </a:extLst>
        </xdr:cNvPr>
        <xdr:cNvSpPr txBox="1"/>
      </xdr:nvSpPr>
      <xdr:spPr>
        <a:xfrm>
          <a:off x="9623627" y="3722374"/>
          <a:ext cx="236127"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92451-F8EA-40B0-8055-68B04489DE20}" type="TxLink">
            <a:rPr lang="en-US" sz="1600" b="0" i="0" u="none" strike="noStrike">
              <a:solidFill>
                <a:srgbClr val="2F75B5"/>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17</xdr:col>
      <xdr:colOff>128324</xdr:colOff>
      <xdr:row>19</xdr:row>
      <xdr:rowOff>32029</xdr:rowOff>
    </xdr:from>
    <xdr:to>
      <xdr:col>17</xdr:col>
      <xdr:colOff>366449</xdr:colOff>
      <xdr:row>20</xdr:row>
      <xdr:rowOff>72851</xdr:rowOff>
    </xdr:to>
    <xdr:sp macro="" textlink="PivotTables2!$L$6">
      <xdr:nvSpPr>
        <xdr:cNvPr id="239" name="TextBox 238">
          <a:extLst>
            <a:ext uri="{FF2B5EF4-FFF2-40B4-BE49-F238E27FC236}">
              <a16:creationId xmlns:a16="http://schemas.microsoft.com/office/drawing/2014/main" id="{8D0524BD-0263-444B-9A7F-3978EF76A1B9}"/>
            </a:ext>
          </a:extLst>
        </xdr:cNvPr>
        <xdr:cNvSpPr txBox="1"/>
      </xdr:nvSpPr>
      <xdr:spPr>
        <a:xfrm>
          <a:off x="9858478" y="3651529"/>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92451-F8EA-40B0-8055-68B04489DE20}" type="TxLink">
            <a:rPr lang="en-US" sz="1600" b="0" i="0" u="none" strike="noStrike">
              <a:solidFill>
                <a:srgbClr val="2F75B5"/>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17</xdr:col>
      <xdr:colOff>46263</xdr:colOff>
      <xdr:row>19</xdr:row>
      <xdr:rowOff>184429</xdr:rowOff>
    </xdr:from>
    <xdr:to>
      <xdr:col>17</xdr:col>
      <xdr:colOff>284388</xdr:colOff>
      <xdr:row>21</xdr:row>
      <xdr:rowOff>34751</xdr:rowOff>
    </xdr:to>
    <xdr:sp macro="" textlink="PivotTables2!$L$6">
      <xdr:nvSpPr>
        <xdr:cNvPr id="240" name="TextBox 239">
          <a:extLst>
            <a:ext uri="{FF2B5EF4-FFF2-40B4-BE49-F238E27FC236}">
              <a16:creationId xmlns:a16="http://schemas.microsoft.com/office/drawing/2014/main" id="{34329167-A121-4299-ACF2-2DAC6BD6AA16}"/>
            </a:ext>
          </a:extLst>
        </xdr:cNvPr>
        <xdr:cNvSpPr txBox="1"/>
      </xdr:nvSpPr>
      <xdr:spPr>
        <a:xfrm>
          <a:off x="9776417" y="3803929"/>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92451-F8EA-40B0-8055-68B04489DE20}" type="TxLink">
            <a:rPr lang="en-US" sz="1600" b="0" i="0" u="none" strike="noStrike">
              <a:solidFill>
                <a:srgbClr val="2F75B5"/>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16</xdr:col>
      <xdr:colOff>535702</xdr:colOff>
      <xdr:row>18</xdr:row>
      <xdr:rowOff>36425</xdr:rowOff>
    </xdr:from>
    <xdr:to>
      <xdr:col>17</xdr:col>
      <xdr:colOff>165692</xdr:colOff>
      <xdr:row>19</xdr:row>
      <xdr:rowOff>77247</xdr:rowOff>
    </xdr:to>
    <xdr:sp macro="" textlink="PivotTables2!$L$6">
      <xdr:nvSpPr>
        <xdr:cNvPr id="242" name="TextBox 241">
          <a:extLst>
            <a:ext uri="{FF2B5EF4-FFF2-40B4-BE49-F238E27FC236}">
              <a16:creationId xmlns:a16="http://schemas.microsoft.com/office/drawing/2014/main" id="{76D98A73-612D-460C-B14F-CA1E4A6F6521}"/>
            </a:ext>
          </a:extLst>
        </xdr:cNvPr>
        <xdr:cNvSpPr txBox="1"/>
      </xdr:nvSpPr>
      <xdr:spPr>
        <a:xfrm>
          <a:off x="9657721" y="3465425"/>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92451-F8EA-40B0-8055-68B04489DE20}" type="TxLink">
            <a:rPr lang="en-US" sz="1600" b="0" i="0" u="none" strike="noStrike">
              <a:solidFill>
                <a:srgbClr val="2F75B5"/>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17</xdr:col>
      <xdr:colOff>123929</xdr:colOff>
      <xdr:row>18</xdr:row>
      <xdr:rowOff>86248</xdr:rowOff>
    </xdr:from>
    <xdr:to>
      <xdr:col>17</xdr:col>
      <xdr:colOff>362054</xdr:colOff>
      <xdr:row>19</xdr:row>
      <xdr:rowOff>127070</xdr:rowOff>
    </xdr:to>
    <xdr:sp macro="" textlink="PivotTables2!$L$6">
      <xdr:nvSpPr>
        <xdr:cNvPr id="243" name="TextBox 242">
          <a:extLst>
            <a:ext uri="{FF2B5EF4-FFF2-40B4-BE49-F238E27FC236}">
              <a16:creationId xmlns:a16="http://schemas.microsoft.com/office/drawing/2014/main" id="{81DB07C9-505E-452F-9A9B-D48AC9F02932}"/>
            </a:ext>
          </a:extLst>
        </xdr:cNvPr>
        <xdr:cNvSpPr txBox="1"/>
      </xdr:nvSpPr>
      <xdr:spPr>
        <a:xfrm>
          <a:off x="9854083" y="3515248"/>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92451-F8EA-40B0-8055-68B04489DE20}" type="TxLink">
            <a:rPr lang="en-US" sz="1600" b="0" i="0" u="none" strike="noStrike">
              <a:solidFill>
                <a:srgbClr val="2F75B5"/>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17</xdr:col>
      <xdr:colOff>33075</xdr:colOff>
      <xdr:row>19</xdr:row>
      <xdr:rowOff>105298</xdr:rowOff>
    </xdr:from>
    <xdr:to>
      <xdr:col>17</xdr:col>
      <xdr:colOff>271200</xdr:colOff>
      <xdr:row>20</xdr:row>
      <xdr:rowOff>146120</xdr:rowOff>
    </xdr:to>
    <xdr:sp macro="" textlink="PivotTables2!$L$6">
      <xdr:nvSpPr>
        <xdr:cNvPr id="245" name="TextBox 244">
          <a:extLst>
            <a:ext uri="{FF2B5EF4-FFF2-40B4-BE49-F238E27FC236}">
              <a16:creationId xmlns:a16="http://schemas.microsoft.com/office/drawing/2014/main" id="{8C90C52B-7627-417A-BF22-88FEFB32044E}"/>
            </a:ext>
          </a:extLst>
        </xdr:cNvPr>
        <xdr:cNvSpPr txBox="1"/>
      </xdr:nvSpPr>
      <xdr:spPr>
        <a:xfrm>
          <a:off x="9763229" y="3724798"/>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92451-F8EA-40B0-8055-68B04489DE20}" type="TxLink">
            <a:rPr lang="en-US" sz="1600" b="0" i="0" u="none" strike="noStrike">
              <a:solidFill>
                <a:srgbClr val="2F75B5"/>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16</xdr:col>
      <xdr:colOff>446989</xdr:colOff>
      <xdr:row>18</xdr:row>
      <xdr:rowOff>170148</xdr:rowOff>
    </xdr:from>
    <xdr:to>
      <xdr:col>17</xdr:col>
      <xdr:colOff>76979</xdr:colOff>
      <xdr:row>20</xdr:row>
      <xdr:rowOff>20470</xdr:rowOff>
    </xdr:to>
    <xdr:sp macro="" textlink="PivotTables2!$M$6">
      <xdr:nvSpPr>
        <xdr:cNvPr id="246" name="TextBox 245">
          <a:extLst>
            <a:ext uri="{FF2B5EF4-FFF2-40B4-BE49-F238E27FC236}">
              <a16:creationId xmlns:a16="http://schemas.microsoft.com/office/drawing/2014/main" id="{6E142151-B724-4772-8FF5-3727263DA1E5}"/>
            </a:ext>
          </a:extLst>
        </xdr:cNvPr>
        <xdr:cNvSpPr txBox="1"/>
      </xdr:nvSpPr>
      <xdr:spPr>
        <a:xfrm>
          <a:off x="9569008" y="3599148"/>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36E927-2066-456B-BB16-184C62B6CF59}" type="TxLink">
            <a:rPr lang="en-US" sz="1600" b="0" i="0" u="none" strike="noStrike">
              <a:solidFill>
                <a:srgbClr val="00B0F0"/>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16</xdr:col>
      <xdr:colOff>544960</xdr:colOff>
      <xdr:row>19</xdr:row>
      <xdr:rowOff>22144</xdr:rowOff>
    </xdr:from>
    <xdr:to>
      <xdr:col>17</xdr:col>
      <xdr:colOff>174950</xdr:colOff>
      <xdr:row>20</xdr:row>
      <xdr:rowOff>62966</xdr:rowOff>
    </xdr:to>
    <xdr:sp macro="" textlink="PivotTables2!$M$6">
      <xdr:nvSpPr>
        <xdr:cNvPr id="258" name="TextBox 257">
          <a:extLst>
            <a:ext uri="{FF2B5EF4-FFF2-40B4-BE49-F238E27FC236}">
              <a16:creationId xmlns:a16="http://schemas.microsoft.com/office/drawing/2014/main" id="{C2FE271F-36BB-421E-A462-F96B4BD2C54E}"/>
            </a:ext>
          </a:extLst>
        </xdr:cNvPr>
        <xdr:cNvSpPr txBox="1"/>
      </xdr:nvSpPr>
      <xdr:spPr>
        <a:xfrm>
          <a:off x="9666979" y="3641644"/>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36E927-2066-456B-BB16-184C62B6CF59}" type="TxLink">
            <a:rPr lang="en-US" sz="1600" b="0" i="0" u="none" strike="noStrike">
              <a:solidFill>
                <a:srgbClr val="00B0F0"/>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16</xdr:col>
      <xdr:colOff>482215</xdr:colOff>
      <xdr:row>18</xdr:row>
      <xdr:rowOff>168549</xdr:rowOff>
    </xdr:from>
    <xdr:to>
      <xdr:col>17</xdr:col>
      <xdr:colOff>112205</xdr:colOff>
      <xdr:row>20</xdr:row>
      <xdr:rowOff>18871</xdr:rowOff>
    </xdr:to>
    <xdr:sp macro="" textlink="PivotTables2!$M$6">
      <xdr:nvSpPr>
        <xdr:cNvPr id="259" name="TextBox 258">
          <a:extLst>
            <a:ext uri="{FF2B5EF4-FFF2-40B4-BE49-F238E27FC236}">
              <a16:creationId xmlns:a16="http://schemas.microsoft.com/office/drawing/2014/main" id="{5C27A6C7-0179-403C-A735-17522785005E}"/>
            </a:ext>
          </a:extLst>
        </xdr:cNvPr>
        <xdr:cNvSpPr txBox="1"/>
      </xdr:nvSpPr>
      <xdr:spPr>
        <a:xfrm>
          <a:off x="9574260" y="3597549"/>
          <a:ext cx="236127"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36E927-2066-456B-BB16-184C62B6CF59}" type="TxLink">
            <a:rPr lang="en-US" sz="1600" b="0" i="0" u="none" strike="noStrike">
              <a:solidFill>
                <a:srgbClr val="00B0F0"/>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17</xdr:col>
      <xdr:colOff>29145</xdr:colOff>
      <xdr:row>18</xdr:row>
      <xdr:rowOff>33867</xdr:rowOff>
    </xdr:from>
    <xdr:to>
      <xdr:col>17</xdr:col>
      <xdr:colOff>267270</xdr:colOff>
      <xdr:row>19</xdr:row>
      <xdr:rowOff>74689</xdr:rowOff>
    </xdr:to>
    <xdr:sp macro="" textlink="PivotTables2!$M$6">
      <xdr:nvSpPr>
        <xdr:cNvPr id="260" name="TextBox 259">
          <a:extLst>
            <a:ext uri="{FF2B5EF4-FFF2-40B4-BE49-F238E27FC236}">
              <a16:creationId xmlns:a16="http://schemas.microsoft.com/office/drawing/2014/main" id="{334D89B9-9C8D-4169-9E8F-A66633B598D8}"/>
            </a:ext>
          </a:extLst>
        </xdr:cNvPr>
        <xdr:cNvSpPr txBox="1"/>
      </xdr:nvSpPr>
      <xdr:spPr>
        <a:xfrm>
          <a:off x="9759299" y="3462867"/>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36E927-2066-456B-BB16-184C62B6CF59}" type="TxLink">
            <a:rPr lang="en-US" sz="1600" b="0" i="0" u="none" strike="noStrike">
              <a:solidFill>
                <a:srgbClr val="00B0F0"/>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17</xdr:col>
      <xdr:colOff>159563</xdr:colOff>
      <xdr:row>19</xdr:row>
      <xdr:rowOff>149633</xdr:rowOff>
    </xdr:from>
    <xdr:to>
      <xdr:col>17</xdr:col>
      <xdr:colOff>397688</xdr:colOff>
      <xdr:row>20</xdr:row>
      <xdr:rowOff>190455</xdr:rowOff>
    </xdr:to>
    <xdr:sp macro="" textlink="PivotTables2!$M$6">
      <xdr:nvSpPr>
        <xdr:cNvPr id="261" name="TextBox 260">
          <a:extLst>
            <a:ext uri="{FF2B5EF4-FFF2-40B4-BE49-F238E27FC236}">
              <a16:creationId xmlns:a16="http://schemas.microsoft.com/office/drawing/2014/main" id="{0EB7092E-CCE0-430E-8CED-20E94BE56280}"/>
            </a:ext>
          </a:extLst>
        </xdr:cNvPr>
        <xdr:cNvSpPr txBox="1"/>
      </xdr:nvSpPr>
      <xdr:spPr>
        <a:xfrm>
          <a:off x="9889717" y="3769133"/>
          <a:ext cx="238125"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36E927-2066-456B-BB16-184C62B6CF59}" type="TxLink">
            <a:rPr lang="en-US" sz="1600" b="0" i="0" u="none" strike="noStrike">
              <a:solidFill>
                <a:srgbClr val="00B0F0"/>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9</xdr:col>
      <xdr:colOff>496661</xdr:colOff>
      <xdr:row>11</xdr:row>
      <xdr:rowOff>88447</xdr:rowOff>
    </xdr:from>
    <xdr:to>
      <xdr:col>10</xdr:col>
      <xdr:colOff>81643</xdr:colOff>
      <xdr:row>12</xdr:row>
      <xdr:rowOff>122465</xdr:rowOff>
    </xdr:to>
    <xdr:sp macro="" textlink="PivotTables2!$L$5">
      <xdr:nvSpPr>
        <xdr:cNvPr id="262" name="TextBox 261">
          <a:extLst>
            <a:ext uri="{FF2B5EF4-FFF2-40B4-BE49-F238E27FC236}">
              <a16:creationId xmlns:a16="http://schemas.microsoft.com/office/drawing/2014/main" id="{FBE8C768-07D6-4F70-8228-8F96F5A5D423}"/>
            </a:ext>
          </a:extLst>
        </xdr:cNvPr>
        <xdr:cNvSpPr txBox="1"/>
      </xdr:nvSpPr>
      <xdr:spPr>
        <a:xfrm>
          <a:off x="5395232" y="2183947"/>
          <a:ext cx="197304"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6F7746-2F86-46E9-9CD5-40279B38DA4F}"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10</xdr:col>
      <xdr:colOff>47148</xdr:colOff>
      <xdr:row>12</xdr:row>
      <xdr:rowOff>120953</xdr:rowOff>
    </xdr:from>
    <xdr:to>
      <xdr:col>10</xdr:col>
      <xdr:colOff>244452</xdr:colOff>
      <xdr:row>13</xdr:row>
      <xdr:rowOff>154971</xdr:rowOff>
    </xdr:to>
    <xdr:sp macro="" textlink="PivotTables2!$L$5">
      <xdr:nvSpPr>
        <xdr:cNvPr id="263" name="TextBox 262">
          <a:extLst>
            <a:ext uri="{FF2B5EF4-FFF2-40B4-BE49-F238E27FC236}">
              <a16:creationId xmlns:a16="http://schemas.microsoft.com/office/drawing/2014/main" id="{3E6BAC8C-5609-4339-8963-D9E353EEA8DA}"/>
            </a:ext>
          </a:extLst>
        </xdr:cNvPr>
        <xdr:cNvSpPr txBox="1"/>
      </xdr:nvSpPr>
      <xdr:spPr>
        <a:xfrm>
          <a:off x="5558041" y="2406953"/>
          <a:ext cx="197304"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6F7746-2F86-46E9-9CD5-40279B38DA4F}"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9</xdr:col>
      <xdr:colOff>582816</xdr:colOff>
      <xdr:row>11</xdr:row>
      <xdr:rowOff>163361</xdr:rowOff>
    </xdr:from>
    <xdr:to>
      <xdr:col>10</xdr:col>
      <xdr:colOff>167798</xdr:colOff>
      <xdr:row>13</xdr:row>
      <xdr:rowOff>6879</xdr:rowOff>
    </xdr:to>
    <xdr:sp macro="" textlink="PivotTables2!$L$5">
      <xdr:nvSpPr>
        <xdr:cNvPr id="264" name="TextBox 263">
          <a:extLst>
            <a:ext uri="{FF2B5EF4-FFF2-40B4-BE49-F238E27FC236}">
              <a16:creationId xmlns:a16="http://schemas.microsoft.com/office/drawing/2014/main" id="{95A9811F-46D2-4BF3-A331-6A1706883F2D}"/>
            </a:ext>
          </a:extLst>
        </xdr:cNvPr>
        <xdr:cNvSpPr txBox="1"/>
      </xdr:nvSpPr>
      <xdr:spPr>
        <a:xfrm>
          <a:off x="5472316" y="2258861"/>
          <a:ext cx="196170"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6F7746-2F86-46E9-9CD5-40279B38DA4F}"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10</xdr:col>
      <xdr:colOff>100215</xdr:colOff>
      <xdr:row>11</xdr:row>
      <xdr:rowOff>17538</xdr:rowOff>
    </xdr:from>
    <xdr:to>
      <xdr:col>10</xdr:col>
      <xdr:colOff>297519</xdr:colOff>
      <xdr:row>12</xdr:row>
      <xdr:rowOff>51556</xdr:rowOff>
    </xdr:to>
    <xdr:sp macro="" textlink="PivotTables2!$L$5">
      <xdr:nvSpPr>
        <xdr:cNvPr id="265" name="TextBox 264">
          <a:extLst>
            <a:ext uri="{FF2B5EF4-FFF2-40B4-BE49-F238E27FC236}">
              <a16:creationId xmlns:a16="http://schemas.microsoft.com/office/drawing/2014/main" id="{B35D795A-E9A6-4F7A-A91D-EAB52FD4ACE8}"/>
            </a:ext>
          </a:extLst>
        </xdr:cNvPr>
        <xdr:cNvSpPr txBox="1"/>
      </xdr:nvSpPr>
      <xdr:spPr>
        <a:xfrm>
          <a:off x="5611108" y="2113038"/>
          <a:ext cx="197304"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6F7746-2F86-46E9-9CD5-40279B38DA4F}"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10</xdr:col>
      <xdr:colOff>89330</xdr:colOff>
      <xdr:row>11</xdr:row>
      <xdr:rowOff>190349</xdr:rowOff>
    </xdr:from>
    <xdr:to>
      <xdr:col>10</xdr:col>
      <xdr:colOff>286634</xdr:colOff>
      <xdr:row>13</xdr:row>
      <xdr:rowOff>33867</xdr:rowOff>
    </xdr:to>
    <xdr:sp macro="" textlink="PivotTables2!$L$5">
      <xdr:nvSpPr>
        <xdr:cNvPr id="266" name="TextBox 265">
          <a:extLst>
            <a:ext uri="{FF2B5EF4-FFF2-40B4-BE49-F238E27FC236}">
              <a16:creationId xmlns:a16="http://schemas.microsoft.com/office/drawing/2014/main" id="{E145E801-C0FC-4A87-83F0-CA4060F9533B}"/>
            </a:ext>
          </a:extLst>
        </xdr:cNvPr>
        <xdr:cNvSpPr txBox="1"/>
      </xdr:nvSpPr>
      <xdr:spPr>
        <a:xfrm>
          <a:off x="5600223" y="2285849"/>
          <a:ext cx="197304"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6F7746-2F86-46E9-9CD5-40279B38DA4F}"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9</xdr:col>
      <xdr:colOff>568302</xdr:colOff>
      <xdr:row>12</xdr:row>
      <xdr:rowOff>36588</xdr:rowOff>
    </xdr:from>
    <xdr:to>
      <xdr:col>10</xdr:col>
      <xdr:colOff>153284</xdr:colOff>
      <xdr:row>13</xdr:row>
      <xdr:rowOff>70606</xdr:rowOff>
    </xdr:to>
    <xdr:sp macro="" textlink="PivotTables2!$L$5">
      <xdr:nvSpPr>
        <xdr:cNvPr id="267" name="TextBox 266">
          <a:extLst>
            <a:ext uri="{FF2B5EF4-FFF2-40B4-BE49-F238E27FC236}">
              <a16:creationId xmlns:a16="http://schemas.microsoft.com/office/drawing/2014/main" id="{6F35FD45-C708-4DE7-93CD-9EA16D740884}"/>
            </a:ext>
          </a:extLst>
        </xdr:cNvPr>
        <xdr:cNvSpPr txBox="1"/>
      </xdr:nvSpPr>
      <xdr:spPr>
        <a:xfrm>
          <a:off x="5466873" y="2322588"/>
          <a:ext cx="197304"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6F7746-2F86-46E9-9CD5-40279B38DA4F}"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10</xdr:col>
      <xdr:colOff>18387</xdr:colOff>
      <xdr:row>11</xdr:row>
      <xdr:rowOff>118582</xdr:rowOff>
    </xdr:from>
    <xdr:to>
      <xdr:col>10</xdr:col>
      <xdr:colOff>214557</xdr:colOff>
      <xdr:row>12</xdr:row>
      <xdr:rowOff>152600</xdr:rowOff>
    </xdr:to>
    <xdr:sp macro="" textlink="PivotTables2!$M$5">
      <xdr:nvSpPr>
        <xdr:cNvPr id="268" name="TextBox 267">
          <a:extLst>
            <a:ext uri="{FF2B5EF4-FFF2-40B4-BE49-F238E27FC236}">
              <a16:creationId xmlns:a16="http://schemas.microsoft.com/office/drawing/2014/main" id="{CE3B8BBE-F216-423A-98C4-FAF282BB4151}"/>
            </a:ext>
          </a:extLst>
        </xdr:cNvPr>
        <xdr:cNvSpPr txBox="1"/>
      </xdr:nvSpPr>
      <xdr:spPr>
        <a:xfrm>
          <a:off x="5519075" y="2214082"/>
          <a:ext cx="196170"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E98310-0BA2-42D7-A781-129FB19C377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10</xdr:col>
      <xdr:colOff>163427</xdr:colOff>
      <xdr:row>12</xdr:row>
      <xdr:rowOff>52917</xdr:rowOff>
    </xdr:from>
    <xdr:to>
      <xdr:col>10</xdr:col>
      <xdr:colOff>354545</xdr:colOff>
      <xdr:row>13</xdr:row>
      <xdr:rowOff>86935</xdr:rowOff>
    </xdr:to>
    <xdr:sp macro="" textlink="PivotTables2!$M$5">
      <xdr:nvSpPr>
        <xdr:cNvPr id="269" name="TextBox 268">
          <a:extLst>
            <a:ext uri="{FF2B5EF4-FFF2-40B4-BE49-F238E27FC236}">
              <a16:creationId xmlns:a16="http://schemas.microsoft.com/office/drawing/2014/main" id="{FAC65679-4167-4E76-8786-3B3C1E97BF7D}"/>
            </a:ext>
          </a:extLst>
        </xdr:cNvPr>
        <xdr:cNvSpPr txBox="1"/>
      </xdr:nvSpPr>
      <xdr:spPr>
        <a:xfrm>
          <a:off x="5618654" y="2338917"/>
          <a:ext cx="191118"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E98310-0BA2-42D7-A781-129FB19C377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10</xdr:col>
      <xdr:colOff>159964</xdr:colOff>
      <xdr:row>11</xdr:row>
      <xdr:rowOff>118726</xdr:rowOff>
    </xdr:from>
    <xdr:to>
      <xdr:col>10</xdr:col>
      <xdr:colOff>351082</xdr:colOff>
      <xdr:row>12</xdr:row>
      <xdr:rowOff>152744</xdr:rowOff>
    </xdr:to>
    <xdr:sp macro="" textlink="PivotTables2!$M$5">
      <xdr:nvSpPr>
        <xdr:cNvPr id="270" name="TextBox 269">
          <a:extLst>
            <a:ext uri="{FF2B5EF4-FFF2-40B4-BE49-F238E27FC236}">
              <a16:creationId xmlns:a16="http://schemas.microsoft.com/office/drawing/2014/main" id="{7561C3AC-BE35-41BE-ADEE-B12CE8160C74}"/>
            </a:ext>
          </a:extLst>
        </xdr:cNvPr>
        <xdr:cNvSpPr txBox="1"/>
      </xdr:nvSpPr>
      <xdr:spPr>
        <a:xfrm>
          <a:off x="5615191" y="2214226"/>
          <a:ext cx="191118"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E98310-0BA2-42D7-A781-129FB19C377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9</xdr:col>
      <xdr:colOff>537500</xdr:colOff>
      <xdr:row>12</xdr:row>
      <xdr:rowOff>115262</xdr:rowOff>
    </xdr:from>
    <xdr:to>
      <xdr:col>10</xdr:col>
      <xdr:colOff>122482</xdr:colOff>
      <xdr:row>13</xdr:row>
      <xdr:rowOff>149280</xdr:rowOff>
    </xdr:to>
    <xdr:sp macro="" textlink="PivotTables2!$M$5">
      <xdr:nvSpPr>
        <xdr:cNvPr id="271" name="TextBox 270">
          <a:extLst>
            <a:ext uri="{FF2B5EF4-FFF2-40B4-BE49-F238E27FC236}">
              <a16:creationId xmlns:a16="http://schemas.microsoft.com/office/drawing/2014/main" id="{C6278143-41E2-462E-B35D-F68A5177B14F}"/>
            </a:ext>
          </a:extLst>
        </xdr:cNvPr>
        <xdr:cNvSpPr txBox="1"/>
      </xdr:nvSpPr>
      <xdr:spPr>
        <a:xfrm>
          <a:off x="5386591" y="2401262"/>
          <a:ext cx="191118"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E98310-0BA2-42D7-A781-129FB19C377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9</xdr:col>
      <xdr:colOff>490741</xdr:colOff>
      <xdr:row>11</xdr:row>
      <xdr:rowOff>172413</xdr:rowOff>
    </xdr:from>
    <xdr:to>
      <xdr:col>10</xdr:col>
      <xdr:colOff>75723</xdr:colOff>
      <xdr:row>13</xdr:row>
      <xdr:rowOff>15931</xdr:rowOff>
    </xdr:to>
    <xdr:sp macro="" textlink="PivotTables2!$M$5">
      <xdr:nvSpPr>
        <xdr:cNvPr id="272" name="TextBox 271">
          <a:extLst>
            <a:ext uri="{FF2B5EF4-FFF2-40B4-BE49-F238E27FC236}">
              <a16:creationId xmlns:a16="http://schemas.microsoft.com/office/drawing/2014/main" id="{D56ED95E-0143-49ED-BF00-1CA2DB9FA030}"/>
            </a:ext>
          </a:extLst>
        </xdr:cNvPr>
        <xdr:cNvSpPr txBox="1"/>
      </xdr:nvSpPr>
      <xdr:spPr>
        <a:xfrm>
          <a:off x="5339832" y="2267913"/>
          <a:ext cx="191118"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E98310-0BA2-42D7-A781-129FB19C377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9</xdr:col>
      <xdr:colOff>592631</xdr:colOff>
      <xdr:row>11</xdr:row>
      <xdr:rowOff>47001</xdr:rowOff>
    </xdr:from>
    <xdr:to>
      <xdr:col>10</xdr:col>
      <xdr:colOff>172561</xdr:colOff>
      <xdr:row>12</xdr:row>
      <xdr:rowOff>81019</xdr:rowOff>
    </xdr:to>
    <xdr:sp macro="" textlink="PivotTables2!$M$5">
      <xdr:nvSpPr>
        <xdr:cNvPr id="273" name="TextBox 272">
          <a:extLst>
            <a:ext uri="{FF2B5EF4-FFF2-40B4-BE49-F238E27FC236}">
              <a16:creationId xmlns:a16="http://schemas.microsoft.com/office/drawing/2014/main" id="{EDE689BE-B238-4C46-ABD5-E50B430ABD98}"/>
            </a:ext>
          </a:extLst>
        </xdr:cNvPr>
        <xdr:cNvSpPr txBox="1"/>
      </xdr:nvSpPr>
      <xdr:spPr>
        <a:xfrm>
          <a:off x="5482131" y="2142501"/>
          <a:ext cx="191118"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E98310-0BA2-42D7-A781-129FB19C377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10</xdr:col>
      <xdr:colOff>115661</xdr:colOff>
      <xdr:row>15</xdr:row>
      <xdr:rowOff>34017</xdr:rowOff>
    </xdr:from>
    <xdr:to>
      <xdr:col>10</xdr:col>
      <xdr:colOff>306161</xdr:colOff>
      <xdr:row>16</xdr:row>
      <xdr:rowOff>0</xdr:rowOff>
    </xdr:to>
    <xdr:sp macro="" textlink="PivotTables2!J9">
      <xdr:nvSpPr>
        <xdr:cNvPr id="281" name="TextBox 280">
          <a:extLst>
            <a:ext uri="{FF2B5EF4-FFF2-40B4-BE49-F238E27FC236}">
              <a16:creationId xmlns:a16="http://schemas.microsoft.com/office/drawing/2014/main" id="{776E9D3C-6B8E-4711-84CC-4B983143695B}"/>
            </a:ext>
          </a:extLst>
        </xdr:cNvPr>
        <xdr:cNvSpPr txBox="1"/>
      </xdr:nvSpPr>
      <xdr:spPr>
        <a:xfrm>
          <a:off x="5626554" y="2891517"/>
          <a:ext cx="190500" cy="156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74FBA8-F139-4815-821C-9E476D60C34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9</xdr:col>
      <xdr:colOff>489381</xdr:colOff>
      <xdr:row>16</xdr:row>
      <xdr:rowOff>100542</xdr:rowOff>
    </xdr:from>
    <xdr:to>
      <xdr:col>10</xdr:col>
      <xdr:colOff>47625</xdr:colOff>
      <xdr:row>17</xdr:row>
      <xdr:rowOff>141364</xdr:rowOff>
    </xdr:to>
    <xdr:sp macro="" textlink="PivotTables2!J9">
      <xdr:nvSpPr>
        <xdr:cNvPr id="282" name="TextBox 281">
          <a:extLst>
            <a:ext uri="{FF2B5EF4-FFF2-40B4-BE49-F238E27FC236}">
              <a16:creationId xmlns:a16="http://schemas.microsoft.com/office/drawing/2014/main" id="{BC7DA3F1-E0A7-4CD5-B13A-5CF39A2327D6}"/>
            </a:ext>
          </a:extLst>
        </xdr:cNvPr>
        <xdr:cNvSpPr txBox="1"/>
      </xdr:nvSpPr>
      <xdr:spPr>
        <a:xfrm>
          <a:off x="5387952" y="3148542"/>
          <a:ext cx="170566"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74FBA8-F139-4815-821C-9E476D60C34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9</xdr:col>
      <xdr:colOff>430870</xdr:colOff>
      <xdr:row>15</xdr:row>
      <xdr:rowOff>48835</xdr:rowOff>
    </xdr:from>
    <xdr:to>
      <xdr:col>10</xdr:col>
      <xdr:colOff>9048</xdr:colOff>
      <xdr:row>16</xdr:row>
      <xdr:rowOff>89657</xdr:rowOff>
    </xdr:to>
    <xdr:sp macro="" textlink="PivotTables2!J9">
      <xdr:nvSpPr>
        <xdr:cNvPr id="283" name="TextBox 282">
          <a:extLst>
            <a:ext uri="{FF2B5EF4-FFF2-40B4-BE49-F238E27FC236}">
              <a16:creationId xmlns:a16="http://schemas.microsoft.com/office/drawing/2014/main" id="{785E91AE-6697-43EF-B83C-40287184AD68}"/>
            </a:ext>
          </a:extLst>
        </xdr:cNvPr>
        <xdr:cNvSpPr txBox="1"/>
      </xdr:nvSpPr>
      <xdr:spPr>
        <a:xfrm>
          <a:off x="5329441" y="2906335"/>
          <a:ext cx="190500"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74FBA8-F139-4815-821C-9E476D60C34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9</xdr:col>
      <xdr:colOff>494824</xdr:colOff>
      <xdr:row>15</xdr:row>
      <xdr:rowOff>146805</xdr:rowOff>
    </xdr:from>
    <xdr:to>
      <xdr:col>10</xdr:col>
      <xdr:colOff>73002</xdr:colOff>
      <xdr:row>16</xdr:row>
      <xdr:rowOff>187627</xdr:rowOff>
    </xdr:to>
    <xdr:sp macro="" textlink="PivotTables2!J9">
      <xdr:nvSpPr>
        <xdr:cNvPr id="284" name="TextBox 283">
          <a:extLst>
            <a:ext uri="{FF2B5EF4-FFF2-40B4-BE49-F238E27FC236}">
              <a16:creationId xmlns:a16="http://schemas.microsoft.com/office/drawing/2014/main" id="{03915920-C9B9-4360-8E87-297BC2B6E67D}"/>
            </a:ext>
          </a:extLst>
        </xdr:cNvPr>
        <xdr:cNvSpPr txBox="1"/>
      </xdr:nvSpPr>
      <xdr:spPr>
        <a:xfrm>
          <a:off x="5393395" y="3004305"/>
          <a:ext cx="190500"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74FBA8-F139-4815-821C-9E476D60C34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10</xdr:col>
      <xdr:colOff>48508</xdr:colOff>
      <xdr:row>16</xdr:row>
      <xdr:rowOff>27063</xdr:rowOff>
    </xdr:from>
    <xdr:to>
      <xdr:col>10</xdr:col>
      <xdr:colOff>239008</xdr:colOff>
      <xdr:row>17</xdr:row>
      <xdr:rowOff>67885</xdr:rowOff>
    </xdr:to>
    <xdr:sp macro="" textlink="PivotTables2!J9">
      <xdr:nvSpPr>
        <xdr:cNvPr id="285" name="TextBox 284">
          <a:extLst>
            <a:ext uri="{FF2B5EF4-FFF2-40B4-BE49-F238E27FC236}">
              <a16:creationId xmlns:a16="http://schemas.microsoft.com/office/drawing/2014/main" id="{90EA1CBA-8404-48FB-8FDC-41B7724C7417}"/>
            </a:ext>
          </a:extLst>
        </xdr:cNvPr>
        <xdr:cNvSpPr txBox="1"/>
      </xdr:nvSpPr>
      <xdr:spPr>
        <a:xfrm>
          <a:off x="5559401" y="3075063"/>
          <a:ext cx="190500"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74FBA8-F139-4815-821C-9E476D60C34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9</xdr:col>
      <xdr:colOff>568302</xdr:colOff>
      <xdr:row>14</xdr:row>
      <xdr:rowOff>179464</xdr:rowOff>
    </xdr:from>
    <xdr:to>
      <xdr:col>10</xdr:col>
      <xdr:colOff>146480</xdr:colOff>
      <xdr:row>16</xdr:row>
      <xdr:rowOff>29786</xdr:rowOff>
    </xdr:to>
    <xdr:sp macro="" textlink="PivotTables2!J9">
      <xdr:nvSpPr>
        <xdr:cNvPr id="286" name="TextBox 285">
          <a:extLst>
            <a:ext uri="{FF2B5EF4-FFF2-40B4-BE49-F238E27FC236}">
              <a16:creationId xmlns:a16="http://schemas.microsoft.com/office/drawing/2014/main" id="{BC4C54F4-F6A2-4F06-80A2-2FE2E05AFB00}"/>
            </a:ext>
          </a:extLst>
        </xdr:cNvPr>
        <xdr:cNvSpPr txBox="1"/>
      </xdr:nvSpPr>
      <xdr:spPr>
        <a:xfrm>
          <a:off x="5466873" y="2846464"/>
          <a:ext cx="190500"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74FBA8-F139-4815-821C-9E476D60C34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9</xdr:col>
      <xdr:colOff>564697</xdr:colOff>
      <xdr:row>16</xdr:row>
      <xdr:rowOff>40821</xdr:rowOff>
    </xdr:from>
    <xdr:to>
      <xdr:col>10</xdr:col>
      <xdr:colOff>122464</xdr:colOff>
      <xdr:row>17</xdr:row>
      <xdr:rowOff>40821</xdr:rowOff>
    </xdr:to>
    <xdr:sp macro="" textlink="PivotTables2!K9">
      <xdr:nvSpPr>
        <xdr:cNvPr id="287" name="TextBox 286">
          <a:extLst>
            <a:ext uri="{FF2B5EF4-FFF2-40B4-BE49-F238E27FC236}">
              <a16:creationId xmlns:a16="http://schemas.microsoft.com/office/drawing/2014/main" id="{CA8DFD05-D57C-41C6-B004-1D8851D53759}"/>
            </a:ext>
          </a:extLst>
        </xdr:cNvPr>
        <xdr:cNvSpPr txBox="1"/>
      </xdr:nvSpPr>
      <xdr:spPr>
        <a:xfrm>
          <a:off x="5463268" y="3088821"/>
          <a:ext cx="170089"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56E0A9-49A2-4FC1-A323-AD9D9C6BAAB2}"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10</xdr:col>
      <xdr:colOff>33541</xdr:colOff>
      <xdr:row>15</xdr:row>
      <xdr:rowOff>32507</xdr:rowOff>
    </xdr:from>
    <xdr:to>
      <xdr:col>10</xdr:col>
      <xdr:colOff>203630</xdr:colOff>
      <xdr:row>16</xdr:row>
      <xdr:rowOff>32507</xdr:rowOff>
    </xdr:to>
    <xdr:sp macro="" textlink="PivotTables2!K9">
      <xdr:nvSpPr>
        <xdr:cNvPr id="288" name="TextBox 287">
          <a:extLst>
            <a:ext uri="{FF2B5EF4-FFF2-40B4-BE49-F238E27FC236}">
              <a16:creationId xmlns:a16="http://schemas.microsoft.com/office/drawing/2014/main" id="{2C8A85E8-EDBE-4367-974C-575F5C935B07}"/>
            </a:ext>
          </a:extLst>
        </xdr:cNvPr>
        <xdr:cNvSpPr txBox="1"/>
      </xdr:nvSpPr>
      <xdr:spPr>
        <a:xfrm>
          <a:off x="5544434" y="2890007"/>
          <a:ext cx="170089"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56E0A9-49A2-4FC1-A323-AD9D9C6BAAB2}"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10</xdr:col>
      <xdr:colOff>9048</xdr:colOff>
      <xdr:row>16</xdr:row>
      <xdr:rowOff>123675</xdr:rowOff>
    </xdr:from>
    <xdr:to>
      <xdr:col>10</xdr:col>
      <xdr:colOff>179137</xdr:colOff>
      <xdr:row>17</xdr:row>
      <xdr:rowOff>123675</xdr:rowOff>
    </xdr:to>
    <xdr:sp macro="" textlink="PivotTables2!K9">
      <xdr:nvSpPr>
        <xdr:cNvPr id="289" name="TextBox 288">
          <a:extLst>
            <a:ext uri="{FF2B5EF4-FFF2-40B4-BE49-F238E27FC236}">
              <a16:creationId xmlns:a16="http://schemas.microsoft.com/office/drawing/2014/main" id="{7F6212B4-2E99-411D-8407-215D975104E2}"/>
            </a:ext>
          </a:extLst>
        </xdr:cNvPr>
        <xdr:cNvSpPr txBox="1"/>
      </xdr:nvSpPr>
      <xdr:spPr>
        <a:xfrm>
          <a:off x="5519941" y="3171675"/>
          <a:ext cx="170089"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56E0A9-49A2-4FC1-A323-AD9D9C6BAAB2}"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9</xdr:col>
      <xdr:colOff>440395</xdr:colOff>
      <xdr:row>16</xdr:row>
      <xdr:rowOff>31146</xdr:rowOff>
    </xdr:from>
    <xdr:to>
      <xdr:col>9</xdr:col>
      <xdr:colOff>610484</xdr:colOff>
      <xdr:row>17</xdr:row>
      <xdr:rowOff>31146</xdr:rowOff>
    </xdr:to>
    <xdr:sp macro="" textlink="PivotTables2!K9">
      <xdr:nvSpPr>
        <xdr:cNvPr id="290" name="TextBox 289">
          <a:extLst>
            <a:ext uri="{FF2B5EF4-FFF2-40B4-BE49-F238E27FC236}">
              <a16:creationId xmlns:a16="http://schemas.microsoft.com/office/drawing/2014/main" id="{AC21A359-BE50-4BC0-82E0-C72F47531411}"/>
            </a:ext>
          </a:extLst>
        </xdr:cNvPr>
        <xdr:cNvSpPr txBox="1"/>
      </xdr:nvSpPr>
      <xdr:spPr>
        <a:xfrm>
          <a:off x="5338966" y="3079146"/>
          <a:ext cx="170089"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56E0A9-49A2-4FC1-A323-AD9D9C6BAAB2}"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10</xdr:col>
      <xdr:colOff>102938</xdr:colOff>
      <xdr:row>15</xdr:row>
      <xdr:rowOff>101903</xdr:rowOff>
    </xdr:from>
    <xdr:to>
      <xdr:col>10</xdr:col>
      <xdr:colOff>273027</xdr:colOff>
      <xdr:row>16</xdr:row>
      <xdr:rowOff>101903</xdr:rowOff>
    </xdr:to>
    <xdr:sp macro="" textlink="PivotTables2!K9">
      <xdr:nvSpPr>
        <xdr:cNvPr id="291" name="TextBox 290">
          <a:extLst>
            <a:ext uri="{FF2B5EF4-FFF2-40B4-BE49-F238E27FC236}">
              <a16:creationId xmlns:a16="http://schemas.microsoft.com/office/drawing/2014/main" id="{20A23DB4-38F2-4BE4-B4ED-6B5DE1957377}"/>
            </a:ext>
          </a:extLst>
        </xdr:cNvPr>
        <xdr:cNvSpPr txBox="1"/>
      </xdr:nvSpPr>
      <xdr:spPr>
        <a:xfrm>
          <a:off x="5613831" y="2959403"/>
          <a:ext cx="170089"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56E0A9-49A2-4FC1-A323-AD9D9C6BAAB2}"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10</xdr:col>
      <xdr:colOff>81643</xdr:colOff>
      <xdr:row>15</xdr:row>
      <xdr:rowOff>6804</xdr:rowOff>
    </xdr:from>
    <xdr:to>
      <xdr:col>10</xdr:col>
      <xdr:colOff>319768</xdr:colOff>
      <xdr:row>16</xdr:row>
      <xdr:rowOff>20411</xdr:rowOff>
    </xdr:to>
    <xdr:sp macro="" textlink="PivotTables2!$L$9">
      <xdr:nvSpPr>
        <xdr:cNvPr id="292" name="TextBox 291">
          <a:extLst>
            <a:ext uri="{FF2B5EF4-FFF2-40B4-BE49-F238E27FC236}">
              <a16:creationId xmlns:a16="http://schemas.microsoft.com/office/drawing/2014/main" id="{14EFFE72-0268-448D-A98E-86F073E32BA7}"/>
            </a:ext>
          </a:extLst>
        </xdr:cNvPr>
        <xdr:cNvSpPr txBox="1"/>
      </xdr:nvSpPr>
      <xdr:spPr>
        <a:xfrm>
          <a:off x="5592536" y="2864304"/>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ADE37A-9654-4D4C-842C-E36BFFD7E3AE}"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9</xdr:col>
      <xdr:colOff>434952</xdr:colOff>
      <xdr:row>16</xdr:row>
      <xdr:rowOff>32506</xdr:rowOff>
    </xdr:from>
    <xdr:to>
      <xdr:col>10</xdr:col>
      <xdr:colOff>60755</xdr:colOff>
      <xdr:row>17</xdr:row>
      <xdr:rowOff>46113</xdr:rowOff>
    </xdr:to>
    <xdr:sp macro="" textlink="PivotTables2!$L$9">
      <xdr:nvSpPr>
        <xdr:cNvPr id="293" name="TextBox 292">
          <a:extLst>
            <a:ext uri="{FF2B5EF4-FFF2-40B4-BE49-F238E27FC236}">
              <a16:creationId xmlns:a16="http://schemas.microsoft.com/office/drawing/2014/main" id="{B4F7047C-AFC3-4FC5-8E5B-BA47634463BA}"/>
            </a:ext>
          </a:extLst>
        </xdr:cNvPr>
        <xdr:cNvSpPr txBox="1"/>
      </xdr:nvSpPr>
      <xdr:spPr>
        <a:xfrm>
          <a:off x="5333523" y="3080506"/>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ADE37A-9654-4D4C-842C-E36BFFD7E3AE}"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9</xdr:col>
      <xdr:colOff>410459</xdr:colOff>
      <xdr:row>15</xdr:row>
      <xdr:rowOff>82853</xdr:rowOff>
    </xdr:from>
    <xdr:to>
      <xdr:col>10</xdr:col>
      <xdr:colOff>20410</xdr:colOff>
      <xdr:row>16</xdr:row>
      <xdr:rowOff>96460</xdr:rowOff>
    </xdr:to>
    <xdr:sp macro="" textlink="PivotTables2!$L$9">
      <xdr:nvSpPr>
        <xdr:cNvPr id="294" name="TextBox 293">
          <a:extLst>
            <a:ext uri="{FF2B5EF4-FFF2-40B4-BE49-F238E27FC236}">
              <a16:creationId xmlns:a16="http://schemas.microsoft.com/office/drawing/2014/main" id="{48DBB113-A9F2-404C-A2A1-3FB0E9D20771}"/>
            </a:ext>
          </a:extLst>
        </xdr:cNvPr>
        <xdr:cNvSpPr txBox="1"/>
      </xdr:nvSpPr>
      <xdr:spPr>
        <a:xfrm>
          <a:off x="5309030" y="2940353"/>
          <a:ext cx="222273"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ADE37A-9654-4D4C-842C-E36BFFD7E3AE}"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10</xdr:col>
      <xdr:colOff>25376</xdr:colOff>
      <xdr:row>16</xdr:row>
      <xdr:rowOff>119592</xdr:rowOff>
    </xdr:from>
    <xdr:to>
      <xdr:col>10</xdr:col>
      <xdr:colOff>263501</xdr:colOff>
      <xdr:row>17</xdr:row>
      <xdr:rowOff>133199</xdr:rowOff>
    </xdr:to>
    <xdr:sp macro="" textlink="PivotTables2!$L$9">
      <xdr:nvSpPr>
        <xdr:cNvPr id="295" name="TextBox 294">
          <a:extLst>
            <a:ext uri="{FF2B5EF4-FFF2-40B4-BE49-F238E27FC236}">
              <a16:creationId xmlns:a16="http://schemas.microsoft.com/office/drawing/2014/main" id="{8F511F34-1D53-4883-BE1C-ED163AC6BF09}"/>
            </a:ext>
          </a:extLst>
        </xdr:cNvPr>
        <xdr:cNvSpPr txBox="1"/>
      </xdr:nvSpPr>
      <xdr:spPr>
        <a:xfrm>
          <a:off x="5536269" y="3167592"/>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ADE37A-9654-4D4C-842C-E36BFFD7E3AE}"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9</xdr:col>
      <xdr:colOff>538366</xdr:colOff>
      <xdr:row>14</xdr:row>
      <xdr:rowOff>183545</xdr:rowOff>
    </xdr:from>
    <xdr:to>
      <xdr:col>10</xdr:col>
      <xdr:colOff>164169</xdr:colOff>
      <xdr:row>16</xdr:row>
      <xdr:rowOff>6652</xdr:rowOff>
    </xdr:to>
    <xdr:sp macro="" textlink="PivotTables2!$L$9">
      <xdr:nvSpPr>
        <xdr:cNvPr id="296" name="TextBox 295">
          <a:extLst>
            <a:ext uri="{FF2B5EF4-FFF2-40B4-BE49-F238E27FC236}">
              <a16:creationId xmlns:a16="http://schemas.microsoft.com/office/drawing/2014/main" id="{DC682E43-8B9D-4E0B-AD39-3E5A3FB0FDEA}"/>
            </a:ext>
          </a:extLst>
        </xdr:cNvPr>
        <xdr:cNvSpPr txBox="1"/>
      </xdr:nvSpPr>
      <xdr:spPr>
        <a:xfrm>
          <a:off x="5436937" y="2850545"/>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ADE37A-9654-4D4C-842C-E36BFFD7E3AE}"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9</xdr:col>
      <xdr:colOff>554695</xdr:colOff>
      <xdr:row>16</xdr:row>
      <xdr:rowOff>36588</xdr:rowOff>
    </xdr:from>
    <xdr:to>
      <xdr:col>10</xdr:col>
      <xdr:colOff>180498</xdr:colOff>
      <xdr:row>17</xdr:row>
      <xdr:rowOff>50195</xdr:rowOff>
    </xdr:to>
    <xdr:sp macro="" textlink="PivotTables2!$L$9">
      <xdr:nvSpPr>
        <xdr:cNvPr id="297" name="TextBox 296">
          <a:extLst>
            <a:ext uri="{FF2B5EF4-FFF2-40B4-BE49-F238E27FC236}">
              <a16:creationId xmlns:a16="http://schemas.microsoft.com/office/drawing/2014/main" id="{443B7691-0304-405F-8DB8-2ED5DB942C6A}"/>
            </a:ext>
          </a:extLst>
        </xdr:cNvPr>
        <xdr:cNvSpPr txBox="1"/>
      </xdr:nvSpPr>
      <xdr:spPr>
        <a:xfrm>
          <a:off x="5453266" y="3084588"/>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ADE37A-9654-4D4C-842C-E36BFFD7E3AE}"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10</xdr:col>
      <xdr:colOff>6327</xdr:colOff>
      <xdr:row>15</xdr:row>
      <xdr:rowOff>18899</xdr:rowOff>
    </xdr:from>
    <xdr:to>
      <xdr:col>10</xdr:col>
      <xdr:colOff>244452</xdr:colOff>
      <xdr:row>16</xdr:row>
      <xdr:rowOff>32506</xdr:rowOff>
    </xdr:to>
    <xdr:sp macro="" textlink="PivotTables2!$M$9">
      <xdr:nvSpPr>
        <xdr:cNvPr id="298" name="TextBox 297">
          <a:extLst>
            <a:ext uri="{FF2B5EF4-FFF2-40B4-BE49-F238E27FC236}">
              <a16:creationId xmlns:a16="http://schemas.microsoft.com/office/drawing/2014/main" id="{7499E575-BA59-4420-8BDE-AB654B0E1ED5}"/>
            </a:ext>
          </a:extLst>
        </xdr:cNvPr>
        <xdr:cNvSpPr txBox="1"/>
      </xdr:nvSpPr>
      <xdr:spPr>
        <a:xfrm>
          <a:off x="5517220" y="2876399"/>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8724C0-C2A7-4AC6-99CF-13E4C006D05B}"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9</xdr:col>
      <xdr:colOff>505709</xdr:colOff>
      <xdr:row>16</xdr:row>
      <xdr:rowOff>103263</xdr:rowOff>
    </xdr:from>
    <xdr:to>
      <xdr:col>10</xdr:col>
      <xdr:colOff>131512</xdr:colOff>
      <xdr:row>17</xdr:row>
      <xdr:rowOff>116870</xdr:rowOff>
    </xdr:to>
    <xdr:sp macro="" textlink="PivotTables2!$M$9">
      <xdr:nvSpPr>
        <xdr:cNvPr id="299" name="TextBox 298">
          <a:extLst>
            <a:ext uri="{FF2B5EF4-FFF2-40B4-BE49-F238E27FC236}">
              <a16:creationId xmlns:a16="http://schemas.microsoft.com/office/drawing/2014/main" id="{4678CFF0-5A8E-4469-B3D3-FE0275086E76}"/>
            </a:ext>
          </a:extLst>
        </xdr:cNvPr>
        <xdr:cNvSpPr txBox="1"/>
      </xdr:nvSpPr>
      <xdr:spPr>
        <a:xfrm>
          <a:off x="5404280" y="3151263"/>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8724C0-C2A7-4AC6-99CF-13E4C006D05B}"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9</xdr:col>
      <xdr:colOff>467609</xdr:colOff>
      <xdr:row>15</xdr:row>
      <xdr:rowOff>146806</xdr:rowOff>
    </xdr:from>
    <xdr:to>
      <xdr:col>10</xdr:col>
      <xdr:colOff>93412</xdr:colOff>
      <xdr:row>16</xdr:row>
      <xdr:rowOff>160413</xdr:rowOff>
    </xdr:to>
    <xdr:sp macro="" textlink="PivotTables2!$M$9">
      <xdr:nvSpPr>
        <xdr:cNvPr id="300" name="TextBox 299">
          <a:extLst>
            <a:ext uri="{FF2B5EF4-FFF2-40B4-BE49-F238E27FC236}">
              <a16:creationId xmlns:a16="http://schemas.microsoft.com/office/drawing/2014/main" id="{4A72869C-5DD4-41C0-B134-4CF310B1DC98}"/>
            </a:ext>
          </a:extLst>
        </xdr:cNvPr>
        <xdr:cNvSpPr txBox="1"/>
      </xdr:nvSpPr>
      <xdr:spPr>
        <a:xfrm>
          <a:off x="5366180" y="3004306"/>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8724C0-C2A7-4AC6-99CF-13E4C006D05B}"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10</xdr:col>
      <xdr:colOff>55313</xdr:colOff>
      <xdr:row>15</xdr:row>
      <xdr:rowOff>190349</xdr:rowOff>
    </xdr:from>
    <xdr:to>
      <xdr:col>10</xdr:col>
      <xdr:colOff>293438</xdr:colOff>
      <xdr:row>17</xdr:row>
      <xdr:rowOff>13456</xdr:rowOff>
    </xdr:to>
    <xdr:sp macro="" textlink="PivotTables2!$M$9">
      <xdr:nvSpPr>
        <xdr:cNvPr id="301" name="TextBox 300">
          <a:extLst>
            <a:ext uri="{FF2B5EF4-FFF2-40B4-BE49-F238E27FC236}">
              <a16:creationId xmlns:a16="http://schemas.microsoft.com/office/drawing/2014/main" id="{1C35CC00-D4B3-404B-80BC-ED83B63E5AEF}"/>
            </a:ext>
          </a:extLst>
        </xdr:cNvPr>
        <xdr:cNvSpPr txBox="1"/>
      </xdr:nvSpPr>
      <xdr:spPr>
        <a:xfrm>
          <a:off x="5566206" y="3047849"/>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8724C0-C2A7-4AC6-99CF-13E4C006D05B}"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9</xdr:col>
      <xdr:colOff>466249</xdr:colOff>
      <xdr:row>15</xdr:row>
      <xdr:rowOff>16178</xdr:rowOff>
    </xdr:from>
    <xdr:to>
      <xdr:col>10</xdr:col>
      <xdr:colOff>92052</xdr:colOff>
      <xdr:row>16</xdr:row>
      <xdr:rowOff>29785</xdr:rowOff>
    </xdr:to>
    <xdr:sp macro="" textlink="PivotTables2!$M$9">
      <xdr:nvSpPr>
        <xdr:cNvPr id="302" name="TextBox 301">
          <a:extLst>
            <a:ext uri="{FF2B5EF4-FFF2-40B4-BE49-F238E27FC236}">
              <a16:creationId xmlns:a16="http://schemas.microsoft.com/office/drawing/2014/main" id="{14BBB466-6BDD-442B-BBBA-BCD69C87F497}"/>
            </a:ext>
          </a:extLst>
        </xdr:cNvPr>
        <xdr:cNvSpPr txBox="1"/>
      </xdr:nvSpPr>
      <xdr:spPr>
        <a:xfrm>
          <a:off x="5364820" y="2873678"/>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8724C0-C2A7-4AC6-99CF-13E4C006D05B}"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12</xdr:col>
      <xdr:colOff>258535</xdr:colOff>
      <xdr:row>25</xdr:row>
      <xdr:rowOff>13607</xdr:rowOff>
    </xdr:from>
    <xdr:to>
      <xdr:col>12</xdr:col>
      <xdr:colOff>510268</xdr:colOff>
      <xdr:row>26</xdr:row>
      <xdr:rowOff>47625</xdr:rowOff>
    </xdr:to>
    <xdr:sp macro="" textlink="PivotTables2!$L$4">
      <xdr:nvSpPr>
        <xdr:cNvPr id="303" name="TextBox 302">
          <a:extLst>
            <a:ext uri="{FF2B5EF4-FFF2-40B4-BE49-F238E27FC236}">
              <a16:creationId xmlns:a16="http://schemas.microsoft.com/office/drawing/2014/main" id="{571B0027-A4F8-46BA-A83F-E64E770C3AA1}"/>
            </a:ext>
          </a:extLst>
        </xdr:cNvPr>
        <xdr:cNvSpPr txBox="1"/>
      </xdr:nvSpPr>
      <xdr:spPr>
        <a:xfrm>
          <a:off x="6994071" y="4776107"/>
          <a:ext cx="251733"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0A9E57-A063-4555-921D-4B1E9ACD268B}"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12</xdr:col>
      <xdr:colOff>145596</xdr:colOff>
      <xdr:row>23</xdr:row>
      <xdr:rowOff>172810</xdr:rowOff>
    </xdr:from>
    <xdr:to>
      <xdr:col>12</xdr:col>
      <xdr:colOff>397329</xdr:colOff>
      <xdr:row>25</xdr:row>
      <xdr:rowOff>16328</xdr:rowOff>
    </xdr:to>
    <xdr:sp macro="" textlink="PivotTables2!$L$4">
      <xdr:nvSpPr>
        <xdr:cNvPr id="304" name="TextBox 303">
          <a:extLst>
            <a:ext uri="{FF2B5EF4-FFF2-40B4-BE49-F238E27FC236}">
              <a16:creationId xmlns:a16="http://schemas.microsoft.com/office/drawing/2014/main" id="{D01689BC-9522-42B9-AF00-E3151E66CA0E}"/>
            </a:ext>
          </a:extLst>
        </xdr:cNvPr>
        <xdr:cNvSpPr txBox="1"/>
      </xdr:nvSpPr>
      <xdr:spPr>
        <a:xfrm>
          <a:off x="6881132" y="4554310"/>
          <a:ext cx="251733"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0A9E57-A063-4555-921D-4B1E9ACD268B}"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12</xdr:col>
      <xdr:colOff>216353</xdr:colOff>
      <xdr:row>24</xdr:row>
      <xdr:rowOff>66675</xdr:rowOff>
    </xdr:from>
    <xdr:to>
      <xdr:col>12</xdr:col>
      <xdr:colOff>468086</xdr:colOff>
      <xdr:row>25</xdr:row>
      <xdr:rowOff>100693</xdr:rowOff>
    </xdr:to>
    <xdr:sp macro="" textlink="PivotTables2!$L$4">
      <xdr:nvSpPr>
        <xdr:cNvPr id="305" name="TextBox 304">
          <a:extLst>
            <a:ext uri="{FF2B5EF4-FFF2-40B4-BE49-F238E27FC236}">
              <a16:creationId xmlns:a16="http://schemas.microsoft.com/office/drawing/2014/main" id="{AD3A045F-AF9D-40C9-B383-002ADAC5C550}"/>
            </a:ext>
          </a:extLst>
        </xdr:cNvPr>
        <xdr:cNvSpPr txBox="1"/>
      </xdr:nvSpPr>
      <xdr:spPr>
        <a:xfrm>
          <a:off x="6951889" y="4638675"/>
          <a:ext cx="251733"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0A9E57-A063-4555-921D-4B1E9ACD268B}"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12</xdr:col>
      <xdr:colOff>266699</xdr:colOff>
      <xdr:row>23</xdr:row>
      <xdr:rowOff>89807</xdr:rowOff>
    </xdr:from>
    <xdr:to>
      <xdr:col>12</xdr:col>
      <xdr:colOff>518432</xdr:colOff>
      <xdr:row>24</xdr:row>
      <xdr:rowOff>123825</xdr:rowOff>
    </xdr:to>
    <xdr:sp macro="" textlink="PivotTables2!$L$4">
      <xdr:nvSpPr>
        <xdr:cNvPr id="306" name="TextBox 305">
          <a:extLst>
            <a:ext uri="{FF2B5EF4-FFF2-40B4-BE49-F238E27FC236}">
              <a16:creationId xmlns:a16="http://schemas.microsoft.com/office/drawing/2014/main" id="{372804B8-BC7B-43A2-AD0A-55884F6CC5F2}"/>
            </a:ext>
          </a:extLst>
        </xdr:cNvPr>
        <xdr:cNvSpPr txBox="1"/>
      </xdr:nvSpPr>
      <xdr:spPr>
        <a:xfrm>
          <a:off x="7002235" y="4471307"/>
          <a:ext cx="251733"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0A9E57-A063-4555-921D-4B1E9ACD268B}"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12</xdr:col>
      <xdr:colOff>425903</xdr:colOff>
      <xdr:row>23</xdr:row>
      <xdr:rowOff>119743</xdr:rowOff>
    </xdr:from>
    <xdr:to>
      <xdr:col>13</xdr:col>
      <xdr:colOff>65315</xdr:colOff>
      <xdr:row>24</xdr:row>
      <xdr:rowOff>153761</xdr:rowOff>
    </xdr:to>
    <xdr:sp macro="" textlink="PivotTables2!$L$4">
      <xdr:nvSpPr>
        <xdr:cNvPr id="307" name="TextBox 306">
          <a:extLst>
            <a:ext uri="{FF2B5EF4-FFF2-40B4-BE49-F238E27FC236}">
              <a16:creationId xmlns:a16="http://schemas.microsoft.com/office/drawing/2014/main" id="{466A07C9-B34E-4632-869E-B53462169857}"/>
            </a:ext>
          </a:extLst>
        </xdr:cNvPr>
        <xdr:cNvSpPr txBox="1"/>
      </xdr:nvSpPr>
      <xdr:spPr>
        <a:xfrm>
          <a:off x="7161439" y="4501243"/>
          <a:ext cx="251733"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0A9E57-A063-4555-921D-4B1E9ACD268B}"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12</xdr:col>
      <xdr:colOff>374195</xdr:colOff>
      <xdr:row>24</xdr:row>
      <xdr:rowOff>115661</xdr:rowOff>
    </xdr:from>
    <xdr:to>
      <xdr:col>13</xdr:col>
      <xdr:colOff>13607</xdr:colOff>
      <xdr:row>25</xdr:row>
      <xdr:rowOff>149679</xdr:rowOff>
    </xdr:to>
    <xdr:sp macro="" textlink="PivotTables2!$L$4">
      <xdr:nvSpPr>
        <xdr:cNvPr id="308" name="TextBox 307">
          <a:extLst>
            <a:ext uri="{FF2B5EF4-FFF2-40B4-BE49-F238E27FC236}">
              <a16:creationId xmlns:a16="http://schemas.microsoft.com/office/drawing/2014/main" id="{66E7CF05-D20F-4A87-92F6-E3707A275D0E}"/>
            </a:ext>
          </a:extLst>
        </xdr:cNvPr>
        <xdr:cNvSpPr txBox="1"/>
      </xdr:nvSpPr>
      <xdr:spPr>
        <a:xfrm>
          <a:off x="7109731" y="4687661"/>
          <a:ext cx="251733" cy="22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0A9E57-A063-4555-921D-4B1E9ACD268B}"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12</xdr:col>
      <xdr:colOff>442232</xdr:colOff>
      <xdr:row>24</xdr:row>
      <xdr:rowOff>88447</xdr:rowOff>
    </xdr:from>
    <xdr:to>
      <xdr:col>13</xdr:col>
      <xdr:colOff>122465</xdr:colOff>
      <xdr:row>25</xdr:row>
      <xdr:rowOff>176893</xdr:rowOff>
    </xdr:to>
    <xdr:sp macro="" textlink="PivotTables2!$M$4">
      <xdr:nvSpPr>
        <xdr:cNvPr id="309" name="TextBox 308">
          <a:extLst>
            <a:ext uri="{FF2B5EF4-FFF2-40B4-BE49-F238E27FC236}">
              <a16:creationId xmlns:a16="http://schemas.microsoft.com/office/drawing/2014/main" id="{493A8ADD-31B0-4076-AC80-60F953D23AC8}"/>
            </a:ext>
          </a:extLst>
        </xdr:cNvPr>
        <xdr:cNvSpPr txBox="1"/>
      </xdr:nvSpPr>
      <xdr:spPr>
        <a:xfrm>
          <a:off x="7177768" y="4660447"/>
          <a:ext cx="292554" cy="278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94A24-49D4-4356-A617-F693C4801EA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12</xdr:col>
      <xdr:colOff>220435</xdr:colOff>
      <xdr:row>23</xdr:row>
      <xdr:rowOff>131989</xdr:rowOff>
    </xdr:from>
    <xdr:to>
      <xdr:col>12</xdr:col>
      <xdr:colOff>512989</xdr:colOff>
      <xdr:row>25</xdr:row>
      <xdr:rowOff>29935</xdr:rowOff>
    </xdr:to>
    <xdr:sp macro="" textlink="PivotTables2!$M$4">
      <xdr:nvSpPr>
        <xdr:cNvPr id="310" name="TextBox 309">
          <a:extLst>
            <a:ext uri="{FF2B5EF4-FFF2-40B4-BE49-F238E27FC236}">
              <a16:creationId xmlns:a16="http://schemas.microsoft.com/office/drawing/2014/main" id="{B097E391-68FF-4DCB-A756-51FBA1B86AA8}"/>
            </a:ext>
          </a:extLst>
        </xdr:cNvPr>
        <xdr:cNvSpPr txBox="1"/>
      </xdr:nvSpPr>
      <xdr:spPr>
        <a:xfrm>
          <a:off x="6955971" y="4513489"/>
          <a:ext cx="292554" cy="278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94A24-49D4-4356-A617-F693C4801EA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12</xdr:col>
      <xdr:colOff>161925</xdr:colOff>
      <xdr:row>24</xdr:row>
      <xdr:rowOff>121104</xdr:rowOff>
    </xdr:from>
    <xdr:to>
      <xdr:col>12</xdr:col>
      <xdr:colOff>454479</xdr:colOff>
      <xdr:row>26</xdr:row>
      <xdr:rowOff>19050</xdr:rowOff>
    </xdr:to>
    <xdr:sp macro="" textlink="PivotTables2!$M$4">
      <xdr:nvSpPr>
        <xdr:cNvPr id="311" name="TextBox 310">
          <a:extLst>
            <a:ext uri="{FF2B5EF4-FFF2-40B4-BE49-F238E27FC236}">
              <a16:creationId xmlns:a16="http://schemas.microsoft.com/office/drawing/2014/main" id="{3B46CCEA-79EE-4DB9-89CB-17253F22EE0F}"/>
            </a:ext>
          </a:extLst>
        </xdr:cNvPr>
        <xdr:cNvSpPr txBox="1"/>
      </xdr:nvSpPr>
      <xdr:spPr>
        <a:xfrm>
          <a:off x="6897461" y="4693104"/>
          <a:ext cx="292554" cy="278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94A24-49D4-4356-A617-F693C4801EA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12</xdr:col>
      <xdr:colOff>375557</xdr:colOff>
      <xdr:row>25</xdr:row>
      <xdr:rowOff>1361</xdr:rowOff>
    </xdr:from>
    <xdr:to>
      <xdr:col>13</xdr:col>
      <xdr:colOff>55790</xdr:colOff>
      <xdr:row>26</xdr:row>
      <xdr:rowOff>89807</xdr:rowOff>
    </xdr:to>
    <xdr:sp macro="" textlink="PivotTables2!$M$4">
      <xdr:nvSpPr>
        <xdr:cNvPr id="312" name="TextBox 311">
          <a:extLst>
            <a:ext uri="{FF2B5EF4-FFF2-40B4-BE49-F238E27FC236}">
              <a16:creationId xmlns:a16="http://schemas.microsoft.com/office/drawing/2014/main" id="{4603F8BB-E24D-4C4B-A0C7-5455D6F800F1}"/>
            </a:ext>
          </a:extLst>
        </xdr:cNvPr>
        <xdr:cNvSpPr txBox="1"/>
      </xdr:nvSpPr>
      <xdr:spPr>
        <a:xfrm>
          <a:off x="7111093" y="4763861"/>
          <a:ext cx="292554" cy="278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94A24-49D4-4356-A617-F693C4801EA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12</xdr:col>
      <xdr:colOff>398689</xdr:colOff>
      <xdr:row>23</xdr:row>
      <xdr:rowOff>187779</xdr:rowOff>
    </xdr:from>
    <xdr:to>
      <xdr:col>13</xdr:col>
      <xdr:colOff>78922</xdr:colOff>
      <xdr:row>25</xdr:row>
      <xdr:rowOff>85725</xdr:rowOff>
    </xdr:to>
    <xdr:sp macro="" textlink="PivotTables2!$M$4">
      <xdr:nvSpPr>
        <xdr:cNvPr id="313" name="TextBox 312">
          <a:extLst>
            <a:ext uri="{FF2B5EF4-FFF2-40B4-BE49-F238E27FC236}">
              <a16:creationId xmlns:a16="http://schemas.microsoft.com/office/drawing/2014/main" id="{8B0699B6-4DCD-4A9C-A73C-3FDDD766AEBC}"/>
            </a:ext>
          </a:extLst>
        </xdr:cNvPr>
        <xdr:cNvSpPr txBox="1"/>
      </xdr:nvSpPr>
      <xdr:spPr>
        <a:xfrm>
          <a:off x="7134225" y="4569279"/>
          <a:ext cx="292554" cy="278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94A24-49D4-4356-A617-F693C4801EA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16</xdr:col>
      <xdr:colOff>209550</xdr:colOff>
      <xdr:row>11</xdr:row>
      <xdr:rowOff>107950</xdr:rowOff>
    </xdr:from>
    <xdr:to>
      <xdr:col>16</xdr:col>
      <xdr:colOff>438150</xdr:colOff>
      <xdr:row>12</xdr:row>
      <xdr:rowOff>120650</xdr:rowOff>
    </xdr:to>
    <xdr:sp macro="" textlink="PivotTables2!$L$8">
      <xdr:nvSpPr>
        <xdr:cNvPr id="314" name="TextBox 313">
          <a:extLst>
            <a:ext uri="{FF2B5EF4-FFF2-40B4-BE49-F238E27FC236}">
              <a16:creationId xmlns:a16="http://schemas.microsoft.com/office/drawing/2014/main" id="{A14CD2B2-1512-4CF9-8985-3273B6A4D381}"/>
            </a:ext>
          </a:extLst>
        </xdr:cNvPr>
        <xdr:cNvSpPr txBox="1"/>
      </xdr:nvSpPr>
      <xdr:spPr>
        <a:xfrm>
          <a:off x="9353550" y="2203450"/>
          <a:ext cx="2286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3CB946-6B70-462C-A944-62E7641D4DC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16</xdr:col>
      <xdr:colOff>393700</xdr:colOff>
      <xdr:row>11</xdr:row>
      <xdr:rowOff>31750</xdr:rowOff>
    </xdr:from>
    <xdr:to>
      <xdr:col>17</xdr:col>
      <xdr:colOff>12700</xdr:colOff>
      <xdr:row>12</xdr:row>
      <xdr:rowOff>44450</xdr:rowOff>
    </xdr:to>
    <xdr:sp macro="" textlink="PivotTables2!$L$8">
      <xdr:nvSpPr>
        <xdr:cNvPr id="315" name="TextBox 314">
          <a:extLst>
            <a:ext uri="{FF2B5EF4-FFF2-40B4-BE49-F238E27FC236}">
              <a16:creationId xmlns:a16="http://schemas.microsoft.com/office/drawing/2014/main" id="{020FD076-E41B-423D-9926-2B2CFBF67710}"/>
            </a:ext>
          </a:extLst>
        </xdr:cNvPr>
        <xdr:cNvSpPr txBox="1"/>
      </xdr:nvSpPr>
      <xdr:spPr>
        <a:xfrm>
          <a:off x="9537700" y="2127250"/>
          <a:ext cx="2286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3CB946-6B70-462C-A944-62E7641D4DC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16</xdr:col>
      <xdr:colOff>469900</xdr:colOff>
      <xdr:row>11</xdr:row>
      <xdr:rowOff>177800</xdr:rowOff>
    </xdr:from>
    <xdr:to>
      <xdr:col>17</xdr:col>
      <xdr:colOff>88900</xdr:colOff>
      <xdr:row>13</xdr:row>
      <xdr:rowOff>0</xdr:rowOff>
    </xdr:to>
    <xdr:sp macro="" textlink="PivotTables2!$L$8">
      <xdr:nvSpPr>
        <xdr:cNvPr id="316" name="TextBox 315">
          <a:extLst>
            <a:ext uri="{FF2B5EF4-FFF2-40B4-BE49-F238E27FC236}">
              <a16:creationId xmlns:a16="http://schemas.microsoft.com/office/drawing/2014/main" id="{4E9475E5-23AE-43F0-910C-9F5AEC5CFF65}"/>
            </a:ext>
          </a:extLst>
        </xdr:cNvPr>
        <xdr:cNvSpPr txBox="1"/>
      </xdr:nvSpPr>
      <xdr:spPr>
        <a:xfrm>
          <a:off x="9613900" y="2273300"/>
          <a:ext cx="2286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3CB946-6B70-462C-A944-62E7641D4DC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16</xdr:col>
      <xdr:colOff>241300</xdr:colOff>
      <xdr:row>12</xdr:row>
      <xdr:rowOff>88900</xdr:rowOff>
    </xdr:from>
    <xdr:to>
      <xdr:col>16</xdr:col>
      <xdr:colOff>469900</xdr:colOff>
      <xdr:row>13</xdr:row>
      <xdr:rowOff>101600</xdr:rowOff>
    </xdr:to>
    <xdr:sp macro="" textlink="PivotTables2!$L$8">
      <xdr:nvSpPr>
        <xdr:cNvPr id="317" name="TextBox 316">
          <a:extLst>
            <a:ext uri="{FF2B5EF4-FFF2-40B4-BE49-F238E27FC236}">
              <a16:creationId xmlns:a16="http://schemas.microsoft.com/office/drawing/2014/main" id="{36FABF1A-646D-47A7-BEB9-07206F2C2ACB}"/>
            </a:ext>
          </a:extLst>
        </xdr:cNvPr>
        <xdr:cNvSpPr txBox="1"/>
      </xdr:nvSpPr>
      <xdr:spPr>
        <a:xfrm>
          <a:off x="9385300" y="2374900"/>
          <a:ext cx="2286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3CB946-6B70-462C-A944-62E7641D4DC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16</xdr:col>
      <xdr:colOff>438150</xdr:colOff>
      <xdr:row>12</xdr:row>
      <xdr:rowOff>146050</xdr:rowOff>
    </xdr:from>
    <xdr:to>
      <xdr:col>17</xdr:col>
      <xdr:colOff>57150</xdr:colOff>
      <xdr:row>13</xdr:row>
      <xdr:rowOff>158750</xdr:rowOff>
    </xdr:to>
    <xdr:sp macro="" textlink="PivotTables2!$L$8">
      <xdr:nvSpPr>
        <xdr:cNvPr id="318" name="TextBox 317">
          <a:extLst>
            <a:ext uri="{FF2B5EF4-FFF2-40B4-BE49-F238E27FC236}">
              <a16:creationId xmlns:a16="http://schemas.microsoft.com/office/drawing/2014/main" id="{C5E964B6-4324-45B3-B6DE-52391BA07CF2}"/>
            </a:ext>
          </a:extLst>
        </xdr:cNvPr>
        <xdr:cNvSpPr txBox="1"/>
      </xdr:nvSpPr>
      <xdr:spPr>
        <a:xfrm>
          <a:off x="9582150" y="2432050"/>
          <a:ext cx="2286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3CB946-6B70-462C-A944-62E7641D4DC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16</xdr:col>
      <xdr:colOff>361950</xdr:colOff>
      <xdr:row>12</xdr:row>
      <xdr:rowOff>82550</xdr:rowOff>
    </xdr:from>
    <xdr:to>
      <xdr:col>16</xdr:col>
      <xdr:colOff>590550</xdr:colOff>
      <xdr:row>13</xdr:row>
      <xdr:rowOff>95250</xdr:rowOff>
    </xdr:to>
    <xdr:sp macro="" textlink="PivotTables2!$L$8">
      <xdr:nvSpPr>
        <xdr:cNvPr id="319" name="TextBox 318">
          <a:extLst>
            <a:ext uri="{FF2B5EF4-FFF2-40B4-BE49-F238E27FC236}">
              <a16:creationId xmlns:a16="http://schemas.microsoft.com/office/drawing/2014/main" id="{0EBD1EEE-504D-446E-85D0-738EE182A7EC}"/>
            </a:ext>
          </a:extLst>
        </xdr:cNvPr>
        <xdr:cNvSpPr txBox="1"/>
      </xdr:nvSpPr>
      <xdr:spPr>
        <a:xfrm>
          <a:off x="9505950" y="2368550"/>
          <a:ext cx="2286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3CB946-6B70-462C-A944-62E7641D4DC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16</xdr:col>
      <xdr:colOff>431800</xdr:colOff>
      <xdr:row>11</xdr:row>
      <xdr:rowOff>57150</xdr:rowOff>
    </xdr:from>
    <xdr:to>
      <xdr:col>17</xdr:col>
      <xdr:colOff>133350</xdr:colOff>
      <xdr:row>12</xdr:row>
      <xdr:rowOff>127000</xdr:rowOff>
    </xdr:to>
    <xdr:sp macro="" textlink="PivotTables2!$M$8">
      <xdr:nvSpPr>
        <xdr:cNvPr id="320" name="TextBox 319">
          <a:extLst>
            <a:ext uri="{FF2B5EF4-FFF2-40B4-BE49-F238E27FC236}">
              <a16:creationId xmlns:a16="http://schemas.microsoft.com/office/drawing/2014/main" id="{6090022D-91E5-4D42-A249-C17917E37F72}"/>
            </a:ext>
          </a:extLst>
        </xdr:cNvPr>
        <xdr:cNvSpPr txBox="1"/>
      </xdr:nvSpPr>
      <xdr:spPr>
        <a:xfrm>
          <a:off x="9575800" y="2152650"/>
          <a:ext cx="3111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F2F30-303D-48CD-9A23-371BA116ED05}"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16</xdr:col>
      <xdr:colOff>287541</xdr:colOff>
      <xdr:row>12</xdr:row>
      <xdr:rowOff>135467</xdr:rowOff>
    </xdr:from>
    <xdr:to>
      <xdr:col>16</xdr:col>
      <xdr:colOff>598691</xdr:colOff>
      <xdr:row>14</xdr:row>
      <xdr:rowOff>14817</xdr:rowOff>
    </xdr:to>
    <xdr:sp macro="" textlink="PivotTables2!$M$8">
      <xdr:nvSpPr>
        <xdr:cNvPr id="322" name="TextBox 321">
          <a:extLst>
            <a:ext uri="{FF2B5EF4-FFF2-40B4-BE49-F238E27FC236}">
              <a16:creationId xmlns:a16="http://schemas.microsoft.com/office/drawing/2014/main" id="{4931DA96-DC0A-479C-B8EF-27D1DE7A77E6}"/>
            </a:ext>
          </a:extLst>
        </xdr:cNvPr>
        <xdr:cNvSpPr txBox="1"/>
      </xdr:nvSpPr>
      <xdr:spPr>
        <a:xfrm>
          <a:off x="9431541" y="2421467"/>
          <a:ext cx="3111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F2F30-303D-48CD-9A23-371BA116ED05}"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16</xdr:col>
      <xdr:colOff>420891</xdr:colOff>
      <xdr:row>12</xdr:row>
      <xdr:rowOff>21167</xdr:rowOff>
    </xdr:from>
    <xdr:to>
      <xdr:col>17</xdr:col>
      <xdr:colOff>122441</xdr:colOff>
      <xdr:row>13</xdr:row>
      <xdr:rowOff>91017</xdr:rowOff>
    </xdr:to>
    <xdr:sp macro="" textlink="PivotTables2!$M$8">
      <xdr:nvSpPr>
        <xdr:cNvPr id="323" name="TextBox 322">
          <a:extLst>
            <a:ext uri="{FF2B5EF4-FFF2-40B4-BE49-F238E27FC236}">
              <a16:creationId xmlns:a16="http://schemas.microsoft.com/office/drawing/2014/main" id="{ED911B36-5146-4DF5-A522-BFA30A983E12}"/>
            </a:ext>
          </a:extLst>
        </xdr:cNvPr>
        <xdr:cNvSpPr txBox="1"/>
      </xdr:nvSpPr>
      <xdr:spPr>
        <a:xfrm>
          <a:off x="9564891" y="2307167"/>
          <a:ext cx="3111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F2F30-303D-48CD-9A23-371BA116ED05}"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16</xdr:col>
      <xdr:colOff>185941</xdr:colOff>
      <xdr:row>11</xdr:row>
      <xdr:rowOff>154517</xdr:rowOff>
    </xdr:from>
    <xdr:to>
      <xdr:col>16</xdr:col>
      <xdr:colOff>497091</xdr:colOff>
      <xdr:row>13</xdr:row>
      <xdr:rowOff>33867</xdr:rowOff>
    </xdr:to>
    <xdr:sp macro="" textlink="PivotTables2!$M$8">
      <xdr:nvSpPr>
        <xdr:cNvPr id="324" name="TextBox 323">
          <a:extLst>
            <a:ext uri="{FF2B5EF4-FFF2-40B4-BE49-F238E27FC236}">
              <a16:creationId xmlns:a16="http://schemas.microsoft.com/office/drawing/2014/main" id="{493EE070-7BA8-4D95-9ABF-145ED76C3762}"/>
            </a:ext>
          </a:extLst>
        </xdr:cNvPr>
        <xdr:cNvSpPr txBox="1"/>
      </xdr:nvSpPr>
      <xdr:spPr>
        <a:xfrm>
          <a:off x="9329941" y="2250017"/>
          <a:ext cx="3111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F2F30-303D-48CD-9A23-371BA116ED05}"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16</xdr:col>
      <xdr:colOff>255791</xdr:colOff>
      <xdr:row>11</xdr:row>
      <xdr:rowOff>14817</xdr:rowOff>
    </xdr:from>
    <xdr:to>
      <xdr:col>16</xdr:col>
      <xdr:colOff>566941</xdr:colOff>
      <xdr:row>12</xdr:row>
      <xdr:rowOff>84667</xdr:rowOff>
    </xdr:to>
    <xdr:sp macro="" textlink="PivotTables2!$M$8">
      <xdr:nvSpPr>
        <xdr:cNvPr id="325" name="TextBox 324">
          <a:extLst>
            <a:ext uri="{FF2B5EF4-FFF2-40B4-BE49-F238E27FC236}">
              <a16:creationId xmlns:a16="http://schemas.microsoft.com/office/drawing/2014/main" id="{3CB324BC-4707-4223-8075-5AE37465FDDF}"/>
            </a:ext>
          </a:extLst>
        </xdr:cNvPr>
        <xdr:cNvSpPr txBox="1"/>
      </xdr:nvSpPr>
      <xdr:spPr>
        <a:xfrm>
          <a:off x="9399791" y="2110317"/>
          <a:ext cx="3111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F2F30-303D-48CD-9A23-371BA116ED05}"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20</xdr:col>
      <xdr:colOff>127000</xdr:colOff>
      <xdr:row>12</xdr:row>
      <xdr:rowOff>146050</xdr:rowOff>
    </xdr:from>
    <xdr:to>
      <xdr:col>20</xdr:col>
      <xdr:colOff>304800</xdr:colOff>
      <xdr:row>13</xdr:row>
      <xdr:rowOff>133350</xdr:rowOff>
    </xdr:to>
    <xdr:sp macro="" textlink="PivotTables2!$J$7">
      <xdr:nvSpPr>
        <xdr:cNvPr id="326" name="TextBox 325">
          <a:extLst>
            <a:ext uri="{FF2B5EF4-FFF2-40B4-BE49-F238E27FC236}">
              <a16:creationId xmlns:a16="http://schemas.microsoft.com/office/drawing/2014/main" id="{03F79E67-5E82-4938-8B2D-7F56377AC378}"/>
            </a:ext>
          </a:extLst>
        </xdr:cNvPr>
        <xdr:cNvSpPr txBox="1"/>
      </xdr:nvSpPr>
      <xdr:spPr>
        <a:xfrm>
          <a:off x="11709400" y="2432050"/>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C2B15E-2106-4387-B528-49C239D8AD0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20</xdr:col>
      <xdr:colOff>239183</xdr:colOff>
      <xdr:row>14</xdr:row>
      <xdr:rowOff>52917</xdr:rowOff>
    </xdr:from>
    <xdr:to>
      <xdr:col>20</xdr:col>
      <xdr:colOff>416983</xdr:colOff>
      <xdr:row>15</xdr:row>
      <xdr:rowOff>40217</xdr:rowOff>
    </xdr:to>
    <xdr:sp macro="" textlink="PivotTables2!$J$7">
      <xdr:nvSpPr>
        <xdr:cNvPr id="328" name="TextBox 327">
          <a:extLst>
            <a:ext uri="{FF2B5EF4-FFF2-40B4-BE49-F238E27FC236}">
              <a16:creationId xmlns:a16="http://schemas.microsoft.com/office/drawing/2014/main" id="{028C29CA-2B79-4B5A-8C1A-BE9A3FFD04BE}"/>
            </a:ext>
          </a:extLst>
        </xdr:cNvPr>
        <xdr:cNvSpPr txBox="1"/>
      </xdr:nvSpPr>
      <xdr:spPr>
        <a:xfrm>
          <a:off x="11821583" y="2719917"/>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C2B15E-2106-4387-B528-49C239D8AD0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20</xdr:col>
      <xdr:colOff>264583</xdr:colOff>
      <xdr:row>13</xdr:row>
      <xdr:rowOff>33867</xdr:rowOff>
    </xdr:from>
    <xdr:to>
      <xdr:col>20</xdr:col>
      <xdr:colOff>442383</xdr:colOff>
      <xdr:row>14</xdr:row>
      <xdr:rowOff>21167</xdr:rowOff>
    </xdr:to>
    <xdr:sp macro="" textlink="PivotTables2!$J$7">
      <xdr:nvSpPr>
        <xdr:cNvPr id="329" name="TextBox 328">
          <a:extLst>
            <a:ext uri="{FF2B5EF4-FFF2-40B4-BE49-F238E27FC236}">
              <a16:creationId xmlns:a16="http://schemas.microsoft.com/office/drawing/2014/main" id="{6D83C25B-1256-43F8-8D7D-C27F04A629C6}"/>
            </a:ext>
          </a:extLst>
        </xdr:cNvPr>
        <xdr:cNvSpPr txBox="1"/>
      </xdr:nvSpPr>
      <xdr:spPr>
        <a:xfrm>
          <a:off x="11846983" y="2510367"/>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C2B15E-2106-4387-B528-49C239D8AD0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20</xdr:col>
      <xdr:colOff>61383</xdr:colOff>
      <xdr:row>14</xdr:row>
      <xdr:rowOff>40217</xdr:rowOff>
    </xdr:from>
    <xdr:to>
      <xdr:col>20</xdr:col>
      <xdr:colOff>239183</xdr:colOff>
      <xdr:row>15</xdr:row>
      <xdr:rowOff>27517</xdr:rowOff>
    </xdr:to>
    <xdr:sp macro="" textlink="PivotTables2!$J$7">
      <xdr:nvSpPr>
        <xdr:cNvPr id="330" name="TextBox 329">
          <a:extLst>
            <a:ext uri="{FF2B5EF4-FFF2-40B4-BE49-F238E27FC236}">
              <a16:creationId xmlns:a16="http://schemas.microsoft.com/office/drawing/2014/main" id="{90164542-A6C7-4972-9115-13DF2ADAA75B}"/>
            </a:ext>
          </a:extLst>
        </xdr:cNvPr>
        <xdr:cNvSpPr txBox="1"/>
      </xdr:nvSpPr>
      <xdr:spPr>
        <a:xfrm>
          <a:off x="11643783" y="2707217"/>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C2B15E-2106-4387-B528-49C239D8AD0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20</xdr:col>
      <xdr:colOff>35983</xdr:colOff>
      <xdr:row>13</xdr:row>
      <xdr:rowOff>84667</xdr:rowOff>
    </xdr:from>
    <xdr:to>
      <xdr:col>20</xdr:col>
      <xdr:colOff>213783</xdr:colOff>
      <xdr:row>14</xdr:row>
      <xdr:rowOff>71967</xdr:rowOff>
    </xdr:to>
    <xdr:sp macro="" textlink="PivotTables2!$J$7">
      <xdr:nvSpPr>
        <xdr:cNvPr id="331" name="TextBox 330">
          <a:extLst>
            <a:ext uri="{FF2B5EF4-FFF2-40B4-BE49-F238E27FC236}">
              <a16:creationId xmlns:a16="http://schemas.microsoft.com/office/drawing/2014/main" id="{851FB77C-7FD9-4B29-BD09-6CA165E5C692}"/>
            </a:ext>
          </a:extLst>
        </xdr:cNvPr>
        <xdr:cNvSpPr txBox="1"/>
      </xdr:nvSpPr>
      <xdr:spPr>
        <a:xfrm>
          <a:off x="11618383" y="2561167"/>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C2B15E-2106-4387-B528-49C239D8AD0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20</xdr:col>
      <xdr:colOff>245533</xdr:colOff>
      <xdr:row>13</xdr:row>
      <xdr:rowOff>135467</xdr:rowOff>
    </xdr:from>
    <xdr:to>
      <xdr:col>20</xdr:col>
      <xdr:colOff>423333</xdr:colOff>
      <xdr:row>14</xdr:row>
      <xdr:rowOff>122767</xdr:rowOff>
    </xdr:to>
    <xdr:sp macro="" textlink="PivotTables2!$J$7">
      <xdr:nvSpPr>
        <xdr:cNvPr id="332" name="TextBox 331">
          <a:extLst>
            <a:ext uri="{FF2B5EF4-FFF2-40B4-BE49-F238E27FC236}">
              <a16:creationId xmlns:a16="http://schemas.microsoft.com/office/drawing/2014/main" id="{5861C192-AAC3-4F96-8DAE-A62B0DCB58B6}"/>
            </a:ext>
          </a:extLst>
        </xdr:cNvPr>
        <xdr:cNvSpPr txBox="1"/>
      </xdr:nvSpPr>
      <xdr:spPr>
        <a:xfrm>
          <a:off x="11827933" y="2611967"/>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C2B15E-2106-4387-B528-49C239D8AD05}" type="TxLink">
            <a:rPr lang="en-US" sz="1600" b="0" i="0" u="none" strike="noStrike">
              <a:solidFill>
                <a:srgbClr val="990099"/>
              </a:solidFill>
              <a:latin typeface="Calibri"/>
              <a:ea typeface="Calibri"/>
              <a:cs typeface="Calibri"/>
            </a:rPr>
            <a:pPr algn="ctr"/>
            <a:t> </a:t>
          </a:fld>
          <a:endParaRPr lang="ru-RU" sz="1100"/>
        </a:p>
      </xdr:txBody>
    </xdr:sp>
    <xdr:clientData/>
  </xdr:twoCellAnchor>
  <xdr:twoCellAnchor>
    <xdr:from>
      <xdr:col>20</xdr:col>
      <xdr:colOff>194733</xdr:colOff>
      <xdr:row>13</xdr:row>
      <xdr:rowOff>179917</xdr:rowOff>
    </xdr:from>
    <xdr:to>
      <xdr:col>20</xdr:col>
      <xdr:colOff>372533</xdr:colOff>
      <xdr:row>14</xdr:row>
      <xdr:rowOff>167217</xdr:rowOff>
    </xdr:to>
    <xdr:sp macro="" textlink="PivotTables2!$K$7">
      <xdr:nvSpPr>
        <xdr:cNvPr id="333" name="TextBox 332">
          <a:extLst>
            <a:ext uri="{FF2B5EF4-FFF2-40B4-BE49-F238E27FC236}">
              <a16:creationId xmlns:a16="http://schemas.microsoft.com/office/drawing/2014/main" id="{18952205-9139-427A-AD4B-026B211A20F4}"/>
            </a:ext>
          </a:extLst>
        </xdr:cNvPr>
        <xdr:cNvSpPr txBox="1"/>
      </xdr:nvSpPr>
      <xdr:spPr>
        <a:xfrm>
          <a:off x="11777133" y="2656417"/>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666FFB-2C39-48D1-8C9F-32AADC9954EA}"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20</xdr:col>
      <xdr:colOff>123151</xdr:colOff>
      <xdr:row>13</xdr:row>
      <xdr:rowOff>139508</xdr:rowOff>
    </xdr:from>
    <xdr:to>
      <xdr:col>20</xdr:col>
      <xdr:colOff>300951</xdr:colOff>
      <xdr:row>14</xdr:row>
      <xdr:rowOff>126808</xdr:rowOff>
    </xdr:to>
    <xdr:sp macro="" textlink="PivotTables2!$K$7">
      <xdr:nvSpPr>
        <xdr:cNvPr id="334" name="TextBox 333">
          <a:extLst>
            <a:ext uri="{FF2B5EF4-FFF2-40B4-BE49-F238E27FC236}">
              <a16:creationId xmlns:a16="http://schemas.microsoft.com/office/drawing/2014/main" id="{7493132F-0890-46AE-BC1A-795224BC001F}"/>
            </a:ext>
          </a:extLst>
        </xdr:cNvPr>
        <xdr:cNvSpPr txBox="1"/>
      </xdr:nvSpPr>
      <xdr:spPr>
        <a:xfrm>
          <a:off x="11639742" y="2616008"/>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666FFB-2C39-48D1-8C9F-32AADC9954EA}"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20</xdr:col>
      <xdr:colOff>150283</xdr:colOff>
      <xdr:row>14</xdr:row>
      <xdr:rowOff>103717</xdr:rowOff>
    </xdr:from>
    <xdr:to>
      <xdr:col>20</xdr:col>
      <xdr:colOff>328083</xdr:colOff>
      <xdr:row>15</xdr:row>
      <xdr:rowOff>91017</xdr:rowOff>
    </xdr:to>
    <xdr:sp macro="" textlink="PivotTables2!$K$7">
      <xdr:nvSpPr>
        <xdr:cNvPr id="335" name="TextBox 334">
          <a:extLst>
            <a:ext uri="{FF2B5EF4-FFF2-40B4-BE49-F238E27FC236}">
              <a16:creationId xmlns:a16="http://schemas.microsoft.com/office/drawing/2014/main" id="{B84D3ACF-E9C3-4F74-B8B1-475EB451A8ED}"/>
            </a:ext>
          </a:extLst>
        </xdr:cNvPr>
        <xdr:cNvSpPr txBox="1"/>
      </xdr:nvSpPr>
      <xdr:spPr>
        <a:xfrm>
          <a:off x="11732683" y="2770717"/>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666FFB-2C39-48D1-8C9F-32AADC9954EA}"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20</xdr:col>
      <xdr:colOff>310187</xdr:colOff>
      <xdr:row>13</xdr:row>
      <xdr:rowOff>190308</xdr:rowOff>
    </xdr:from>
    <xdr:to>
      <xdr:col>20</xdr:col>
      <xdr:colOff>487987</xdr:colOff>
      <xdr:row>14</xdr:row>
      <xdr:rowOff>177608</xdr:rowOff>
    </xdr:to>
    <xdr:sp macro="" textlink="PivotTables2!$K$7">
      <xdr:nvSpPr>
        <xdr:cNvPr id="336" name="TextBox 335">
          <a:extLst>
            <a:ext uri="{FF2B5EF4-FFF2-40B4-BE49-F238E27FC236}">
              <a16:creationId xmlns:a16="http://schemas.microsoft.com/office/drawing/2014/main" id="{ABB07FA1-A266-4F7D-89C6-80EB7D489C8A}"/>
            </a:ext>
          </a:extLst>
        </xdr:cNvPr>
        <xdr:cNvSpPr txBox="1"/>
      </xdr:nvSpPr>
      <xdr:spPr>
        <a:xfrm>
          <a:off x="11826778" y="2666808"/>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666FFB-2C39-48D1-8C9F-32AADC9954EA}"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20</xdr:col>
      <xdr:colOff>175683</xdr:colOff>
      <xdr:row>13</xdr:row>
      <xdr:rowOff>27517</xdr:rowOff>
    </xdr:from>
    <xdr:to>
      <xdr:col>20</xdr:col>
      <xdr:colOff>353483</xdr:colOff>
      <xdr:row>14</xdr:row>
      <xdr:rowOff>14817</xdr:rowOff>
    </xdr:to>
    <xdr:sp macro="" textlink="PivotTables2!$K$7">
      <xdr:nvSpPr>
        <xdr:cNvPr id="337" name="TextBox 336">
          <a:extLst>
            <a:ext uri="{FF2B5EF4-FFF2-40B4-BE49-F238E27FC236}">
              <a16:creationId xmlns:a16="http://schemas.microsoft.com/office/drawing/2014/main" id="{7CCC2C1F-C74D-4E7E-8152-759C90078B67}"/>
            </a:ext>
          </a:extLst>
        </xdr:cNvPr>
        <xdr:cNvSpPr txBox="1"/>
      </xdr:nvSpPr>
      <xdr:spPr>
        <a:xfrm>
          <a:off x="11758083" y="2504017"/>
          <a:ext cx="1778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666FFB-2C39-48D1-8C9F-32AADC9954EA}"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9</xdr:col>
      <xdr:colOff>571547</xdr:colOff>
      <xdr:row>15</xdr:row>
      <xdr:rowOff>121476</xdr:rowOff>
    </xdr:from>
    <xdr:to>
      <xdr:col>10</xdr:col>
      <xdr:colOff>201537</xdr:colOff>
      <xdr:row>16</xdr:row>
      <xdr:rowOff>135083</xdr:rowOff>
    </xdr:to>
    <xdr:sp macro="" textlink="PivotTables2!$M$9">
      <xdr:nvSpPr>
        <xdr:cNvPr id="338" name="TextBox 337">
          <a:extLst>
            <a:ext uri="{FF2B5EF4-FFF2-40B4-BE49-F238E27FC236}">
              <a16:creationId xmlns:a16="http://schemas.microsoft.com/office/drawing/2014/main" id="{906B969F-C39D-4DD4-95D7-A1817D77B86C}"/>
            </a:ext>
          </a:extLst>
        </xdr:cNvPr>
        <xdr:cNvSpPr txBox="1"/>
      </xdr:nvSpPr>
      <xdr:spPr>
        <a:xfrm>
          <a:off x="5436624" y="2978976"/>
          <a:ext cx="238125"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8724C0-C2A7-4AC6-99CF-13E4C006D05B}"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12</xdr:col>
      <xdr:colOff>312859</xdr:colOff>
      <xdr:row>23</xdr:row>
      <xdr:rowOff>187779</xdr:rowOff>
    </xdr:from>
    <xdr:to>
      <xdr:col>12</xdr:col>
      <xdr:colOff>601226</xdr:colOff>
      <xdr:row>25</xdr:row>
      <xdr:rowOff>85725</xdr:rowOff>
    </xdr:to>
    <xdr:sp macro="" textlink="PivotTables2!$M$4">
      <xdr:nvSpPr>
        <xdr:cNvPr id="339" name="TextBox 338">
          <a:extLst>
            <a:ext uri="{FF2B5EF4-FFF2-40B4-BE49-F238E27FC236}">
              <a16:creationId xmlns:a16="http://schemas.microsoft.com/office/drawing/2014/main" id="{CCEA9F1F-9008-47FB-AFF7-2A6AFAECC2AD}"/>
            </a:ext>
          </a:extLst>
        </xdr:cNvPr>
        <xdr:cNvSpPr txBox="1"/>
      </xdr:nvSpPr>
      <xdr:spPr>
        <a:xfrm>
          <a:off x="7002340" y="4569279"/>
          <a:ext cx="288367" cy="278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94A24-49D4-4356-A617-F693C4801EA9}"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9</xdr:col>
      <xdr:colOff>587533</xdr:colOff>
      <xdr:row>15</xdr:row>
      <xdr:rowOff>121476</xdr:rowOff>
    </xdr:from>
    <xdr:to>
      <xdr:col>10</xdr:col>
      <xdr:colOff>217523</xdr:colOff>
      <xdr:row>16</xdr:row>
      <xdr:rowOff>135083</xdr:rowOff>
    </xdr:to>
    <xdr:sp macro="" textlink="PivotTables2!$M$9">
      <xdr:nvSpPr>
        <xdr:cNvPr id="340" name="TextBox 339">
          <a:extLst>
            <a:ext uri="{FF2B5EF4-FFF2-40B4-BE49-F238E27FC236}">
              <a16:creationId xmlns:a16="http://schemas.microsoft.com/office/drawing/2014/main" id="{E511C53B-44F4-400B-BC93-2AAD8B6A33D1}"/>
            </a:ext>
          </a:extLst>
        </xdr:cNvPr>
        <xdr:cNvSpPr txBox="1"/>
      </xdr:nvSpPr>
      <xdr:spPr>
        <a:xfrm>
          <a:off x="5436624" y="2978976"/>
          <a:ext cx="236126"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8724C0-C2A7-4AC6-99CF-13E4C006D05B}"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9</xdr:col>
      <xdr:colOff>554181</xdr:colOff>
      <xdr:row>15</xdr:row>
      <xdr:rowOff>129887</xdr:rowOff>
    </xdr:from>
    <xdr:to>
      <xdr:col>10</xdr:col>
      <xdr:colOff>207818</xdr:colOff>
      <xdr:row>16</xdr:row>
      <xdr:rowOff>121227</xdr:rowOff>
    </xdr:to>
    <xdr:sp macro="" textlink="PivotTables2!$K$9">
      <xdr:nvSpPr>
        <xdr:cNvPr id="344" name="TextBox 343">
          <a:extLst>
            <a:ext uri="{FF2B5EF4-FFF2-40B4-BE49-F238E27FC236}">
              <a16:creationId xmlns:a16="http://schemas.microsoft.com/office/drawing/2014/main" id="{22690CDF-B658-4DA9-84D4-C1C66C29FE21}"/>
            </a:ext>
          </a:extLst>
        </xdr:cNvPr>
        <xdr:cNvSpPr txBox="1"/>
      </xdr:nvSpPr>
      <xdr:spPr>
        <a:xfrm>
          <a:off x="5403272" y="2987387"/>
          <a:ext cx="259773" cy="181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E0CC9C-A539-496F-B52F-B35098FDA17C}" type="TxLink">
            <a:rPr lang="en-US" sz="1600" b="0" i="0" u="none" strike="noStrike">
              <a:solidFill>
                <a:srgbClr val="C23FD8"/>
              </a:solidFill>
              <a:latin typeface="Calibri"/>
              <a:ea typeface="Calibri"/>
              <a:cs typeface="Calibri"/>
            </a:rPr>
            <a:pPr algn="ctr"/>
            <a:t> </a:t>
          </a:fld>
          <a:endParaRPr lang="ru-RU" sz="1100"/>
        </a:p>
      </xdr:txBody>
    </xdr:sp>
    <xdr:clientData/>
  </xdr:twoCellAnchor>
  <xdr:twoCellAnchor>
    <xdr:from>
      <xdr:col>16</xdr:col>
      <xdr:colOff>284211</xdr:colOff>
      <xdr:row>11</xdr:row>
      <xdr:rowOff>182804</xdr:rowOff>
    </xdr:from>
    <xdr:to>
      <xdr:col>16</xdr:col>
      <xdr:colOff>591898</xdr:colOff>
      <xdr:row>13</xdr:row>
      <xdr:rowOff>62154</xdr:rowOff>
    </xdr:to>
    <xdr:sp macro="" textlink="PivotTables2!$M$8">
      <xdr:nvSpPr>
        <xdr:cNvPr id="345" name="TextBox 344">
          <a:extLst>
            <a:ext uri="{FF2B5EF4-FFF2-40B4-BE49-F238E27FC236}">
              <a16:creationId xmlns:a16="http://schemas.microsoft.com/office/drawing/2014/main" id="{567455D4-F45F-446C-9409-98CD46BD267B}"/>
            </a:ext>
          </a:extLst>
        </xdr:cNvPr>
        <xdr:cNvSpPr txBox="1"/>
      </xdr:nvSpPr>
      <xdr:spPr>
        <a:xfrm>
          <a:off x="9376256" y="2278304"/>
          <a:ext cx="307687"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F2F30-303D-48CD-9A23-371BA116ED05}"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16</xdr:col>
      <xdr:colOff>315384</xdr:colOff>
      <xdr:row>11</xdr:row>
      <xdr:rowOff>110067</xdr:rowOff>
    </xdr:from>
    <xdr:to>
      <xdr:col>17</xdr:col>
      <xdr:colOff>16934</xdr:colOff>
      <xdr:row>12</xdr:row>
      <xdr:rowOff>179917</xdr:rowOff>
    </xdr:to>
    <xdr:sp macro="" textlink="PivotTables2!$M$8">
      <xdr:nvSpPr>
        <xdr:cNvPr id="346" name="TextBox 345">
          <a:extLst>
            <a:ext uri="{FF2B5EF4-FFF2-40B4-BE49-F238E27FC236}">
              <a16:creationId xmlns:a16="http://schemas.microsoft.com/office/drawing/2014/main" id="{B0C751AF-4804-4D54-837D-E5D47D986017}"/>
            </a:ext>
          </a:extLst>
        </xdr:cNvPr>
        <xdr:cNvSpPr txBox="1"/>
      </xdr:nvSpPr>
      <xdr:spPr>
        <a:xfrm>
          <a:off x="9407429" y="2205567"/>
          <a:ext cx="307687"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F2F30-303D-48CD-9A23-371BA116ED05}"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17</xdr:col>
      <xdr:colOff>64846</xdr:colOff>
      <xdr:row>19</xdr:row>
      <xdr:rowOff>963</xdr:rowOff>
    </xdr:from>
    <xdr:to>
      <xdr:col>17</xdr:col>
      <xdr:colOff>300973</xdr:colOff>
      <xdr:row>20</xdr:row>
      <xdr:rowOff>41785</xdr:rowOff>
    </xdr:to>
    <xdr:sp macro="" textlink="PivotTables2!$M$6">
      <xdr:nvSpPr>
        <xdr:cNvPr id="348" name="TextBox 347">
          <a:extLst>
            <a:ext uri="{FF2B5EF4-FFF2-40B4-BE49-F238E27FC236}">
              <a16:creationId xmlns:a16="http://schemas.microsoft.com/office/drawing/2014/main" id="{08CF1E05-344F-4378-AE32-F5ACA4DD9F30}"/>
            </a:ext>
          </a:extLst>
        </xdr:cNvPr>
        <xdr:cNvSpPr txBox="1"/>
      </xdr:nvSpPr>
      <xdr:spPr>
        <a:xfrm>
          <a:off x="9763028" y="3620463"/>
          <a:ext cx="236127"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36E927-2066-456B-BB16-184C62B6CF59}" type="TxLink">
            <a:rPr lang="en-US" sz="1600" b="0" i="0" u="none" strike="noStrike">
              <a:solidFill>
                <a:srgbClr val="00B0F0"/>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16</xdr:col>
      <xdr:colOff>572269</xdr:colOff>
      <xdr:row>18</xdr:row>
      <xdr:rowOff>127385</xdr:rowOff>
    </xdr:from>
    <xdr:to>
      <xdr:col>17</xdr:col>
      <xdr:colOff>202259</xdr:colOff>
      <xdr:row>19</xdr:row>
      <xdr:rowOff>168207</xdr:rowOff>
    </xdr:to>
    <xdr:sp macro="" textlink="PivotTables2!$M$6">
      <xdr:nvSpPr>
        <xdr:cNvPr id="349" name="TextBox 348">
          <a:extLst>
            <a:ext uri="{FF2B5EF4-FFF2-40B4-BE49-F238E27FC236}">
              <a16:creationId xmlns:a16="http://schemas.microsoft.com/office/drawing/2014/main" id="{F6249EB8-8C49-42D9-90BC-0E662E9587F0}"/>
            </a:ext>
          </a:extLst>
        </xdr:cNvPr>
        <xdr:cNvSpPr txBox="1"/>
      </xdr:nvSpPr>
      <xdr:spPr>
        <a:xfrm>
          <a:off x="9664314" y="3556385"/>
          <a:ext cx="236127"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36E927-2066-456B-BB16-184C62B6CF59}" type="TxLink">
            <a:rPr lang="en-US" sz="1600" b="0" i="0" u="none" strike="noStrike">
              <a:solidFill>
                <a:srgbClr val="00B0F0"/>
              </a:solidFill>
              <a:latin typeface="Calibri"/>
              <a:ea typeface="Calibri"/>
              <a:cs typeface="Calibri"/>
            </a:rPr>
            <a:pPr algn="ctr"/>
            <a:t> </a:t>
          </a:fld>
          <a:endParaRPr lang="en-US" sz="1600" b="0" i="0" u="none" strike="noStrike">
            <a:solidFill>
              <a:srgbClr val="C23FD8"/>
            </a:solidFill>
            <a:latin typeface="Calibri"/>
            <a:ea typeface="Calibri"/>
            <a:cs typeface="Calibri"/>
          </a:endParaRPr>
        </a:p>
      </xdr:txBody>
    </xdr:sp>
    <xdr:clientData/>
  </xdr:twoCellAnchor>
  <xdr:twoCellAnchor>
    <xdr:from>
      <xdr:col>16</xdr:col>
      <xdr:colOff>562842</xdr:colOff>
      <xdr:row>19</xdr:row>
      <xdr:rowOff>0</xdr:rowOff>
    </xdr:from>
    <xdr:to>
      <xdr:col>17</xdr:col>
      <xdr:colOff>233796</xdr:colOff>
      <xdr:row>20</xdr:row>
      <xdr:rowOff>86591</xdr:rowOff>
    </xdr:to>
    <xdr:sp macro="" textlink="PivotTables2!$K$6">
      <xdr:nvSpPr>
        <xdr:cNvPr id="352" name="TextBox 351">
          <a:extLst>
            <a:ext uri="{FF2B5EF4-FFF2-40B4-BE49-F238E27FC236}">
              <a16:creationId xmlns:a16="http://schemas.microsoft.com/office/drawing/2014/main" id="{7220F6B1-8DBA-4B02-B7B0-0AEDE67FFC58}"/>
            </a:ext>
          </a:extLst>
        </xdr:cNvPr>
        <xdr:cNvSpPr txBox="1"/>
      </xdr:nvSpPr>
      <xdr:spPr>
        <a:xfrm>
          <a:off x="9654887" y="3619500"/>
          <a:ext cx="277091"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2A538D-2A93-4887-909E-B3349037EF65}" type="TxLink">
            <a:rPr lang="en-US" sz="1600" b="0" i="0" u="none" strike="noStrike">
              <a:solidFill>
                <a:srgbClr val="C23FD8"/>
              </a:solidFill>
              <a:latin typeface="Calibri"/>
              <a:ea typeface="Calibri"/>
              <a:cs typeface="Calibri"/>
            </a:rPr>
            <a:pPr algn="ctr"/>
            <a:t>•</a:t>
          </a:fld>
          <a:endParaRPr lang="ru-RU" sz="1100"/>
        </a:p>
      </xdr:txBody>
    </xdr:sp>
    <xdr:clientData/>
  </xdr:twoCellAnchor>
  <xdr:twoCellAnchor>
    <xdr:from>
      <xdr:col>17</xdr:col>
      <xdr:colOff>74469</xdr:colOff>
      <xdr:row>18</xdr:row>
      <xdr:rowOff>126422</xdr:rowOff>
    </xdr:from>
    <xdr:to>
      <xdr:col>17</xdr:col>
      <xdr:colOff>351560</xdr:colOff>
      <xdr:row>20</xdr:row>
      <xdr:rowOff>22513</xdr:rowOff>
    </xdr:to>
    <xdr:sp macro="" textlink="PivotTables2!$K$6">
      <xdr:nvSpPr>
        <xdr:cNvPr id="353" name="TextBox 352">
          <a:extLst>
            <a:ext uri="{FF2B5EF4-FFF2-40B4-BE49-F238E27FC236}">
              <a16:creationId xmlns:a16="http://schemas.microsoft.com/office/drawing/2014/main" id="{4C02E1BB-2069-41CE-A585-7FDFC11AE669}"/>
            </a:ext>
          </a:extLst>
        </xdr:cNvPr>
        <xdr:cNvSpPr txBox="1"/>
      </xdr:nvSpPr>
      <xdr:spPr>
        <a:xfrm>
          <a:off x="9772651" y="3555422"/>
          <a:ext cx="277091"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2A538D-2A93-4887-909E-B3349037EF65}" type="TxLink">
            <a:rPr lang="en-US" sz="1600" b="0" i="0" u="none" strike="noStrike">
              <a:solidFill>
                <a:srgbClr val="C23FD8"/>
              </a:solidFill>
              <a:latin typeface="Calibri"/>
              <a:ea typeface="Calibri"/>
              <a:cs typeface="Calibri"/>
            </a:rPr>
            <a:pPr algn="ctr"/>
            <a:t>•</a:t>
          </a:fld>
          <a:endParaRPr lang="ru-RU" sz="1100"/>
        </a:p>
      </xdr:txBody>
    </xdr:sp>
    <xdr:clientData/>
  </xdr:twoCellAnchor>
  <xdr:twoCellAnchor>
    <xdr:from>
      <xdr:col>16</xdr:col>
      <xdr:colOff>581892</xdr:colOff>
      <xdr:row>18</xdr:row>
      <xdr:rowOff>96982</xdr:rowOff>
    </xdr:from>
    <xdr:to>
      <xdr:col>17</xdr:col>
      <xdr:colOff>252846</xdr:colOff>
      <xdr:row>19</xdr:row>
      <xdr:rowOff>183573</xdr:rowOff>
    </xdr:to>
    <xdr:sp macro="" textlink="PivotTables2!$K$6">
      <xdr:nvSpPr>
        <xdr:cNvPr id="354" name="TextBox 353">
          <a:extLst>
            <a:ext uri="{FF2B5EF4-FFF2-40B4-BE49-F238E27FC236}">
              <a16:creationId xmlns:a16="http://schemas.microsoft.com/office/drawing/2014/main" id="{0AF671EC-BB7D-48DD-9C84-B30DB641F3CF}"/>
            </a:ext>
          </a:extLst>
        </xdr:cNvPr>
        <xdr:cNvSpPr txBox="1"/>
      </xdr:nvSpPr>
      <xdr:spPr>
        <a:xfrm>
          <a:off x="9673937" y="3525982"/>
          <a:ext cx="277091"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2A538D-2A93-4887-909E-B3349037EF65}" type="TxLink">
            <a:rPr lang="en-US" sz="1600" b="0" i="0" u="none" strike="noStrike">
              <a:solidFill>
                <a:srgbClr val="C23FD8"/>
              </a:solidFill>
              <a:latin typeface="Calibri"/>
              <a:ea typeface="Calibri"/>
              <a:cs typeface="Calibri"/>
            </a:rPr>
            <a:pPr algn="ctr"/>
            <a:t>•</a:t>
          </a:fld>
          <a:endParaRPr lang="ru-RU" sz="1100"/>
        </a:p>
      </xdr:txBody>
    </xdr:sp>
    <xdr:clientData/>
  </xdr:twoCellAnchor>
  <xdr:twoCellAnchor>
    <xdr:from>
      <xdr:col>20</xdr:col>
      <xdr:colOff>242455</xdr:colOff>
      <xdr:row>12</xdr:row>
      <xdr:rowOff>77931</xdr:rowOff>
    </xdr:from>
    <xdr:to>
      <xdr:col>20</xdr:col>
      <xdr:colOff>597478</xdr:colOff>
      <xdr:row>14</xdr:row>
      <xdr:rowOff>8659</xdr:rowOff>
    </xdr:to>
    <xdr:sp macro="" textlink="PivotTables2!$L$7">
      <xdr:nvSpPr>
        <xdr:cNvPr id="359" name="TextBox 358">
          <a:extLst>
            <a:ext uri="{FF2B5EF4-FFF2-40B4-BE49-F238E27FC236}">
              <a16:creationId xmlns:a16="http://schemas.microsoft.com/office/drawing/2014/main" id="{D7EECF21-99E0-4F24-AD87-850908CAE788}"/>
            </a:ext>
          </a:extLst>
        </xdr:cNvPr>
        <xdr:cNvSpPr txBox="1"/>
      </xdr:nvSpPr>
      <xdr:spPr>
        <a:xfrm>
          <a:off x="11759046" y="2363931"/>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B8E7D1-A1E3-4BD4-A4BB-139B02242C4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20</xdr:col>
      <xdr:colOff>248419</xdr:colOff>
      <xdr:row>13</xdr:row>
      <xdr:rowOff>106603</xdr:rowOff>
    </xdr:from>
    <xdr:to>
      <xdr:col>20</xdr:col>
      <xdr:colOff>603442</xdr:colOff>
      <xdr:row>15</xdr:row>
      <xdr:rowOff>37331</xdr:rowOff>
    </xdr:to>
    <xdr:sp macro="" textlink="PivotTables2!$L$7">
      <xdr:nvSpPr>
        <xdr:cNvPr id="362" name="TextBox 361">
          <a:extLst>
            <a:ext uri="{FF2B5EF4-FFF2-40B4-BE49-F238E27FC236}">
              <a16:creationId xmlns:a16="http://schemas.microsoft.com/office/drawing/2014/main" id="{5C9FCA4F-B348-4004-A22C-D0522025B88F}"/>
            </a:ext>
          </a:extLst>
        </xdr:cNvPr>
        <xdr:cNvSpPr txBox="1"/>
      </xdr:nvSpPr>
      <xdr:spPr>
        <a:xfrm>
          <a:off x="11765010" y="2583103"/>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B8E7D1-A1E3-4BD4-A4BB-139B02242C4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20</xdr:col>
      <xdr:colOff>184341</xdr:colOff>
      <xdr:row>12</xdr:row>
      <xdr:rowOff>172413</xdr:rowOff>
    </xdr:from>
    <xdr:to>
      <xdr:col>20</xdr:col>
      <xdr:colOff>539364</xdr:colOff>
      <xdr:row>14</xdr:row>
      <xdr:rowOff>103141</xdr:rowOff>
    </xdr:to>
    <xdr:sp macro="" textlink="PivotTables2!$L$7">
      <xdr:nvSpPr>
        <xdr:cNvPr id="363" name="TextBox 362">
          <a:extLst>
            <a:ext uri="{FF2B5EF4-FFF2-40B4-BE49-F238E27FC236}">
              <a16:creationId xmlns:a16="http://schemas.microsoft.com/office/drawing/2014/main" id="{69D24CD1-B05A-4E85-8BCE-260B3BFDC4AF}"/>
            </a:ext>
          </a:extLst>
        </xdr:cNvPr>
        <xdr:cNvSpPr txBox="1"/>
      </xdr:nvSpPr>
      <xdr:spPr>
        <a:xfrm>
          <a:off x="11700932" y="2458413"/>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B8E7D1-A1E3-4BD4-A4BB-139B02242C4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20</xdr:col>
      <xdr:colOff>125459</xdr:colOff>
      <xdr:row>12</xdr:row>
      <xdr:rowOff>70236</xdr:rowOff>
    </xdr:from>
    <xdr:to>
      <xdr:col>20</xdr:col>
      <xdr:colOff>480482</xdr:colOff>
      <xdr:row>14</xdr:row>
      <xdr:rowOff>964</xdr:rowOff>
    </xdr:to>
    <xdr:sp macro="" textlink="PivotTables2!$L$7">
      <xdr:nvSpPr>
        <xdr:cNvPr id="364" name="TextBox 363">
          <a:extLst>
            <a:ext uri="{FF2B5EF4-FFF2-40B4-BE49-F238E27FC236}">
              <a16:creationId xmlns:a16="http://schemas.microsoft.com/office/drawing/2014/main" id="{40E5AC27-27D8-4998-BE8B-02B743DC7130}"/>
            </a:ext>
          </a:extLst>
        </xdr:cNvPr>
        <xdr:cNvSpPr txBox="1"/>
      </xdr:nvSpPr>
      <xdr:spPr>
        <a:xfrm>
          <a:off x="11642050" y="2356236"/>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B8E7D1-A1E3-4BD4-A4BB-139B02242C4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20</xdr:col>
      <xdr:colOff>191270</xdr:colOff>
      <xdr:row>13</xdr:row>
      <xdr:rowOff>84090</xdr:rowOff>
    </xdr:from>
    <xdr:to>
      <xdr:col>20</xdr:col>
      <xdr:colOff>546293</xdr:colOff>
      <xdr:row>15</xdr:row>
      <xdr:rowOff>14818</xdr:rowOff>
    </xdr:to>
    <xdr:sp macro="" textlink="PivotTables2!$M$7">
      <xdr:nvSpPr>
        <xdr:cNvPr id="366" name="TextBox 365">
          <a:extLst>
            <a:ext uri="{FF2B5EF4-FFF2-40B4-BE49-F238E27FC236}">
              <a16:creationId xmlns:a16="http://schemas.microsoft.com/office/drawing/2014/main" id="{F85C215D-7F53-40C8-BA95-CC9C255ABE98}"/>
            </a:ext>
          </a:extLst>
        </xdr:cNvPr>
        <xdr:cNvSpPr txBox="1"/>
      </xdr:nvSpPr>
      <xdr:spPr>
        <a:xfrm>
          <a:off x="11707861" y="2560590"/>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284D6A-761C-46F1-BBEB-7BBCBEBC25F1}"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20</xdr:col>
      <xdr:colOff>49260</xdr:colOff>
      <xdr:row>12</xdr:row>
      <xdr:rowOff>141240</xdr:rowOff>
    </xdr:from>
    <xdr:to>
      <xdr:col>20</xdr:col>
      <xdr:colOff>404283</xdr:colOff>
      <xdr:row>14</xdr:row>
      <xdr:rowOff>71968</xdr:rowOff>
    </xdr:to>
    <xdr:sp macro="" textlink="PivotTables2!$M$7">
      <xdr:nvSpPr>
        <xdr:cNvPr id="367" name="TextBox 366">
          <a:extLst>
            <a:ext uri="{FF2B5EF4-FFF2-40B4-BE49-F238E27FC236}">
              <a16:creationId xmlns:a16="http://schemas.microsoft.com/office/drawing/2014/main" id="{9239A042-09A1-4625-A8C7-3B6FB16E35C1}"/>
            </a:ext>
          </a:extLst>
        </xdr:cNvPr>
        <xdr:cNvSpPr txBox="1"/>
      </xdr:nvSpPr>
      <xdr:spPr>
        <a:xfrm>
          <a:off x="11565851" y="2427240"/>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284D6A-761C-46F1-BBEB-7BBCBEBC25F1}"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20</xdr:col>
      <xdr:colOff>85627</xdr:colOff>
      <xdr:row>13</xdr:row>
      <xdr:rowOff>73698</xdr:rowOff>
    </xdr:from>
    <xdr:to>
      <xdr:col>20</xdr:col>
      <xdr:colOff>440650</xdr:colOff>
      <xdr:row>15</xdr:row>
      <xdr:rowOff>4426</xdr:rowOff>
    </xdr:to>
    <xdr:sp macro="" textlink="PivotTables2!$M$7">
      <xdr:nvSpPr>
        <xdr:cNvPr id="369" name="TextBox 368">
          <a:extLst>
            <a:ext uri="{FF2B5EF4-FFF2-40B4-BE49-F238E27FC236}">
              <a16:creationId xmlns:a16="http://schemas.microsoft.com/office/drawing/2014/main" id="{A1C65425-9D22-4075-9200-8EBBE92CAE8F}"/>
            </a:ext>
          </a:extLst>
        </xdr:cNvPr>
        <xdr:cNvSpPr txBox="1"/>
      </xdr:nvSpPr>
      <xdr:spPr>
        <a:xfrm>
          <a:off x="11602218" y="2550198"/>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284D6A-761C-46F1-BBEB-7BBCBEBC25F1}" type="TxLink">
            <a:rPr lang="en-US" sz="1600" b="0" i="0" u="none" strike="noStrike">
              <a:solidFill>
                <a:srgbClr val="00B0F0"/>
              </a:solidFill>
              <a:latin typeface="Calibri"/>
              <a:ea typeface="Calibri"/>
              <a:cs typeface="Calibri"/>
            </a:rPr>
            <a:pPr algn="ctr"/>
            <a:t>•</a:t>
          </a:fld>
          <a:endParaRPr lang="ru-RU" sz="1100"/>
        </a:p>
      </xdr:txBody>
    </xdr:sp>
    <xdr:clientData/>
  </xdr:twoCellAnchor>
  <xdr:twoCellAnchor>
    <xdr:from>
      <xdr:col>20</xdr:col>
      <xdr:colOff>108142</xdr:colOff>
      <xdr:row>13</xdr:row>
      <xdr:rowOff>165485</xdr:rowOff>
    </xdr:from>
    <xdr:to>
      <xdr:col>20</xdr:col>
      <xdr:colOff>463165</xdr:colOff>
      <xdr:row>15</xdr:row>
      <xdr:rowOff>96213</xdr:rowOff>
    </xdr:to>
    <xdr:sp macro="" textlink="PivotTables2!$L$7">
      <xdr:nvSpPr>
        <xdr:cNvPr id="370" name="TextBox 369">
          <a:extLst>
            <a:ext uri="{FF2B5EF4-FFF2-40B4-BE49-F238E27FC236}">
              <a16:creationId xmlns:a16="http://schemas.microsoft.com/office/drawing/2014/main" id="{9D070400-278D-47B5-B796-90258C824780}"/>
            </a:ext>
          </a:extLst>
        </xdr:cNvPr>
        <xdr:cNvSpPr txBox="1"/>
      </xdr:nvSpPr>
      <xdr:spPr>
        <a:xfrm>
          <a:off x="11624733" y="2641985"/>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B8E7D1-A1E3-4BD4-A4BB-139B02242C4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20</xdr:col>
      <xdr:colOff>212051</xdr:colOff>
      <xdr:row>14</xdr:row>
      <xdr:rowOff>9622</xdr:rowOff>
    </xdr:from>
    <xdr:to>
      <xdr:col>20</xdr:col>
      <xdr:colOff>567074</xdr:colOff>
      <xdr:row>15</xdr:row>
      <xdr:rowOff>130850</xdr:rowOff>
    </xdr:to>
    <xdr:sp macro="" textlink="PivotTables2!$L$7">
      <xdr:nvSpPr>
        <xdr:cNvPr id="371" name="TextBox 370">
          <a:extLst>
            <a:ext uri="{FF2B5EF4-FFF2-40B4-BE49-F238E27FC236}">
              <a16:creationId xmlns:a16="http://schemas.microsoft.com/office/drawing/2014/main" id="{D8E521B5-CBBC-4C77-9E68-6162DCC5D76E}"/>
            </a:ext>
          </a:extLst>
        </xdr:cNvPr>
        <xdr:cNvSpPr txBox="1"/>
      </xdr:nvSpPr>
      <xdr:spPr>
        <a:xfrm>
          <a:off x="11728642" y="2676622"/>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B8E7D1-A1E3-4BD4-A4BB-139B02242C4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20</xdr:col>
      <xdr:colOff>21551</xdr:colOff>
      <xdr:row>13</xdr:row>
      <xdr:rowOff>87553</xdr:rowOff>
    </xdr:from>
    <xdr:to>
      <xdr:col>20</xdr:col>
      <xdr:colOff>376574</xdr:colOff>
      <xdr:row>15</xdr:row>
      <xdr:rowOff>18281</xdr:rowOff>
    </xdr:to>
    <xdr:sp macro="" textlink="PivotTables2!$L$7">
      <xdr:nvSpPr>
        <xdr:cNvPr id="372" name="TextBox 371">
          <a:extLst>
            <a:ext uri="{FF2B5EF4-FFF2-40B4-BE49-F238E27FC236}">
              <a16:creationId xmlns:a16="http://schemas.microsoft.com/office/drawing/2014/main" id="{F8C4C89F-5F7D-4F8F-A3B3-2BA46AF42919}"/>
            </a:ext>
          </a:extLst>
        </xdr:cNvPr>
        <xdr:cNvSpPr txBox="1"/>
      </xdr:nvSpPr>
      <xdr:spPr>
        <a:xfrm>
          <a:off x="11538142" y="2564053"/>
          <a:ext cx="355023"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B8E7D1-A1E3-4BD4-A4BB-139B02242C47}" type="TxLink">
            <a:rPr lang="en-US" sz="1600" b="0" i="0" u="none" strike="noStrike">
              <a:solidFill>
                <a:srgbClr val="2F75B5"/>
              </a:solidFill>
              <a:latin typeface="Calibri"/>
              <a:ea typeface="Calibri"/>
              <a:cs typeface="Calibri"/>
            </a:rPr>
            <a:pPr algn="ctr"/>
            <a:t>•</a:t>
          </a:fld>
          <a:endParaRPr lang="ru-RU" sz="1100"/>
        </a:p>
      </xdr:txBody>
    </xdr:sp>
    <xdr:clientData/>
  </xdr:twoCellAnchor>
  <xdr:twoCellAnchor>
    <xdr:from>
      <xdr:col>22</xdr:col>
      <xdr:colOff>191926</xdr:colOff>
      <xdr:row>33</xdr:row>
      <xdr:rowOff>114300</xdr:rowOff>
    </xdr:from>
    <xdr:to>
      <xdr:col>25</xdr:col>
      <xdr:colOff>62988</xdr:colOff>
      <xdr:row>36</xdr:row>
      <xdr:rowOff>30955</xdr:rowOff>
    </xdr:to>
    <xdr:grpSp>
      <xdr:nvGrpSpPr>
        <xdr:cNvPr id="376" name="Group 375">
          <a:extLst>
            <a:ext uri="{FF2B5EF4-FFF2-40B4-BE49-F238E27FC236}">
              <a16:creationId xmlns:a16="http://schemas.microsoft.com/office/drawing/2014/main" id="{B56EA9EE-3C54-456F-A00A-B0204C899DD5}"/>
            </a:ext>
          </a:extLst>
        </xdr:cNvPr>
        <xdr:cNvGrpSpPr/>
      </xdr:nvGrpSpPr>
      <xdr:grpSpPr>
        <a:xfrm>
          <a:off x="13550739" y="6400800"/>
          <a:ext cx="1692718" cy="488155"/>
          <a:chOff x="19050" y="2000250"/>
          <a:chExt cx="2657116" cy="430561"/>
        </a:xfrm>
      </xdr:grpSpPr>
      <xdr:sp macro="" textlink="">
        <xdr:nvSpPr>
          <xdr:cNvPr id="377" name="TextBox 376">
            <a:extLst>
              <a:ext uri="{FF2B5EF4-FFF2-40B4-BE49-F238E27FC236}">
                <a16:creationId xmlns:a16="http://schemas.microsoft.com/office/drawing/2014/main" id="{A4872E19-18B2-457B-A7F9-0DDA513657B6}"/>
              </a:ext>
            </a:extLst>
          </xdr:cNvPr>
          <xdr:cNvSpPr txBox="1"/>
        </xdr:nvSpPr>
        <xdr:spPr>
          <a:xfrm>
            <a:off x="28216" y="2173636"/>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0" i="1" u="none" strike="noStrike">
                <a:solidFill>
                  <a:schemeClr val="bg1"/>
                </a:solidFill>
                <a:latin typeface="Calibri"/>
                <a:ea typeface="Calibri"/>
                <a:cs typeface="Calibri"/>
              </a:rPr>
              <a:t>Profits, cu</a:t>
            </a:r>
            <a:endParaRPr lang="ru-RU" sz="1100" b="0" i="1" u="none" strike="noStrike">
              <a:solidFill>
                <a:schemeClr val="bg1"/>
              </a:solidFill>
              <a:latin typeface="Calibri"/>
              <a:ea typeface="Calibri"/>
              <a:cs typeface="Calibri"/>
            </a:endParaRPr>
          </a:p>
        </xdr:txBody>
      </xdr:sp>
      <xdr:sp macro="" textlink="PivotTables2!$X$7">
        <xdr:nvSpPr>
          <xdr:cNvPr id="378" name="TextBox 377">
            <a:extLst>
              <a:ext uri="{FF2B5EF4-FFF2-40B4-BE49-F238E27FC236}">
                <a16:creationId xmlns:a16="http://schemas.microsoft.com/office/drawing/2014/main" id="{287DDDFE-74A1-4DF3-AEDC-ECBABC0011C8}"/>
              </a:ext>
            </a:extLst>
          </xdr:cNvPr>
          <xdr:cNvSpPr txBox="1"/>
        </xdr:nvSpPr>
        <xdr:spPr>
          <a:xfrm>
            <a:off x="19050" y="2000250"/>
            <a:ext cx="2647950" cy="275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6965001-C599-4004-A310-9EA696391590}" type="TxLink">
              <a:rPr lang="en-US" sz="1600" b="1" i="0" u="none" strike="noStrike">
                <a:solidFill>
                  <a:schemeClr val="bg1"/>
                </a:solidFill>
                <a:latin typeface="Calibri"/>
                <a:ea typeface="Calibri"/>
                <a:cs typeface="Calibri"/>
              </a:rPr>
              <a:pPr marL="0" indent="0"/>
              <a:t>72 502,80</a:t>
            </a:fld>
            <a:endParaRPr lang="ru-RU" sz="1600" b="1" i="0" u="none" strike="noStrike">
              <a:solidFill>
                <a:schemeClr val="bg1"/>
              </a:solidFill>
              <a:latin typeface="Calibri"/>
              <a:ea typeface="Calibri"/>
              <a:cs typeface="Calibri"/>
            </a:endParaRPr>
          </a:p>
        </xdr:txBody>
      </xdr:sp>
    </xdr:grpSp>
    <xdr:clientData/>
  </xdr:twoCellAnchor>
  <xdr:twoCellAnchor>
    <xdr:from>
      <xdr:col>19</xdr:col>
      <xdr:colOff>573720</xdr:colOff>
      <xdr:row>33</xdr:row>
      <xdr:rowOff>102392</xdr:rowOff>
    </xdr:from>
    <xdr:to>
      <xdr:col>22</xdr:col>
      <xdr:colOff>444782</xdr:colOff>
      <xdr:row>36</xdr:row>
      <xdr:rowOff>7141</xdr:rowOff>
    </xdr:to>
    <xdr:grpSp>
      <xdr:nvGrpSpPr>
        <xdr:cNvPr id="382" name="Group 381">
          <a:extLst>
            <a:ext uri="{FF2B5EF4-FFF2-40B4-BE49-F238E27FC236}">
              <a16:creationId xmlns:a16="http://schemas.microsoft.com/office/drawing/2014/main" id="{9095D9D0-0F38-422C-85D9-DA1E8A5967BF}"/>
            </a:ext>
          </a:extLst>
        </xdr:cNvPr>
        <xdr:cNvGrpSpPr/>
      </xdr:nvGrpSpPr>
      <xdr:grpSpPr>
        <a:xfrm>
          <a:off x="12110876" y="6388892"/>
          <a:ext cx="1692719" cy="476249"/>
          <a:chOff x="19050" y="2000250"/>
          <a:chExt cx="2657116" cy="420060"/>
        </a:xfrm>
      </xdr:grpSpPr>
      <xdr:sp macro="" textlink="">
        <xdr:nvSpPr>
          <xdr:cNvPr id="383" name="TextBox 382">
            <a:extLst>
              <a:ext uri="{FF2B5EF4-FFF2-40B4-BE49-F238E27FC236}">
                <a16:creationId xmlns:a16="http://schemas.microsoft.com/office/drawing/2014/main" id="{5D43B58C-8A43-46EF-B643-B2F4EA985424}"/>
              </a:ext>
            </a:extLst>
          </xdr:cNvPr>
          <xdr:cNvSpPr txBox="1"/>
        </xdr:nvSpPr>
        <xdr:spPr>
          <a:xfrm>
            <a:off x="28216" y="2163135"/>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Profits, cu</a:t>
            </a:r>
            <a:endParaRPr lang="ru-RU" sz="1200" b="0" i="1">
              <a:solidFill>
                <a:schemeClr val="bg1"/>
              </a:solidFill>
              <a:latin typeface="+mn-lt"/>
              <a:ea typeface="+mn-ea"/>
              <a:cs typeface="+mn-cs"/>
            </a:endParaRPr>
          </a:p>
        </xdr:txBody>
      </xdr:sp>
      <xdr:sp macro="" textlink="PivotTables2!$W$7">
        <xdr:nvSpPr>
          <xdr:cNvPr id="384" name="TextBox 383">
            <a:extLst>
              <a:ext uri="{FF2B5EF4-FFF2-40B4-BE49-F238E27FC236}">
                <a16:creationId xmlns:a16="http://schemas.microsoft.com/office/drawing/2014/main" id="{E00B5AEF-C5D3-4781-9CAD-7CDDEF90E33B}"/>
              </a:ext>
            </a:extLst>
          </xdr:cNvPr>
          <xdr:cNvSpPr txBox="1"/>
        </xdr:nvSpPr>
        <xdr:spPr>
          <a:xfrm>
            <a:off x="19050" y="2000250"/>
            <a:ext cx="2647950" cy="275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CB645CB-39CB-4B1B-A8C7-37212B45B8EF}" type="TxLink">
              <a:rPr lang="en-US" sz="1600" b="1" i="0" u="none" strike="noStrike">
                <a:solidFill>
                  <a:schemeClr val="bg1"/>
                </a:solidFill>
                <a:latin typeface="Calibri"/>
                <a:ea typeface="Calibri"/>
                <a:cs typeface="Calibri"/>
              </a:rPr>
              <a:pPr marL="0" indent="0"/>
              <a:t>86 535,60</a:t>
            </a:fld>
            <a:endParaRPr lang="ru-RU" sz="4400" b="1" i="1" u="none" strike="noStrike">
              <a:solidFill>
                <a:schemeClr val="bg1"/>
              </a:solidFill>
              <a:latin typeface="Calibri"/>
              <a:ea typeface="Calibri"/>
              <a:cs typeface="Calibri"/>
            </a:endParaRPr>
          </a:p>
        </xdr:txBody>
      </xdr:sp>
    </xdr:grpSp>
    <xdr:clientData/>
  </xdr:twoCellAnchor>
  <xdr:twoCellAnchor>
    <xdr:from>
      <xdr:col>15</xdr:col>
      <xdr:colOff>402550</xdr:colOff>
      <xdr:row>31</xdr:row>
      <xdr:rowOff>171980</xdr:rowOff>
    </xdr:from>
    <xdr:to>
      <xdr:col>18</xdr:col>
      <xdr:colOff>279681</xdr:colOff>
      <xdr:row>37</xdr:row>
      <xdr:rowOff>5826</xdr:rowOff>
    </xdr:to>
    <xdr:grpSp>
      <xdr:nvGrpSpPr>
        <xdr:cNvPr id="393" name="Group 392">
          <a:extLst>
            <a:ext uri="{FF2B5EF4-FFF2-40B4-BE49-F238E27FC236}">
              <a16:creationId xmlns:a16="http://schemas.microsoft.com/office/drawing/2014/main" id="{0C01528F-9549-4535-A6AB-AAE9C01FE473}"/>
            </a:ext>
          </a:extLst>
        </xdr:cNvPr>
        <xdr:cNvGrpSpPr/>
      </xdr:nvGrpSpPr>
      <xdr:grpSpPr>
        <a:xfrm>
          <a:off x="9510831" y="6077480"/>
          <a:ext cx="1698788" cy="976846"/>
          <a:chOff x="8903613" y="6077480"/>
          <a:chExt cx="1698787" cy="976846"/>
        </a:xfrm>
      </xdr:grpSpPr>
      <xdr:grpSp>
        <xdr:nvGrpSpPr>
          <xdr:cNvPr id="373" name="Group 372">
            <a:extLst>
              <a:ext uri="{FF2B5EF4-FFF2-40B4-BE49-F238E27FC236}">
                <a16:creationId xmlns:a16="http://schemas.microsoft.com/office/drawing/2014/main" id="{6190D93B-8025-40BA-B7BB-1CE5032103B1}"/>
              </a:ext>
            </a:extLst>
          </xdr:cNvPr>
          <xdr:cNvGrpSpPr/>
        </xdr:nvGrpSpPr>
        <xdr:grpSpPr>
          <a:xfrm>
            <a:off x="8909682" y="6388892"/>
            <a:ext cx="1692718" cy="476249"/>
            <a:chOff x="19050" y="2000250"/>
            <a:chExt cx="2657116" cy="420060"/>
          </a:xfrm>
        </xdr:grpSpPr>
        <xdr:sp macro="" textlink="">
          <xdr:nvSpPr>
            <xdr:cNvPr id="374" name="TextBox 373">
              <a:extLst>
                <a:ext uri="{FF2B5EF4-FFF2-40B4-BE49-F238E27FC236}">
                  <a16:creationId xmlns:a16="http://schemas.microsoft.com/office/drawing/2014/main" id="{7B92E0DC-AA73-4355-AF7E-3DE57C5DBBA9}"/>
                </a:ext>
              </a:extLst>
            </xdr:cNvPr>
            <xdr:cNvSpPr txBox="1"/>
          </xdr:nvSpPr>
          <xdr:spPr>
            <a:xfrm>
              <a:off x="28216" y="2163135"/>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Profits, cu</a:t>
              </a:r>
              <a:endParaRPr lang="ru-RU" sz="1200" b="0" i="1">
                <a:solidFill>
                  <a:schemeClr val="bg1"/>
                </a:solidFill>
                <a:latin typeface="+mn-lt"/>
                <a:ea typeface="+mn-ea"/>
                <a:cs typeface="+mn-cs"/>
              </a:endParaRPr>
            </a:p>
          </xdr:txBody>
        </xdr:sp>
        <xdr:sp macro="" textlink="PivotTables2!$Y$7">
          <xdr:nvSpPr>
            <xdr:cNvPr id="375" name="TextBox 374">
              <a:extLst>
                <a:ext uri="{FF2B5EF4-FFF2-40B4-BE49-F238E27FC236}">
                  <a16:creationId xmlns:a16="http://schemas.microsoft.com/office/drawing/2014/main" id="{56960F31-3E59-4C5F-BD9A-AECB26014EA7}"/>
                </a:ext>
              </a:extLst>
            </xdr:cNvPr>
            <xdr:cNvSpPr txBox="1"/>
          </xdr:nvSpPr>
          <xdr:spPr>
            <a:xfrm>
              <a:off x="19050" y="2000250"/>
              <a:ext cx="2647950" cy="275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7B27B00-3108-4D65-9588-6DEC68EC9B13}" type="TxLink">
                <a:rPr lang="en-US" sz="1600" b="1" i="0" u="none" strike="noStrike">
                  <a:solidFill>
                    <a:schemeClr val="bg1"/>
                  </a:solidFill>
                  <a:latin typeface="Calibri"/>
                  <a:ea typeface="Calibri"/>
                  <a:cs typeface="Calibri"/>
                </a:rPr>
                <a:pPr marL="0" indent="0"/>
                <a:t>266 623,20</a:t>
              </a:fld>
              <a:endParaRPr lang="ru-RU" sz="1600" b="1" i="0" u="none" strike="noStrike">
                <a:solidFill>
                  <a:schemeClr val="bg1"/>
                </a:solidFill>
                <a:latin typeface="Calibri"/>
                <a:ea typeface="Calibri"/>
                <a:cs typeface="Calibri"/>
              </a:endParaRPr>
            </a:p>
          </xdr:txBody>
        </xdr:sp>
      </xdr:grpSp>
      <xdr:sp macro="" textlink="PivotTables2!Y5">
        <xdr:nvSpPr>
          <xdr:cNvPr id="385" name="TextBox 384">
            <a:extLst>
              <a:ext uri="{FF2B5EF4-FFF2-40B4-BE49-F238E27FC236}">
                <a16:creationId xmlns:a16="http://schemas.microsoft.com/office/drawing/2014/main" id="{062FB453-9D4A-4353-9EAF-17E22173EE11}"/>
              </a:ext>
            </a:extLst>
          </xdr:cNvPr>
          <xdr:cNvSpPr txBox="1"/>
        </xdr:nvSpPr>
        <xdr:spPr>
          <a:xfrm>
            <a:off x="8903613" y="6077480"/>
            <a:ext cx="1686879"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9383562-49D5-45F4-8EF8-E35D262357CF}" type="TxLink">
              <a:rPr lang="en-US" sz="1600" b="1" i="1" u="sng" strike="noStrike">
                <a:solidFill>
                  <a:schemeClr val="bg1"/>
                </a:solidFill>
                <a:latin typeface="Calibri"/>
                <a:ea typeface="Calibri"/>
                <a:cs typeface="Calibri"/>
              </a:rPr>
              <a:pPr marL="0" indent="0"/>
              <a:t>TTL Taxes</a:t>
            </a:fld>
            <a:endParaRPr lang="ru-RU" sz="2400" b="0" i="1" u="sng">
              <a:solidFill>
                <a:schemeClr val="bg1"/>
              </a:solidFill>
              <a:latin typeface="+mn-lt"/>
              <a:ea typeface="+mn-ea"/>
              <a:cs typeface="+mn-cs"/>
            </a:endParaRPr>
          </a:p>
        </xdr:txBody>
      </xdr:sp>
      <xdr:sp macro="" textlink="PivotTables2!$Y$6">
        <xdr:nvSpPr>
          <xdr:cNvPr id="386" name="TextBox 385">
            <a:extLst>
              <a:ext uri="{FF2B5EF4-FFF2-40B4-BE49-F238E27FC236}">
                <a16:creationId xmlns:a16="http://schemas.microsoft.com/office/drawing/2014/main" id="{F411E861-03D4-46F7-A242-7976954C7EED}"/>
              </a:ext>
            </a:extLst>
          </xdr:cNvPr>
          <xdr:cNvSpPr txBox="1"/>
        </xdr:nvSpPr>
        <xdr:spPr>
          <a:xfrm>
            <a:off x="8905875" y="6762750"/>
            <a:ext cx="1686879"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145531-0DC4-48B2-88EA-77C2BED0C366}" type="TxLink">
              <a:rPr lang="en-US" sz="1100" b="0" i="0" u="none" strike="noStrike">
                <a:solidFill>
                  <a:schemeClr val="bg1"/>
                </a:solidFill>
                <a:latin typeface="Calibri"/>
                <a:ea typeface="Calibri"/>
                <a:cs typeface="Calibri"/>
              </a:rPr>
              <a:pPr marL="0" indent="0"/>
              <a:t>22,8%</a:t>
            </a:fld>
            <a:endParaRPr lang="ru-RU" sz="1200" b="0" i="1">
              <a:solidFill>
                <a:schemeClr val="bg1"/>
              </a:solidFill>
              <a:latin typeface="+mn-lt"/>
              <a:ea typeface="+mn-ea"/>
              <a:cs typeface="+mn-cs"/>
            </a:endParaRPr>
          </a:p>
        </xdr:txBody>
      </xdr:sp>
    </xdr:grpSp>
    <xdr:clientData/>
  </xdr:twoCellAnchor>
  <xdr:twoCellAnchor>
    <xdr:from>
      <xdr:col>15</xdr:col>
      <xdr:colOff>188238</xdr:colOff>
      <xdr:row>30</xdr:row>
      <xdr:rowOff>107155</xdr:rowOff>
    </xdr:from>
    <xdr:to>
      <xdr:col>15</xdr:col>
      <xdr:colOff>559592</xdr:colOff>
      <xdr:row>37</xdr:row>
      <xdr:rowOff>47624</xdr:rowOff>
    </xdr:to>
    <xdr:graphicFrame macro="">
      <xdr:nvGraphicFramePr>
        <xdr:cNvPr id="387" name="Chart 386">
          <a:extLst>
            <a:ext uri="{FF2B5EF4-FFF2-40B4-BE49-F238E27FC236}">
              <a16:creationId xmlns:a16="http://schemas.microsoft.com/office/drawing/2014/main" id="{D0BDF238-ADA7-4CE6-9516-81A53DF1C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576382</xdr:colOff>
      <xdr:row>32</xdr:row>
      <xdr:rowOff>531</xdr:rowOff>
    </xdr:from>
    <xdr:to>
      <xdr:col>22</xdr:col>
      <xdr:colOff>441605</xdr:colOff>
      <xdr:row>33</xdr:row>
      <xdr:rowOff>101607</xdr:rowOff>
    </xdr:to>
    <xdr:sp macro="" textlink="PivotTables2!$W$5">
      <xdr:nvSpPr>
        <xdr:cNvPr id="389" name="TextBox 388">
          <a:extLst>
            <a:ext uri="{FF2B5EF4-FFF2-40B4-BE49-F238E27FC236}">
              <a16:creationId xmlns:a16="http://schemas.microsoft.com/office/drawing/2014/main" id="{C4BAEA99-E9E0-4CE4-ABE2-EE40775FD6DE}"/>
            </a:ext>
          </a:extLst>
        </xdr:cNvPr>
        <xdr:cNvSpPr txBox="1"/>
      </xdr:nvSpPr>
      <xdr:spPr>
        <a:xfrm>
          <a:off x="11506320" y="6096531"/>
          <a:ext cx="1686879"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4122E27-FF98-4B21-B804-D2D67476A813}" type="TxLink">
            <a:rPr lang="en-US" sz="1600" b="1" i="1" u="sng" strike="noStrike">
              <a:solidFill>
                <a:schemeClr val="bg1"/>
              </a:solidFill>
              <a:latin typeface="Calibri"/>
              <a:ea typeface="Calibri"/>
              <a:cs typeface="Calibri"/>
            </a:rPr>
            <a:pPr marL="0" indent="0"/>
            <a:t>Property Taxes</a:t>
          </a:fld>
          <a:endParaRPr lang="ru-RU" sz="1600" b="1" i="1" u="sng" strike="noStrike">
            <a:solidFill>
              <a:schemeClr val="bg1"/>
            </a:solidFill>
            <a:latin typeface="Calibri"/>
            <a:ea typeface="Calibri"/>
            <a:cs typeface="Calibri"/>
          </a:endParaRPr>
        </a:p>
      </xdr:txBody>
    </xdr:sp>
    <xdr:clientData/>
  </xdr:twoCellAnchor>
  <xdr:twoCellAnchor>
    <xdr:from>
      <xdr:col>22</xdr:col>
      <xdr:colOff>193000</xdr:colOff>
      <xdr:row>31</xdr:row>
      <xdr:rowOff>188649</xdr:rowOff>
    </xdr:from>
    <xdr:to>
      <xdr:col>25</xdr:col>
      <xdr:colOff>58223</xdr:colOff>
      <xdr:row>33</xdr:row>
      <xdr:rowOff>99225</xdr:rowOff>
    </xdr:to>
    <xdr:sp macro="" textlink="PivotTables2!$X$5">
      <xdr:nvSpPr>
        <xdr:cNvPr id="390" name="TextBox 389">
          <a:extLst>
            <a:ext uri="{FF2B5EF4-FFF2-40B4-BE49-F238E27FC236}">
              <a16:creationId xmlns:a16="http://schemas.microsoft.com/office/drawing/2014/main" id="{D040A4E0-1199-4F50-AEDE-0AA85567181B}"/>
            </a:ext>
          </a:extLst>
        </xdr:cNvPr>
        <xdr:cNvSpPr txBox="1"/>
      </xdr:nvSpPr>
      <xdr:spPr>
        <a:xfrm>
          <a:off x="12944594" y="6094149"/>
          <a:ext cx="1686879"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2C7013-2937-4515-A01C-B5418CB0F888}" type="TxLink">
            <a:rPr lang="en-US" sz="1600" b="1" i="1" u="sng" strike="noStrike">
              <a:solidFill>
                <a:schemeClr val="bg1"/>
              </a:solidFill>
              <a:latin typeface="Calibri"/>
              <a:ea typeface="Calibri"/>
              <a:cs typeface="Calibri"/>
            </a:rPr>
            <a:pPr marL="0" indent="0"/>
            <a:t>Excise Taxes</a:t>
          </a:fld>
          <a:endParaRPr lang="ru-RU" sz="1600" b="1" i="1" u="sng" strike="noStrike">
            <a:solidFill>
              <a:schemeClr val="bg1"/>
            </a:solidFill>
            <a:latin typeface="Calibri"/>
            <a:ea typeface="Calibri"/>
            <a:cs typeface="Calibri"/>
          </a:endParaRPr>
        </a:p>
      </xdr:txBody>
    </xdr:sp>
    <xdr:clientData/>
  </xdr:twoCellAnchor>
  <xdr:twoCellAnchor>
    <xdr:from>
      <xdr:col>17</xdr:col>
      <xdr:colOff>483513</xdr:colOff>
      <xdr:row>31</xdr:row>
      <xdr:rowOff>181505</xdr:rowOff>
    </xdr:from>
    <xdr:to>
      <xdr:col>20</xdr:col>
      <xdr:colOff>362904</xdr:colOff>
      <xdr:row>37</xdr:row>
      <xdr:rowOff>15351</xdr:rowOff>
    </xdr:to>
    <xdr:grpSp>
      <xdr:nvGrpSpPr>
        <xdr:cNvPr id="392" name="Group 391">
          <a:extLst>
            <a:ext uri="{FF2B5EF4-FFF2-40B4-BE49-F238E27FC236}">
              <a16:creationId xmlns:a16="http://schemas.microsoft.com/office/drawing/2014/main" id="{15D61423-0653-4578-9795-6727C4F3EB8B}"/>
            </a:ext>
          </a:extLst>
        </xdr:cNvPr>
        <xdr:cNvGrpSpPr/>
      </xdr:nvGrpSpPr>
      <xdr:grpSpPr>
        <a:xfrm>
          <a:off x="10806232" y="6087005"/>
          <a:ext cx="1701047" cy="976846"/>
          <a:chOff x="10199013" y="6087005"/>
          <a:chExt cx="1701047" cy="976846"/>
        </a:xfrm>
      </xdr:grpSpPr>
      <xdr:grpSp>
        <xdr:nvGrpSpPr>
          <xdr:cNvPr id="379" name="Group 378">
            <a:extLst>
              <a:ext uri="{FF2B5EF4-FFF2-40B4-BE49-F238E27FC236}">
                <a16:creationId xmlns:a16="http://schemas.microsoft.com/office/drawing/2014/main" id="{F717A1CC-1523-4E3A-A11F-B64DD7C5DC8B}"/>
              </a:ext>
            </a:extLst>
          </xdr:cNvPr>
          <xdr:cNvGrpSpPr/>
        </xdr:nvGrpSpPr>
        <xdr:grpSpPr>
          <a:xfrm>
            <a:off x="10206670" y="6388892"/>
            <a:ext cx="1692718" cy="476249"/>
            <a:chOff x="19050" y="2000250"/>
            <a:chExt cx="2657116" cy="420060"/>
          </a:xfrm>
        </xdr:grpSpPr>
        <xdr:sp macro="" textlink="">
          <xdr:nvSpPr>
            <xdr:cNvPr id="380" name="TextBox 379">
              <a:extLst>
                <a:ext uri="{FF2B5EF4-FFF2-40B4-BE49-F238E27FC236}">
                  <a16:creationId xmlns:a16="http://schemas.microsoft.com/office/drawing/2014/main" id="{4F301AA2-FD8B-455A-893C-9DE40D43A107}"/>
                </a:ext>
              </a:extLst>
            </xdr:cNvPr>
            <xdr:cNvSpPr txBox="1"/>
          </xdr:nvSpPr>
          <xdr:spPr>
            <a:xfrm>
              <a:off x="28216" y="2163135"/>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u="none" strike="noStrike">
                  <a:solidFill>
                    <a:schemeClr val="bg1"/>
                  </a:solidFill>
                  <a:latin typeface="Calibri"/>
                  <a:ea typeface="Calibri"/>
                  <a:cs typeface="Calibri"/>
                </a:rPr>
                <a:t>Profits, cu</a:t>
              </a:r>
              <a:endParaRPr lang="ru-RU" sz="1200" b="0" i="1" u="none" strike="noStrike">
                <a:solidFill>
                  <a:schemeClr val="bg1"/>
                </a:solidFill>
                <a:latin typeface="Calibri"/>
                <a:ea typeface="Calibri"/>
                <a:cs typeface="Calibri"/>
              </a:endParaRPr>
            </a:p>
          </xdr:txBody>
        </xdr:sp>
        <xdr:sp macro="" textlink="PivotTables2!$V$7">
          <xdr:nvSpPr>
            <xdr:cNvPr id="381" name="TextBox 380">
              <a:extLst>
                <a:ext uri="{FF2B5EF4-FFF2-40B4-BE49-F238E27FC236}">
                  <a16:creationId xmlns:a16="http://schemas.microsoft.com/office/drawing/2014/main" id="{AB56C392-63E2-4455-B4A0-2FFB0D1471F1}"/>
                </a:ext>
              </a:extLst>
            </xdr:cNvPr>
            <xdr:cNvSpPr txBox="1"/>
          </xdr:nvSpPr>
          <xdr:spPr>
            <a:xfrm>
              <a:off x="19050" y="2000250"/>
              <a:ext cx="2647950" cy="275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D774E2D-85DA-4B42-B5C6-6F88018E93C1}" type="TxLink">
                <a:rPr lang="en-US" sz="1600" b="1" i="0" u="none" strike="noStrike">
                  <a:solidFill>
                    <a:schemeClr val="bg1"/>
                  </a:solidFill>
                  <a:latin typeface="Calibri"/>
                  <a:ea typeface="Calibri"/>
                  <a:cs typeface="Calibri"/>
                </a:rPr>
                <a:pPr marL="0" indent="0"/>
                <a:t>107 584,80</a:t>
              </a:fld>
              <a:endParaRPr lang="ru-RU" sz="1600" b="1" i="0" u="none" strike="noStrike">
                <a:solidFill>
                  <a:schemeClr val="bg1"/>
                </a:solidFill>
                <a:latin typeface="Calibri"/>
                <a:ea typeface="Calibri"/>
                <a:cs typeface="Calibri"/>
              </a:endParaRPr>
            </a:p>
          </xdr:txBody>
        </xdr:sp>
      </xdr:grpSp>
      <xdr:sp macro="" textlink="PivotTables2!$V$5">
        <xdr:nvSpPr>
          <xdr:cNvPr id="388" name="TextBox 387">
            <a:extLst>
              <a:ext uri="{FF2B5EF4-FFF2-40B4-BE49-F238E27FC236}">
                <a16:creationId xmlns:a16="http://schemas.microsoft.com/office/drawing/2014/main" id="{97B97DA9-6F30-41DE-908E-7C1F779A676F}"/>
              </a:ext>
            </a:extLst>
          </xdr:cNvPr>
          <xdr:cNvSpPr txBox="1"/>
        </xdr:nvSpPr>
        <xdr:spPr>
          <a:xfrm>
            <a:off x="10199013" y="6087005"/>
            <a:ext cx="1686879"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D22B5D3-4BB4-4B13-BB55-5840694C50DB}" type="TxLink">
              <a:rPr lang="en-US" sz="1600" b="1" i="1" u="sng" strike="noStrike">
                <a:solidFill>
                  <a:schemeClr val="bg1"/>
                </a:solidFill>
                <a:latin typeface="Calibri"/>
                <a:ea typeface="Calibri"/>
                <a:cs typeface="Calibri"/>
              </a:rPr>
              <a:pPr marL="0" indent="0"/>
              <a:t>Payroll Taxes</a:t>
            </a:fld>
            <a:endParaRPr lang="ru-RU" sz="1600" b="1" i="1" u="sng" strike="noStrike">
              <a:solidFill>
                <a:schemeClr val="bg1"/>
              </a:solidFill>
              <a:latin typeface="Calibri"/>
              <a:ea typeface="Calibri"/>
              <a:cs typeface="Calibri"/>
            </a:endParaRPr>
          </a:p>
        </xdr:txBody>
      </xdr:sp>
      <xdr:sp macro="" textlink="PivotTables2!$V$6">
        <xdr:nvSpPr>
          <xdr:cNvPr id="391" name="TextBox 390">
            <a:extLst>
              <a:ext uri="{FF2B5EF4-FFF2-40B4-BE49-F238E27FC236}">
                <a16:creationId xmlns:a16="http://schemas.microsoft.com/office/drawing/2014/main" id="{C68C1057-FC6B-44F4-B5FB-C306EB2A111D}"/>
              </a:ext>
            </a:extLst>
          </xdr:cNvPr>
          <xdr:cNvSpPr txBox="1"/>
        </xdr:nvSpPr>
        <xdr:spPr>
          <a:xfrm>
            <a:off x="10213181" y="6772275"/>
            <a:ext cx="1686879"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117BD09-AAB9-4A76-833F-D73EC74C5CA8}" type="TxLink">
              <a:rPr lang="en-US" sz="1100" b="0" i="0" u="none" strike="noStrike">
                <a:solidFill>
                  <a:schemeClr val="bg1"/>
                </a:solidFill>
                <a:latin typeface="Calibri"/>
                <a:ea typeface="Calibri"/>
                <a:cs typeface="Calibri"/>
              </a:rPr>
              <a:pPr marL="0" indent="0"/>
              <a:t>9,2%</a:t>
            </a:fld>
            <a:endParaRPr lang="ru-RU" sz="1200" b="0" i="1">
              <a:solidFill>
                <a:schemeClr val="bg1"/>
              </a:solidFill>
              <a:latin typeface="+mn-lt"/>
              <a:ea typeface="+mn-ea"/>
              <a:cs typeface="+mn-cs"/>
            </a:endParaRPr>
          </a:p>
        </xdr:txBody>
      </xdr:sp>
    </xdr:grpSp>
    <xdr:clientData/>
  </xdr:twoCellAnchor>
  <xdr:twoCellAnchor>
    <xdr:from>
      <xdr:col>19</xdr:col>
      <xdr:colOff>593051</xdr:colOff>
      <xdr:row>35</xdr:row>
      <xdr:rowOff>136261</xdr:rowOff>
    </xdr:from>
    <xdr:to>
      <xdr:col>22</xdr:col>
      <xdr:colOff>458274</xdr:colOff>
      <xdr:row>37</xdr:row>
      <xdr:rowOff>46837</xdr:rowOff>
    </xdr:to>
    <xdr:sp macro="" textlink="PivotTables2!$W$6">
      <xdr:nvSpPr>
        <xdr:cNvPr id="394" name="TextBox 393">
          <a:extLst>
            <a:ext uri="{FF2B5EF4-FFF2-40B4-BE49-F238E27FC236}">
              <a16:creationId xmlns:a16="http://schemas.microsoft.com/office/drawing/2014/main" id="{A9C63928-96D2-40BE-8089-3C9F600D0B46}"/>
            </a:ext>
          </a:extLst>
        </xdr:cNvPr>
        <xdr:cNvSpPr txBox="1"/>
      </xdr:nvSpPr>
      <xdr:spPr>
        <a:xfrm>
          <a:off x="11522989" y="6803761"/>
          <a:ext cx="1686879"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DAF51D9-DF0D-4FBA-9DE0-E28CB873ACAB}" type="TxLink">
            <a:rPr lang="en-US" sz="1100" b="0" i="0" u="none" strike="noStrike">
              <a:solidFill>
                <a:schemeClr val="bg1"/>
              </a:solidFill>
              <a:latin typeface="Calibri"/>
              <a:ea typeface="Calibri"/>
              <a:cs typeface="Calibri"/>
            </a:rPr>
            <a:pPr marL="0" indent="0"/>
            <a:t>7,4%</a:t>
          </a:fld>
          <a:endParaRPr lang="ru-RU" sz="1200" b="0" i="1">
            <a:solidFill>
              <a:schemeClr val="bg1"/>
            </a:solidFill>
            <a:latin typeface="+mn-lt"/>
            <a:ea typeface="+mn-ea"/>
            <a:cs typeface="+mn-cs"/>
          </a:endParaRPr>
        </a:p>
      </xdr:txBody>
    </xdr:sp>
    <xdr:clientData/>
  </xdr:twoCellAnchor>
  <xdr:twoCellAnchor>
    <xdr:from>
      <xdr:col>22</xdr:col>
      <xdr:colOff>200144</xdr:colOff>
      <xdr:row>35</xdr:row>
      <xdr:rowOff>148168</xdr:rowOff>
    </xdr:from>
    <xdr:to>
      <xdr:col>25</xdr:col>
      <xdr:colOff>65367</xdr:colOff>
      <xdr:row>37</xdr:row>
      <xdr:rowOff>58744</xdr:rowOff>
    </xdr:to>
    <xdr:sp macro="" textlink="PivotTables2!$X$6">
      <xdr:nvSpPr>
        <xdr:cNvPr id="395" name="TextBox 394">
          <a:extLst>
            <a:ext uri="{FF2B5EF4-FFF2-40B4-BE49-F238E27FC236}">
              <a16:creationId xmlns:a16="http://schemas.microsoft.com/office/drawing/2014/main" id="{9D66ADCD-94CA-4BA6-AE38-191FB14B26C8}"/>
            </a:ext>
          </a:extLst>
        </xdr:cNvPr>
        <xdr:cNvSpPr txBox="1"/>
      </xdr:nvSpPr>
      <xdr:spPr>
        <a:xfrm>
          <a:off x="12951738" y="6815668"/>
          <a:ext cx="1686879"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32245AA-2E20-47E8-B7A5-137F1DDED0C8}" type="TxLink">
            <a:rPr lang="en-US" sz="1100" b="0" i="0" u="none" strike="noStrike">
              <a:solidFill>
                <a:schemeClr val="bg1"/>
              </a:solidFill>
              <a:latin typeface="Calibri"/>
              <a:ea typeface="Calibri"/>
              <a:cs typeface="Calibri"/>
            </a:rPr>
            <a:pPr marL="0" indent="0"/>
            <a:t>6,2%</a:t>
          </a:fld>
          <a:endParaRPr lang="ru-RU" sz="1200" b="0" i="1">
            <a:solidFill>
              <a:schemeClr val="bg1"/>
            </a:solidFill>
            <a:latin typeface="+mn-lt"/>
            <a:ea typeface="+mn-ea"/>
            <a:cs typeface="+mn-cs"/>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0.34211</cdr:x>
      <cdr:y>0.36288</cdr:y>
    </cdr:from>
    <cdr:to>
      <cdr:x>0.34211</cdr:x>
      <cdr:y>0.36288</cdr:y>
    </cdr:to>
    <cdr:grpSp>
      <cdr:nvGrpSpPr>
        <cdr:cNvPr id="2" name="Group 1">
          <a:extLst xmlns:a="http://schemas.openxmlformats.org/drawingml/2006/main">
            <a:ext uri="{FF2B5EF4-FFF2-40B4-BE49-F238E27FC236}">
              <a16:creationId xmlns:a16="http://schemas.microsoft.com/office/drawing/2014/main" id="{C8721097-A491-4F1E-A52E-B7BE8A5467A4}"/>
            </a:ext>
          </a:extLst>
        </cdr:cNvPr>
        <cdr:cNvGrpSpPr/>
      </cdr:nvGrpSpPr>
      <cdr:grpSpPr>
        <a:xfrm xmlns:a="http://schemas.openxmlformats.org/drawingml/2006/main">
          <a:off x="1094074" y="974714"/>
          <a:ext cx="0" cy="0"/>
          <a:chOff x="1094074" y="974714"/>
          <a:chExt cx="0" cy="0"/>
        </a:xfrm>
      </cdr:grpSpPr>
    </cdr:grpSp>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0</xdr:row>
      <xdr:rowOff>57150</xdr:rowOff>
    </xdr:from>
    <xdr:to>
      <xdr:col>29</xdr:col>
      <xdr:colOff>28575</xdr:colOff>
      <xdr:row>2</xdr:row>
      <xdr:rowOff>9525</xdr:rowOff>
    </xdr:to>
    <xdr:grpSp>
      <xdr:nvGrpSpPr>
        <xdr:cNvPr id="18" name="Group 17">
          <a:extLst>
            <a:ext uri="{FF2B5EF4-FFF2-40B4-BE49-F238E27FC236}">
              <a16:creationId xmlns:a16="http://schemas.microsoft.com/office/drawing/2014/main" id="{92D87AE5-31D8-40DD-8879-697E1E0AA0EF}"/>
            </a:ext>
          </a:extLst>
        </xdr:cNvPr>
        <xdr:cNvGrpSpPr/>
      </xdr:nvGrpSpPr>
      <xdr:grpSpPr>
        <a:xfrm>
          <a:off x="0" y="57150"/>
          <a:ext cx="17637919" cy="333375"/>
          <a:chOff x="9525" y="571500"/>
          <a:chExt cx="17706975" cy="333375"/>
        </a:xfrm>
      </xdr:grpSpPr>
      <xdr:sp macro="" textlink="">
        <xdr:nvSpPr>
          <xdr:cNvPr id="19" name="Rectangle 18">
            <a:extLst>
              <a:ext uri="{FF2B5EF4-FFF2-40B4-BE49-F238E27FC236}">
                <a16:creationId xmlns:a16="http://schemas.microsoft.com/office/drawing/2014/main" id="{BACA5E94-324F-4482-8823-21E143C8EA41}"/>
              </a:ext>
            </a:extLst>
          </xdr:cNvPr>
          <xdr:cNvSpPr/>
        </xdr:nvSpPr>
        <xdr:spPr>
          <a:xfrm>
            <a:off x="9525" y="581025"/>
            <a:ext cx="17706975" cy="323850"/>
          </a:xfrm>
          <a:prstGeom prst="rect">
            <a:avLst/>
          </a:prstGeom>
          <a:solidFill>
            <a:srgbClr val="461E64"/>
          </a:solidFill>
          <a:ln>
            <a:noFill/>
          </a:ln>
          <a:effectLst>
            <a:glow rad="101600">
              <a:srgbClr val="CC3399">
                <a:alpha val="60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nvGrpSpPr>
          <xdr:cNvPr id="20" name="Group 19">
            <a:extLst>
              <a:ext uri="{FF2B5EF4-FFF2-40B4-BE49-F238E27FC236}">
                <a16:creationId xmlns:a16="http://schemas.microsoft.com/office/drawing/2014/main" id="{FE057E10-A942-4218-AE85-0F59A8D2AF95}"/>
              </a:ext>
            </a:extLst>
          </xdr:cNvPr>
          <xdr:cNvGrpSpPr/>
        </xdr:nvGrpSpPr>
        <xdr:grpSpPr>
          <a:xfrm>
            <a:off x="47625" y="571500"/>
            <a:ext cx="3257550" cy="307253"/>
            <a:chOff x="47625" y="0"/>
            <a:chExt cx="3257550" cy="307253"/>
          </a:xfrm>
        </xdr:grpSpPr>
        <xdr:sp macro="" textlink="">
          <xdr:nvSpPr>
            <xdr:cNvPr id="27" name="TextBox 26">
              <a:extLst>
                <a:ext uri="{FF2B5EF4-FFF2-40B4-BE49-F238E27FC236}">
                  <a16:creationId xmlns:a16="http://schemas.microsoft.com/office/drawing/2014/main" id="{7C2ADE84-7E5E-4996-BB8B-95798174492F}"/>
                </a:ext>
              </a:extLst>
            </xdr:cNvPr>
            <xdr:cNvSpPr txBox="1"/>
          </xdr:nvSpPr>
          <xdr:spPr>
            <a:xfrm>
              <a:off x="657225" y="0"/>
              <a:ext cx="2647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1">
                  <a:solidFill>
                    <a:schemeClr val="bg1"/>
                  </a:solidFill>
                </a:rPr>
                <a:t>Finanacial</a:t>
              </a:r>
              <a:r>
                <a:rPr lang="en-US" sz="1600" b="1" i="1" baseline="0">
                  <a:solidFill>
                    <a:schemeClr val="bg1"/>
                  </a:solidFill>
                </a:rPr>
                <a:t> Statistics</a:t>
              </a:r>
              <a:endParaRPr lang="ru-RU" sz="1600" b="1" i="1">
                <a:solidFill>
                  <a:schemeClr val="bg1"/>
                </a:solidFill>
              </a:endParaRPr>
            </a:p>
          </xdr:txBody>
        </xdr:sp>
        <xdr:pic>
          <xdr:nvPicPr>
            <xdr:cNvPr id="28" name="Picture 27">
              <a:extLst>
                <a:ext uri="{FF2B5EF4-FFF2-40B4-BE49-F238E27FC236}">
                  <a16:creationId xmlns:a16="http://schemas.microsoft.com/office/drawing/2014/main" id="{020AC2E8-FD7F-4D7B-BEFC-405BB97AAFF0}"/>
                </a:ext>
              </a:extLst>
            </xdr:cNvPr>
            <xdr:cNvPicPr>
              <a:picLocks noChangeAspect="1"/>
            </xdr:cNvPicPr>
          </xdr:nvPicPr>
          <xdr:blipFill>
            <a:blip xmlns:r="http://schemas.openxmlformats.org/officeDocument/2006/relationships" r:embed="rId1" cstate="print">
              <a:duotone>
                <a:schemeClr val="accent5">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47625" y="19051"/>
              <a:ext cx="504825" cy="288202"/>
            </a:xfrm>
            <a:prstGeom prst="rect">
              <a:avLst/>
            </a:prstGeom>
          </xdr:spPr>
        </xdr:pic>
      </xdr:grpSp>
      <xdr:sp macro="" textlink="">
        <xdr:nvSpPr>
          <xdr:cNvPr id="21" name="TextBox 20">
            <a:hlinkClick xmlns:r="http://schemas.openxmlformats.org/officeDocument/2006/relationships" r:id="rId3" tooltip="Income Sources"/>
            <a:extLst>
              <a:ext uri="{FF2B5EF4-FFF2-40B4-BE49-F238E27FC236}">
                <a16:creationId xmlns:a16="http://schemas.microsoft.com/office/drawing/2014/main" id="{DDF11EC2-45D8-4392-BD3C-B5CFF88BC752}"/>
              </a:ext>
            </a:extLst>
          </xdr:cNvPr>
          <xdr:cNvSpPr txBox="1"/>
        </xdr:nvSpPr>
        <xdr:spPr>
          <a:xfrm>
            <a:off x="13972045" y="585787"/>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Income</a:t>
            </a:r>
            <a:r>
              <a:rPr lang="en-US" sz="1100" b="1" i="1" baseline="0">
                <a:solidFill>
                  <a:schemeClr val="bg1"/>
                </a:solidFill>
              </a:rPr>
              <a:t> Sources</a:t>
            </a:r>
            <a:endParaRPr lang="ru-RU" sz="1100" b="1" i="1">
              <a:solidFill>
                <a:schemeClr val="bg1"/>
              </a:solidFill>
            </a:endParaRPr>
          </a:p>
        </xdr:txBody>
      </xdr:sp>
      <xdr:sp macro="" textlink="">
        <xdr:nvSpPr>
          <xdr:cNvPr id="22" name="TextBox 21">
            <a:hlinkClick xmlns:r="http://schemas.openxmlformats.org/officeDocument/2006/relationships" r:id="rId4" tooltip="Sales Process"/>
            <a:extLst>
              <a:ext uri="{FF2B5EF4-FFF2-40B4-BE49-F238E27FC236}">
                <a16:creationId xmlns:a16="http://schemas.microsoft.com/office/drawing/2014/main" id="{AF660480-DF87-4AA8-B513-66B69DFF0BC1}"/>
              </a:ext>
            </a:extLst>
          </xdr:cNvPr>
          <xdr:cNvSpPr txBox="1"/>
        </xdr:nvSpPr>
        <xdr:spPr>
          <a:xfrm>
            <a:off x="16258044" y="585787"/>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Sales Process</a:t>
            </a:r>
            <a:endParaRPr lang="ru-RU" sz="1100" b="1" i="1">
              <a:solidFill>
                <a:schemeClr val="bg1"/>
              </a:solidFill>
            </a:endParaRPr>
          </a:p>
        </xdr:txBody>
      </xdr:sp>
      <xdr:grpSp>
        <xdr:nvGrpSpPr>
          <xdr:cNvPr id="24" name="Group 23">
            <a:extLst>
              <a:ext uri="{FF2B5EF4-FFF2-40B4-BE49-F238E27FC236}">
                <a16:creationId xmlns:a16="http://schemas.microsoft.com/office/drawing/2014/main" id="{D14ACFF1-56D9-452E-8A4A-4896B45EEB25}"/>
              </a:ext>
            </a:extLst>
          </xdr:cNvPr>
          <xdr:cNvGrpSpPr/>
        </xdr:nvGrpSpPr>
        <xdr:grpSpPr>
          <a:xfrm>
            <a:off x="15115045" y="585787"/>
            <a:ext cx="1857375" cy="257175"/>
            <a:chOff x="15115045" y="585787"/>
            <a:chExt cx="1857375" cy="257175"/>
          </a:xfrm>
        </xdr:grpSpPr>
        <xdr:sp macro="" textlink="">
          <xdr:nvSpPr>
            <xdr:cNvPr id="25" name="TextBox 24">
              <a:hlinkClick xmlns:r="http://schemas.openxmlformats.org/officeDocument/2006/relationships" r:id="rId5" tooltip="Geographically"/>
              <a:extLst>
                <a:ext uri="{FF2B5EF4-FFF2-40B4-BE49-F238E27FC236}">
                  <a16:creationId xmlns:a16="http://schemas.microsoft.com/office/drawing/2014/main" id="{189618E2-99DD-4ABD-9D98-091D1C98C2E8}"/>
                </a:ext>
              </a:extLst>
            </xdr:cNvPr>
            <xdr:cNvSpPr txBox="1"/>
          </xdr:nvSpPr>
          <xdr:spPr>
            <a:xfrm>
              <a:off x="15115045" y="585787"/>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Geographically</a:t>
              </a:r>
              <a:endParaRPr lang="ru-RU" sz="1100" b="1" i="1">
                <a:solidFill>
                  <a:schemeClr val="bg1"/>
                </a:solidFill>
              </a:endParaRPr>
            </a:p>
          </xdr:txBody>
        </xdr:sp>
        <xdr:sp macro="" textlink="">
          <xdr:nvSpPr>
            <xdr:cNvPr id="26" name="Oval 25">
              <a:extLst>
                <a:ext uri="{FF2B5EF4-FFF2-40B4-BE49-F238E27FC236}">
                  <a16:creationId xmlns:a16="http://schemas.microsoft.com/office/drawing/2014/main" id="{C941A7E1-3DAB-4C3C-89BF-A63606597FA9}"/>
                </a:ext>
              </a:extLst>
            </xdr:cNvPr>
            <xdr:cNvSpPr/>
          </xdr:nvSpPr>
          <xdr:spPr>
            <a:xfrm>
              <a:off x="16419970" y="795337"/>
              <a:ext cx="552450" cy="47625"/>
            </a:xfrm>
            <a:prstGeom prst="ellipse">
              <a:avLst/>
            </a:prstGeom>
            <a:solidFill>
              <a:srgbClr val="0070C0"/>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ru-RU" sz="1100"/>
            </a:p>
          </xdr:txBody>
        </xdr:sp>
      </xdr:grpSp>
    </xdr:grpSp>
    <xdr:clientData/>
  </xdr:twoCellAnchor>
  <xdr:twoCellAnchor>
    <xdr:from>
      <xdr:col>17</xdr:col>
      <xdr:colOff>238125</xdr:colOff>
      <xdr:row>5</xdr:row>
      <xdr:rowOff>66675</xdr:rowOff>
    </xdr:from>
    <xdr:to>
      <xdr:col>25</xdr:col>
      <xdr:colOff>600075</xdr:colOff>
      <xdr:row>31</xdr:row>
      <xdr:rowOff>133349</xdr:rowOff>
    </xdr:to>
    <xdr:grpSp>
      <xdr:nvGrpSpPr>
        <xdr:cNvPr id="4" name="Group 3">
          <a:extLst>
            <a:ext uri="{FF2B5EF4-FFF2-40B4-BE49-F238E27FC236}">
              <a16:creationId xmlns:a16="http://schemas.microsoft.com/office/drawing/2014/main" id="{259685B5-059A-4398-A478-74FFEC42074C}"/>
            </a:ext>
          </a:extLst>
        </xdr:cNvPr>
        <xdr:cNvGrpSpPr/>
      </xdr:nvGrpSpPr>
      <xdr:grpSpPr>
        <a:xfrm>
          <a:off x="10560844" y="1019175"/>
          <a:ext cx="5219700" cy="5019674"/>
          <a:chOff x="5467350" y="857249"/>
          <a:chExt cx="4381500" cy="4391025"/>
        </a:xfrm>
      </xdr:grpSpPr>
      <xdr:graphicFrame macro="">
        <xdr:nvGraphicFramePr>
          <xdr:cNvPr id="13" name="Chart 12">
            <a:extLst>
              <a:ext uri="{FF2B5EF4-FFF2-40B4-BE49-F238E27FC236}">
                <a16:creationId xmlns:a16="http://schemas.microsoft.com/office/drawing/2014/main" id="{266D7CD7-7EFA-4B3D-9B18-86A82C5F3662}"/>
              </a:ext>
            </a:extLst>
          </xdr:cNvPr>
          <xdr:cNvGraphicFramePr>
            <a:graphicFrameLocks/>
          </xdr:cNvGraphicFramePr>
        </xdr:nvGraphicFramePr>
        <xdr:xfrm>
          <a:off x="5962650" y="1790700"/>
          <a:ext cx="3390900" cy="2486025"/>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 name="Circle: Hollow 1">
            <a:extLst>
              <a:ext uri="{FF2B5EF4-FFF2-40B4-BE49-F238E27FC236}">
                <a16:creationId xmlns:a16="http://schemas.microsoft.com/office/drawing/2014/main" id="{32494E01-DFAF-4BD9-A906-58C25EA85C91}"/>
              </a:ext>
            </a:extLst>
          </xdr:cNvPr>
          <xdr:cNvSpPr/>
        </xdr:nvSpPr>
        <xdr:spPr>
          <a:xfrm>
            <a:off x="6324600" y="1771650"/>
            <a:ext cx="2667001" cy="2571750"/>
          </a:xfrm>
          <a:prstGeom prst="donut">
            <a:avLst>
              <a:gd name="adj" fmla="val 6679"/>
            </a:avLst>
          </a:prstGeom>
          <a:solidFill>
            <a:srgbClr val="461E6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sp macro="" textlink="">
        <xdr:nvSpPr>
          <xdr:cNvPr id="3" name="Oval 2">
            <a:extLst>
              <a:ext uri="{FF2B5EF4-FFF2-40B4-BE49-F238E27FC236}">
                <a16:creationId xmlns:a16="http://schemas.microsoft.com/office/drawing/2014/main" id="{F132ECF8-0184-4B0C-B7AF-F87E59ADF27B}"/>
              </a:ext>
            </a:extLst>
          </xdr:cNvPr>
          <xdr:cNvSpPr/>
        </xdr:nvSpPr>
        <xdr:spPr>
          <a:xfrm>
            <a:off x="6110288" y="1495425"/>
            <a:ext cx="3095625" cy="3060000"/>
          </a:xfrm>
          <a:prstGeom prst="ellipse">
            <a:avLst/>
          </a:prstGeom>
          <a:noFill/>
          <a:ln w="19050">
            <a:solidFill>
              <a:srgbClr val="51237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6" name="Oval 15">
            <a:extLst>
              <a:ext uri="{FF2B5EF4-FFF2-40B4-BE49-F238E27FC236}">
                <a16:creationId xmlns:a16="http://schemas.microsoft.com/office/drawing/2014/main" id="{434ADCF7-0FAE-4B8E-9B0C-37746DCB39EE}"/>
              </a:ext>
            </a:extLst>
          </xdr:cNvPr>
          <xdr:cNvSpPr/>
        </xdr:nvSpPr>
        <xdr:spPr>
          <a:xfrm>
            <a:off x="5800725" y="1238249"/>
            <a:ext cx="3714750" cy="3629026"/>
          </a:xfrm>
          <a:prstGeom prst="ellipse">
            <a:avLst/>
          </a:prstGeom>
          <a:noFill/>
          <a:ln w="19050">
            <a:solidFill>
              <a:srgbClr val="461E6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7" name="Oval 16">
            <a:extLst>
              <a:ext uri="{FF2B5EF4-FFF2-40B4-BE49-F238E27FC236}">
                <a16:creationId xmlns:a16="http://schemas.microsoft.com/office/drawing/2014/main" id="{D76766E0-1D7A-49B1-906D-901E7AA86629}"/>
              </a:ext>
            </a:extLst>
          </xdr:cNvPr>
          <xdr:cNvSpPr/>
        </xdr:nvSpPr>
        <xdr:spPr>
          <a:xfrm>
            <a:off x="5467350" y="857249"/>
            <a:ext cx="4381500" cy="4391025"/>
          </a:xfrm>
          <a:prstGeom prst="ellipse">
            <a:avLst/>
          </a:prstGeom>
          <a:noFill/>
          <a:ln w="19050">
            <a:solidFill>
              <a:srgbClr val="51237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clientData/>
  </xdr:twoCellAnchor>
  <xdr:twoCellAnchor>
    <xdr:from>
      <xdr:col>7</xdr:col>
      <xdr:colOff>252413</xdr:colOff>
      <xdr:row>27</xdr:row>
      <xdr:rowOff>28575</xdr:rowOff>
    </xdr:from>
    <xdr:to>
      <xdr:col>8</xdr:col>
      <xdr:colOff>295275</xdr:colOff>
      <xdr:row>30</xdr:row>
      <xdr:rowOff>47625</xdr:rowOff>
    </xdr:to>
    <xdr:sp macro="" textlink="">
      <xdr:nvSpPr>
        <xdr:cNvPr id="30" name="Oval 29">
          <a:extLst>
            <a:ext uri="{FF2B5EF4-FFF2-40B4-BE49-F238E27FC236}">
              <a16:creationId xmlns:a16="http://schemas.microsoft.com/office/drawing/2014/main" id="{05EBAEC6-6A78-4A99-B17E-D72AF6CC5221}"/>
            </a:ext>
          </a:extLst>
        </xdr:cNvPr>
        <xdr:cNvSpPr/>
      </xdr:nvSpPr>
      <xdr:spPr>
        <a:xfrm>
          <a:off x="5738813" y="5172075"/>
          <a:ext cx="652462" cy="590550"/>
        </a:xfrm>
        <a:prstGeom prst="ellipse">
          <a:avLst/>
        </a:prstGeom>
        <a:noFill/>
        <a:ln>
          <a:solidFill>
            <a:srgbClr val="C23FD8">
              <a:alpha val="4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252413</xdr:colOff>
      <xdr:row>6</xdr:row>
      <xdr:rowOff>114300</xdr:rowOff>
    </xdr:from>
    <xdr:to>
      <xdr:col>8</xdr:col>
      <xdr:colOff>295275</xdr:colOff>
      <xdr:row>9</xdr:row>
      <xdr:rowOff>133350</xdr:rowOff>
    </xdr:to>
    <xdr:sp macro="" textlink="">
      <xdr:nvSpPr>
        <xdr:cNvPr id="31" name="Oval 30">
          <a:extLst>
            <a:ext uri="{FF2B5EF4-FFF2-40B4-BE49-F238E27FC236}">
              <a16:creationId xmlns:a16="http://schemas.microsoft.com/office/drawing/2014/main" id="{CF84984B-049D-47BB-8382-4CA9D456C535}"/>
            </a:ext>
          </a:extLst>
        </xdr:cNvPr>
        <xdr:cNvSpPr/>
      </xdr:nvSpPr>
      <xdr:spPr>
        <a:xfrm>
          <a:off x="5738813" y="1257300"/>
          <a:ext cx="652462" cy="590550"/>
        </a:xfrm>
        <a:prstGeom prst="ellipse">
          <a:avLst/>
        </a:prstGeom>
        <a:noFill/>
        <a:ln>
          <a:solidFill>
            <a:srgbClr val="C23FD8">
              <a:alpha val="4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116091</xdr:colOff>
      <xdr:row>9</xdr:row>
      <xdr:rowOff>46866</xdr:rowOff>
    </xdr:from>
    <xdr:to>
      <xdr:col>7</xdr:col>
      <xdr:colOff>347964</xdr:colOff>
      <xdr:row>17</xdr:row>
      <xdr:rowOff>76960</xdr:rowOff>
    </xdr:to>
    <xdr:cxnSp macro="">
      <xdr:nvCxnSpPr>
        <xdr:cNvPr id="7" name="Straight Connector 6">
          <a:extLst>
            <a:ext uri="{FF2B5EF4-FFF2-40B4-BE49-F238E27FC236}">
              <a16:creationId xmlns:a16="http://schemas.microsoft.com/office/drawing/2014/main" id="{08BD88A1-8610-433C-BC09-62594E377652}"/>
            </a:ext>
          </a:extLst>
        </xdr:cNvPr>
        <xdr:cNvCxnSpPr>
          <a:endCxn id="31" idx="3"/>
        </xdr:cNvCxnSpPr>
      </xdr:nvCxnSpPr>
      <xdr:spPr>
        <a:xfrm flipV="1">
          <a:off x="3773691" y="1761366"/>
          <a:ext cx="2060673" cy="1554094"/>
        </a:xfrm>
        <a:prstGeom prst="line">
          <a:avLst/>
        </a:prstGeom>
        <a:ln w="0">
          <a:solidFill>
            <a:schemeClr val="tx1">
              <a:lumMod val="50000"/>
              <a:lumOff val="50000"/>
            </a:schemeClr>
          </a:solidFill>
          <a:prstDash val="sysDot"/>
          <a:headEnd type="none" w="med" len="med"/>
          <a:tailEnd type="none" w="med" len="med"/>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7</xdr:col>
      <xdr:colOff>573881</xdr:colOff>
      <xdr:row>9</xdr:row>
      <xdr:rowOff>133350</xdr:rowOff>
    </xdr:from>
    <xdr:to>
      <xdr:col>7</xdr:col>
      <xdr:colOff>578644</xdr:colOff>
      <xdr:row>16</xdr:row>
      <xdr:rowOff>180975</xdr:rowOff>
    </xdr:to>
    <xdr:cxnSp macro="">
      <xdr:nvCxnSpPr>
        <xdr:cNvPr id="32" name="Straight Connector 31">
          <a:extLst>
            <a:ext uri="{FF2B5EF4-FFF2-40B4-BE49-F238E27FC236}">
              <a16:creationId xmlns:a16="http://schemas.microsoft.com/office/drawing/2014/main" id="{9CC4E5DE-E655-4011-B938-E078FDEBD4B2}"/>
            </a:ext>
          </a:extLst>
        </xdr:cNvPr>
        <xdr:cNvCxnSpPr>
          <a:cxnSpLocks/>
          <a:stCxn id="31" idx="4"/>
        </xdr:cNvCxnSpPr>
      </xdr:nvCxnSpPr>
      <xdr:spPr>
        <a:xfrm flipH="1">
          <a:off x="6060281" y="1847850"/>
          <a:ext cx="4763" cy="13811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116091</xdr:colOff>
      <xdr:row>19</xdr:row>
      <xdr:rowOff>113541</xdr:rowOff>
    </xdr:from>
    <xdr:to>
      <xdr:col>7</xdr:col>
      <xdr:colOff>252413</xdr:colOff>
      <xdr:row>28</xdr:row>
      <xdr:rowOff>133350</xdr:rowOff>
    </xdr:to>
    <xdr:cxnSp macro="">
      <xdr:nvCxnSpPr>
        <xdr:cNvPr id="33" name="Straight Connector 32">
          <a:extLst>
            <a:ext uri="{FF2B5EF4-FFF2-40B4-BE49-F238E27FC236}">
              <a16:creationId xmlns:a16="http://schemas.microsoft.com/office/drawing/2014/main" id="{6296A266-1C21-43AC-849A-9A899801F363}"/>
            </a:ext>
          </a:extLst>
        </xdr:cNvPr>
        <xdr:cNvCxnSpPr>
          <a:endCxn id="30" idx="2"/>
        </xdr:cNvCxnSpPr>
      </xdr:nvCxnSpPr>
      <xdr:spPr>
        <a:xfrm>
          <a:off x="3773691" y="3733041"/>
          <a:ext cx="1965122" cy="1734309"/>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573881</xdr:colOff>
      <xdr:row>20</xdr:row>
      <xdr:rowOff>9525</xdr:rowOff>
    </xdr:from>
    <xdr:to>
      <xdr:col>7</xdr:col>
      <xdr:colOff>578644</xdr:colOff>
      <xdr:row>27</xdr:row>
      <xdr:rowOff>28575</xdr:rowOff>
    </xdr:to>
    <xdr:cxnSp macro="">
      <xdr:nvCxnSpPr>
        <xdr:cNvPr id="37" name="Straight Connector 36">
          <a:extLst>
            <a:ext uri="{FF2B5EF4-FFF2-40B4-BE49-F238E27FC236}">
              <a16:creationId xmlns:a16="http://schemas.microsoft.com/office/drawing/2014/main" id="{B4650DF6-FCAB-4C14-A72A-E162A40E2250}"/>
            </a:ext>
          </a:extLst>
        </xdr:cNvPr>
        <xdr:cNvCxnSpPr>
          <a:cxnSpLocks/>
          <a:endCxn id="30" idx="0"/>
        </xdr:cNvCxnSpPr>
      </xdr:nvCxnSpPr>
      <xdr:spPr>
        <a:xfrm>
          <a:off x="6060281" y="3819525"/>
          <a:ext cx="4763" cy="135255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309563</xdr:colOff>
      <xdr:row>12</xdr:row>
      <xdr:rowOff>133350</xdr:rowOff>
    </xdr:from>
    <xdr:to>
      <xdr:col>10</xdr:col>
      <xdr:colOff>352425</xdr:colOff>
      <xdr:row>15</xdr:row>
      <xdr:rowOff>152400</xdr:rowOff>
    </xdr:to>
    <xdr:sp macro="" textlink="">
      <xdr:nvSpPr>
        <xdr:cNvPr id="51" name="Oval 50">
          <a:extLst>
            <a:ext uri="{FF2B5EF4-FFF2-40B4-BE49-F238E27FC236}">
              <a16:creationId xmlns:a16="http://schemas.microsoft.com/office/drawing/2014/main" id="{0B33DD8C-C8FC-4F5A-8B24-DE5F14D5EA82}"/>
            </a:ext>
          </a:extLst>
        </xdr:cNvPr>
        <xdr:cNvSpPr/>
      </xdr:nvSpPr>
      <xdr:spPr>
        <a:xfrm>
          <a:off x="7015163" y="2419350"/>
          <a:ext cx="652462" cy="590550"/>
        </a:xfrm>
        <a:prstGeom prst="ellipse">
          <a:avLst/>
        </a:prstGeom>
        <a:noFill/>
        <a:ln>
          <a:solidFill>
            <a:srgbClr val="C23FD8">
              <a:alpha val="4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9</xdr:col>
      <xdr:colOff>319088</xdr:colOff>
      <xdr:row>20</xdr:row>
      <xdr:rowOff>142875</xdr:rowOff>
    </xdr:from>
    <xdr:to>
      <xdr:col>10</xdr:col>
      <xdr:colOff>361950</xdr:colOff>
      <xdr:row>23</xdr:row>
      <xdr:rowOff>161925</xdr:rowOff>
    </xdr:to>
    <xdr:sp macro="" textlink="">
      <xdr:nvSpPr>
        <xdr:cNvPr id="52" name="Oval 51">
          <a:extLst>
            <a:ext uri="{FF2B5EF4-FFF2-40B4-BE49-F238E27FC236}">
              <a16:creationId xmlns:a16="http://schemas.microsoft.com/office/drawing/2014/main" id="{6512C20E-5CD9-4257-8CEF-8DB029C31714}"/>
            </a:ext>
          </a:extLst>
        </xdr:cNvPr>
        <xdr:cNvSpPr/>
      </xdr:nvSpPr>
      <xdr:spPr>
        <a:xfrm>
          <a:off x="7024688" y="3952875"/>
          <a:ext cx="652462" cy="590550"/>
        </a:xfrm>
        <a:prstGeom prst="ellipse">
          <a:avLst/>
        </a:prstGeom>
        <a:noFill/>
        <a:ln>
          <a:solidFill>
            <a:srgbClr val="C23FD8">
              <a:alpha val="4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194961</xdr:colOff>
      <xdr:row>14</xdr:row>
      <xdr:rowOff>47625</xdr:rowOff>
    </xdr:from>
    <xdr:to>
      <xdr:col>9</xdr:col>
      <xdr:colOff>309563</xdr:colOff>
      <xdr:row>17</xdr:row>
      <xdr:rowOff>76959</xdr:rowOff>
    </xdr:to>
    <xdr:cxnSp macro="">
      <xdr:nvCxnSpPr>
        <xdr:cNvPr id="53" name="Straight Connector 52">
          <a:extLst>
            <a:ext uri="{FF2B5EF4-FFF2-40B4-BE49-F238E27FC236}">
              <a16:creationId xmlns:a16="http://schemas.microsoft.com/office/drawing/2014/main" id="{FBE2FB16-BFD3-4214-B134-B9BA6A5548D3}"/>
            </a:ext>
          </a:extLst>
        </xdr:cNvPr>
        <xdr:cNvCxnSpPr>
          <a:cxnSpLocks/>
          <a:stCxn id="51" idx="2"/>
        </xdr:cNvCxnSpPr>
      </xdr:nvCxnSpPr>
      <xdr:spPr>
        <a:xfrm flipH="1">
          <a:off x="6290961" y="2714625"/>
          <a:ext cx="724202" cy="600834"/>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194961</xdr:colOff>
      <xdr:row>19</xdr:row>
      <xdr:rowOff>113541</xdr:rowOff>
    </xdr:from>
    <xdr:to>
      <xdr:col>9</xdr:col>
      <xdr:colOff>319088</xdr:colOff>
      <xdr:row>22</xdr:row>
      <xdr:rowOff>57150</xdr:rowOff>
    </xdr:to>
    <xdr:cxnSp macro="">
      <xdr:nvCxnSpPr>
        <xdr:cNvPr id="57" name="Straight Connector 56">
          <a:extLst>
            <a:ext uri="{FF2B5EF4-FFF2-40B4-BE49-F238E27FC236}">
              <a16:creationId xmlns:a16="http://schemas.microsoft.com/office/drawing/2014/main" id="{BA2120FC-1279-40C9-A2EA-AE8B30A2567F}"/>
            </a:ext>
          </a:extLst>
        </xdr:cNvPr>
        <xdr:cNvCxnSpPr>
          <a:cxnSpLocks/>
          <a:stCxn id="52" idx="2"/>
        </xdr:cNvCxnSpPr>
      </xdr:nvCxnSpPr>
      <xdr:spPr>
        <a:xfrm flipH="1" flipV="1">
          <a:off x="6290961" y="3733041"/>
          <a:ext cx="733727" cy="515109"/>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352425</xdr:colOff>
      <xdr:row>14</xdr:row>
      <xdr:rowOff>47625</xdr:rowOff>
    </xdr:from>
    <xdr:to>
      <xdr:col>11</xdr:col>
      <xdr:colOff>443214</xdr:colOff>
      <xdr:row>17</xdr:row>
      <xdr:rowOff>143634</xdr:rowOff>
    </xdr:to>
    <xdr:cxnSp macro="">
      <xdr:nvCxnSpPr>
        <xdr:cNvPr id="63" name="Straight Connector 62">
          <a:extLst>
            <a:ext uri="{FF2B5EF4-FFF2-40B4-BE49-F238E27FC236}">
              <a16:creationId xmlns:a16="http://schemas.microsoft.com/office/drawing/2014/main" id="{B6E610A4-A849-40AF-BC4D-894FCD37E384}"/>
            </a:ext>
          </a:extLst>
        </xdr:cNvPr>
        <xdr:cNvCxnSpPr>
          <a:cxnSpLocks/>
          <a:endCxn id="51" idx="6"/>
        </xdr:cNvCxnSpPr>
      </xdr:nvCxnSpPr>
      <xdr:spPr>
        <a:xfrm flipH="1" flipV="1">
          <a:off x="7667625" y="2714625"/>
          <a:ext cx="700389" cy="667509"/>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361950</xdr:colOff>
      <xdr:row>19</xdr:row>
      <xdr:rowOff>180216</xdr:rowOff>
    </xdr:from>
    <xdr:to>
      <xdr:col>11</xdr:col>
      <xdr:colOff>443214</xdr:colOff>
      <xdr:row>22</xdr:row>
      <xdr:rowOff>57150</xdr:rowOff>
    </xdr:to>
    <xdr:cxnSp macro="">
      <xdr:nvCxnSpPr>
        <xdr:cNvPr id="68" name="Straight Connector 67">
          <a:extLst>
            <a:ext uri="{FF2B5EF4-FFF2-40B4-BE49-F238E27FC236}">
              <a16:creationId xmlns:a16="http://schemas.microsoft.com/office/drawing/2014/main" id="{FBA5F33D-D0E2-47EF-857A-7E2A3B9D128D}"/>
            </a:ext>
          </a:extLst>
        </xdr:cNvPr>
        <xdr:cNvCxnSpPr>
          <a:cxnSpLocks/>
          <a:endCxn id="52" idx="6"/>
        </xdr:cNvCxnSpPr>
      </xdr:nvCxnSpPr>
      <xdr:spPr>
        <a:xfrm flipH="1">
          <a:off x="7677150" y="3799716"/>
          <a:ext cx="690864" cy="448434"/>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290512</xdr:colOff>
      <xdr:row>18</xdr:row>
      <xdr:rowOff>95250</xdr:rowOff>
    </xdr:from>
    <xdr:to>
      <xdr:col>11</xdr:col>
      <xdr:colOff>381001</xdr:colOff>
      <xdr:row>18</xdr:row>
      <xdr:rowOff>123826</xdr:rowOff>
    </xdr:to>
    <xdr:cxnSp macro="">
      <xdr:nvCxnSpPr>
        <xdr:cNvPr id="71" name="Straight Connector 70">
          <a:extLst>
            <a:ext uri="{FF2B5EF4-FFF2-40B4-BE49-F238E27FC236}">
              <a16:creationId xmlns:a16="http://schemas.microsoft.com/office/drawing/2014/main" id="{B52B40F7-1630-465F-8C55-E03D95667292}"/>
            </a:ext>
          </a:extLst>
        </xdr:cNvPr>
        <xdr:cNvCxnSpPr>
          <a:cxnSpLocks/>
        </xdr:cNvCxnSpPr>
      </xdr:nvCxnSpPr>
      <xdr:spPr>
        <a:xfrm flipH="1" flipV="1">
          <a:off x="6386512" y="3524250"/>
          <a:ext cx="1919289" cy="28576"/>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294974</xdr:colOff>
      <xdr:row>14</xdr:row>
      <xdr:rowOff>123825</xdr:rowOff>
    </xdr:from>
    <xdr:to>
      <xdr:col>13</xdr:col>
      <xdr:colOff>528638</xdr:colOff>
      <xdr:row>17</xdr:row>
      <xdr:rowOff>143634</xdr:rowOff>
    </xdr:to>
    <xdr:cxnSp macro="">
      <xdr:nvCxnSpPr>
        <xdr:cNvPr id="77" name="Straight Connector 76">
          <a:extLst>
            <a:ext uri="{FF2B5EF4-FFF2-40B4-BE49-F238E27FC236}">
              <a16:creationId xmlns:a16="http://schemas.microsoft.com/office/drawing/2014/main" id="{0AC2D181-FC8C-4DC7-BC5F-EDDB2AED7D1A}"/>
            </a:ext>
          </a:extLst>
        </xdr:cNvPr>
        <xdr:cNvCxnSpPr>
          <a:cxnSpLocks/>
          <a:stCxn id="79" idx="2"/>
        </xdr:cNvCxnSpPr>
      </xdr:nvCxnSpPr>
      <xdr:spPr>
        <a:xfrm flipH="1">
          <a:off x="8829374" y="2790825"/>
          <a:ext cx="843264" cy="591309"/>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294974</xdr:colOff>
      <xdr:row>19</xdr:row>
      <xdr:rowOff>180216</xdr:rowOff>
    </xdr:from>
    <xdr:to>
      <xdr:col>13</xdr:col>
      <xdr:colOff>528638</xdr:colOff>
      <xdr:row>22</xdr:row>
      <xdr:rowOff>133350</xdr:rowOff>
    </xdr:to>
    <xdr:cxnSp macro="">
      <xdr:nvCxnSpPr>
        <xdr:cNvPr id="78" name="Straight Connector 77">
          <a:extLst>
            <a:ext uri="{FF2B5EF4-FFF2-40B4-BE49-F238E27FC236}">
              <a16:creationId xmlns:a16="http://schemas.microsoft.com/office/drawing/2014/main" id="{932B0C94-8220-4B37-B3FE-60343940A260}"/>
            </a:ext>
          </a:extLst>
        </xdr:cNvPr>
        <xdr:cNvCxnSpPr>
          <a:cxnSpLocks/>
          <a:stCxn id="80" idx="2"/>
        </xdr:cNvCxnSpPr>
      </xdr:nvCxnSpPr>
      <xdr:spPr>
        <a:xfrm flipH="1" flipV="1">
          <a:off x="8829374" y="3799716"/>
          <a:ext cx="843264" cy="524634"/>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528638</xdr:colOff>
      <xdr:row>13</xdr:row>
      <xdr:rowOff>19050</xdr:rowOff>
    </xdr:from>
    <xdr:to>
      <xdr:col>14</xdr:col>
      <xdr:colOff>571500</xdr:colOff>
      <xdr:row>16</xdr:row>
      <xdr:rowOff>38100</xdr:rowOff>
    </xdr:to>
    <xdr:sp macro="" textlink="">
      <xdr:nvSpPr>
        <xdr:cNvPr id="79" name="Oval 78">
          <a:extLst>
            <a:ext uri="{FF2B5EF4-FFF2-40B4-BE49-F238E27FC236}">
              <a16:creationId xmlns:a16="http://schemas.microsoft.com/office/drawing/2014/main" id="{DAE544C9-8AB7-45DD-B76C-C41C202E8A63}"/>
            </a:ext>
          </a:extLst>
        </xdr:cNvPr>
        <xdr:cNvSpPr/>
      </xdr:nvSpPr>
      <xdr:spPr>
        <a:xfrm>
          <a:off x="9672638" y="2495550"/>
          <a:ext cx="652462" cy="590550"/>
        </a:xfrm>
        <a:prstGeom prst="ellipse">
          <a:avLst/>
        </a:prstGeom>
        <a:noFill/>
        <a:ln>
          <a:solidFill>
            <a:srgbClr val="C23FD8">
              <a:alpha val="4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13</xdr:col>
      <xdr:colOff>528638</xdr:colOff>
      <xdr:row>21</xdr:row>
      <xdr:rowOff>28575</xdr:rowOff>
    </xdr:from>
    <xdr:to>
      <xdr:col>14</xdr:col>
      <xdr:colOff>571500</xdr:colOff>
      <xdr:row>24</xdr:row>
      <xdr:rowOff>47625</xdr:rowOff>
    </xdr:to>
    <xdr:sp macro="" textlink="">
      <xdr:nvSpPr>
        <xdr:cNvPr id="80" name="Oval 79">
          <a:extLst>
            <a:ext uri="{FF2B5EF4-FFF2-40B4-BE49-F238E27FC236}">
              <a16:creationId xmlns:a16="http://schemas.microsoft.com/office/drawing/2014/main" id="{593B1DA5-733C-4781-B714-DA12234DACDD}"/>
            </a:ext>
          </a:extLst>
        </xdr:cNvPr>
        <xdr:cNvSpPr/>
      </xdr:nvSpPr>
      <xdr:spPr>
        <a:xfrm>
          <a:off x="9672638" y="4029075"/>
          <a:ext cx="652462" cy="590550"/>
        </a:xfrm>
        <a:prstGeom prst="ellipse">
          <a:avLst/>
        </a:prstGeom>
        <a:noFill/>
        <a:ln>
          <a:solidFill>
            <a:srgbClr val="C23FD8">
              <a:alpha val="4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600075</xdr:colOff>
      <xdr:row>20</xdr:row>
      <xdr:rowOff>19050</xdr:rowOff>
    </xdr:from>
    <xdr:to>
      <xdr:col>4</xdr:col>
      <xdr:colOff>238125</xdr:colOff>
      <xdr:row>21</xdr:row>
      <xdr:rowOff>76200</xdr:rowOff>
    </xdr:to>
    <xdr:sp macro="" textlink="">
      <xdr:nvSpPr>
        <xdr:cNvPr id="89" name="TextBox 88">
          <a:extLst>
            <a:ext uri="{FF2B5EF4-FFF2-40B4-BE49-F238E27FC236}">
              <a16:creationId xmlns:a16="http://schemas.microsoft.com/office/drawing/2014/main" id="{E68D964E-301D-47D6-A6BB-25837D0EF747}"/>
            </a:ext>
          </a:extLst>
        </xdr:cNvPr>
        <xdr:cNvSpPr txBox="1"/>
      </xdr:nvSpPr>
      <xdr:spPr>
        <a:xfrm>
          <a:off x="3038475" y="3829050"/>
          <a:ext cx="8572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Customers</a:t>
          </a:r>
          <a:endParaRPr lang="ru-RU" sz="1100" b="1" i="1">
            <a:solidFill>
              <a:schemeClr val="bg1"/>
            </a:solidFill>
          </a:endParaRPr>
        </a:p>
      </xdr:txBody>
    </xdr:sp>
    <xdr:clientData/>
  </xdr:twoCellAnchor>
  <xdr:twoCellAnchor>
    <xdr:from>
      <xdr:col>7</xdr:col>
      <xdr:colOff>238125</xdr:colOff>
      <xdr:row>4</xdr:row>
      <xdr:rowOff>152400</xdr:rowOff>
    </xdr:from>
    <xdr:to>
      <xdr:col>8</xdr:col>
      <xdr:colOff>485775</xdr:colOff>
      <xdr:row>6</xdr:row>
      <xdr:rowOff>19050</xdr:rowOff>
    </xdr:to>
    <xdr:sp macro="" textlink="">
      <xdr:nvSpPr>
        <xdr:cNvPr id="90" name="TextBox 89">
          <a:extLst>
            <a:ext uri="{FF2B5EF4-FFF2-40B4-BE49-F238E27FC236}">
              <a16:creationId xmlns:a16="http://schemas.microsoft.com/office/drawing/2014/main" id="{52DC20AF-9B38-401C-8E74-BF01CA691B3C}"/>
            </a:ext>
          </a:extLst>
        </xdr:cNvPr>
        <xdr:cNvSpPr txBox="1"/>
      </xdr:nvSpPr>
      <xdr:spPr>
        <a:xfrm>
          <a:off x="4505325" y="914400"/>
          <a:ext cx="8572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Branches</a:t>
          </a:r>
          <a:endParaRPr lang="ru-RU" sz="1100" b="1" i="1">
            <a:solidFill>
              <a:schemeClr val="bg1"/>
            </a:solidFill>
          </a:endParaRPr>
        </a:p>
      </xdr:txBody>
    </xdr:sp>
    <xdr:clientData/>
  </xdr:twoCellAnchor>
  <xdr:twoCellAnchor>
    <xdr:from>
      <xdr:col>9</xdr:col>
      <xdr:colOff>266699</xdr:colOff>
      <xdr:row>11</xdr:row>
      <xdr:rowOff>57150</xdr:rowOff>
    </xdr:from>
    <xdr:to>
      <xdr:col>10</xdr:col>
      <xdr:colOff>561974</xdr:colOff>
      <xdr:row>12</xdr:row>
      <xdr:rowOff>114300</xdr:rowOff>
    </xdr:to>
    <xdr:sp macro="" textlink="">
      <xdr:nvSpPr>
        <xdr:cNvPr id="91" name="TextBox 90">
          <a:extLst>
            <a:ext uri="{FF2B5EF4-FFF2-40B4-BE49-F238E27FC236}">
              <a16:creationId xmlns:a16="http://schemas.microsoft.com/office/drawing/2014/main" id="{24341B5B-D41D-4B0A-AFED-33989879DDCB}"/>
            </a:ext>
          </a:extLst>
        </xdr:cNvPr>
        <xdr:cNvSpPr txBox="1"/>
      </xdr:nvSpPr>
      <xdr:spPr>
        <a:xfrm>
          <a:off x="6972299" y="2152650"/>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Credit Cards</a:t>
          </a:r>
          <a:endParaRPr lang="ru-RU" sz="1100" b="1" i="1">
            <a:solidFill>
              <a:schemeClr val="bg1"/>
            </a:solidFill>
          </a:endParaRPr>
        </a:p>
      </xdr:txBody>
    </xdr:sp>
    <xdr:clientData/>
  </xdr:twoCellAnchor>
  <xdr:twoCellAnchor>
    <xdr:from>
      <xdr:col>9</xdr:col>
      <xdr:colOff>447675</xdr:colOff>
      <xdr:row>24</xdr:row>
      <xdr:rowOff>28575</xdr:rowOff>
    </xdr:from>
    <xdr:to>
      <xdr:col>11</xdr:col>
      <xdr:colOff>133350</xdr:colOff>
      <xdr:row>25</xdr:row>
      <xdr:rowOff>85725</xdr:rowOff>
    </xdr:to>
    <xdr:sp macro="" textlink="">
      <xdr:nvSpPr>
        <xdr:cNvPr id="92" name="TextBox 91">
          <a:extLst>
            <a:ext uri="{FF2B5EF4-FFF2-40B4-BE49-F238E27FC236}">
              <a16:creationId xmlns:a16="http://schemas.microsoft.com/office/drawing/2014/main" id="{F4B7B4ED-39C0-47DA-B87C-4FFE682E4A16}"/>
            </a:ext>
          </a:extLst>
        </xdr:cNvPr>
        <xdr:cNvSpPr txBox="1"/>
      </xdr:nvSpPr>
      <xdr:spPr>
        <a:xfrm>
          <a:off x="7153275" y="4600575"/>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Cash</a:t>
          </a:r>
          <a:endParaRPr lang="ru-RU" sz="1100" b="1" i="1">
            <a:solidFill>
              <a:schemeClr val="bg1"/>
            </a:solidFill>
          </a:endParaRPr>
        </a:p>
      </xdr:txBody>
    </xdr:sp>
    <xdr:clientData/>
  </xdr:twoCellAnchor>
  <xdr:twoCellAnchor>
    <xdr:from>
      <xdr:col>14</xdr:col>
      <xdr:colOff>0</xdr:colOff>
      <xdr:row>10</xdr:row>
      <xdr:rowOff>123825</xdr:rowOff>
    </xdr:from>
    <xdr:to>
      <xdr:col>15</xdr:col>
      <xdr:colOff>409575</xdr:colOff>
      <xdr:row>13</xdr:row>
      <xdr:rowOff>76200</xdr:rowOff>
    </xdr:to>
    <xdr:sp macro="" textlink="">
      <xdr:nvSpPr>
        <xdr:cNvPr id="93" name="TextBox 92">
          <a:extLst>
            <a:ext uri="{FF2B5EF4-FFF2-40B4-BE49-F238E27FC236}">
              <a16:creationId xmlns:a16="http://schemas.microsoft.com/office/drawing/2014/main" id="{C628254B-3DE3-4F62-B3BC-DA36B31CE7CC}"/>
            </a:ext>
          </a:extLst>
        </xdr:cNvPr>
        <xdr:cNvSpPr txBox="1"/>
      </xdr:nvSpPr>
      <xdr:spPr>
        <a:xfrm>
          <a:off x="9753600" y="2028825"/>
          <a:ext cx="101917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Register Customer info</a:t>
          </a:r>
          <a:endParaRPr lang="ru-RU" sz="1100" b="1" i="1">
            <a:solidFill>
              <a:schemeClr val="bg1"/>
            </a:solidFill>
          </a:endParaRPr>
        </a:p>
      </xdr:txBody>
    </xdr:sp>
    <xdr:clientData/>
  </xdr:twoCellAnchor>
  <xdr:twoCellAnchor>
    <xdr:from>
      <xdr:col>14</xdr:col>
      <xdr:colOff>161499</xdr:colOff>
      <xdr:row>24</xdr:row>
      <xdr:rowOff>66675</xdr:rowOff>
    </xdr:from>
    <xdr:to>
      <xdr:col>16</xdr:col>
      <xdr:colOff>52458</xdr:colOff>
      <xdr:row>27</xdr:row>
      <xdr:rowOff>19050</xdr:rowOff>
    </xdr:to>
    <xdr:sp macro="" textlink="">
      <xdr:nvSpPr>
        <xdr:cNvPr id="94" name="TextBox 93">
          <a:extLst>
            <a:ext uri="{FF2B5EF4-FFF2-40B4-BE49-F238E27FC236}">
              <a16:creationId xmlns:a16="http://schemas.microsoft.com/office/drawing/2014/main" id="{0EE27FD1-B677-4C7F-B034-15B38245DE81}"/>
            </a:ext>
          </a:extLst>
        </xdr:cNvPr>
        <xdr:cNvSpPr txBox="1"/>
      </xdr:nvSpPr>
      <xdr:spPr>
        <a:xfrm>
          <a:off x="9915099" y="4638675"/>
          <a:ext cx="1110159"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Non-Registered Customer info</a:t>
          </a:r>
          <a:endParaRPr lang="ru-RU" sz="1100" b="1" i="1">
            <a:solidFill>
              <a:schemeClr val="bg1"/>
            </a:solidFill>
          </a:endParaRPr>
        </a:p>
      </xdr:txBody>
    </xdr:sp>
    <xdr:clientData/>
  </xdr:twoCellAnchor>
  <xdr:twoCellAnchor>
    <xdr:from>
      <xdr:col>16</xdr:col>
      <xdr:colOff>600075</xdr:colOff>
      <xdr:row>15</xdr:row>
      <xdr:rowOff>123825</xdr:rowOff>
    </xdr:from>
    <xdr:to>
      <xdr:col>18</xdr:col>
      <xdr:colOff>400050</xdr:colOff>
      <xdr:row>17</xdr:row>
      <xdr:rowOff>76200</xdr:rowOff>
    </xdr:to>
    <xdr:sp macro="" textlink="">
      <xdr:nvSpPr>
        <xdr:cNvPr id="95" name="TextBox 94">
          <a:extLst>
            <a:ext uri="{FF2B5EF4-FFF2-40B4-BE49-F238E27FC236}">
              <a16:creationId xmlns:a16="http://schemas.microsoft.com/office/drawing/2014/main" id="{DAD6238D-68FD-44EF-9350-702FE83F3365}"/>
            </a:ext>
          </a:extLst>
        </xdr:cNvPr>
        <xdr:cNvSpPr txBox="1"/>
      </xdr:nvSpPr>
      <xdr:spPr>
        <a:xfrm>
          <a:off x="10353675" y="2981325"/>
          <a:ext cx="10191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Paid Orders</a:t>
          </a:r>
          <a:endParaRPr lang="ru-RU" sz="1100" b="1" i="1">
            <a:solidFill>
              <a:schemeClr val="bg1"/>
            </a:solidFill>
          </a:endParaRPr>
        </a:p>
      </xdr:txBody>
    </xdr:sp>
    <xdr:clientData/>
  </xdr:twoCellAnchor>
  <xdr:twoCellAnchor editAs="oneCell">
    <xdr:from>
      <xdr:col>3</xdr:col>
      <xdr:colOff>219076</xdr:colOff>
      <xdr:row>16</xdr:row>
      <xdr:rowOff>171451</xdr:rowOff>
    </xdr:from>
    <xdr:to>
      <xdr:col>4</xdr:col>
      <xdr:colOff>180976</xdr:colOff>
      <xdr:row>19</xdr:row>
      <xdr:rowOff>171451</xdr:rowOff>
    </xdr:to>
    <xdr:pic>
      <xdr:nvPicPr>
        <xdr:cNvPr id="110" name="Graphic 109" descr="Users with solid fill">
          <a:extLst>
            <a:ext uri="{FF2B5EF4-FFF2-40B4-BE49-F238E27FC236}">
              <a16:creationId xmlns:a16="http://schemas.microsoft.com/office/drawing/2014/main" id="{402D14B3-5690-417F-A827-BDB8258E8CE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047876" y="3219451"/>
          <a:ext cx="571500" cy="571500"/>
        </a:xfrm>
        <a:prstGeom prst="rect">
          <a:avLst/>
        </a:prstGeom>
      </xdr:spPr>
    </xdr:pic>
    <xdr:clientData/>
  </xdr:twoCellAnchor>
  <xdr:twoCellAnchor editAs="oneCell">
    <xdr:from>
      <xdr:col>9</xdr:col>
      <xdr:colOff>428625</xdr:colOff>
      <xdr:row>20</xdr:row>
      <xdr:rowOff>152400</xdr:rowOff>
    </xdr:from>
    <xdr:to>
      <xdr:col>10</xdr:col>
      <xdr:colOff>295275</xdr:colOff>
      <xdr:row>23</xdr:row>
      <xdr:rowOff>57150</xdr:rowOff>
    </xdr:to>
    <xdr:pic>
      <xdr:nvPicPr>
        <xdr:cNvPr id="112" name="Graphic 111" descr="Money with solid fill">
          <a:extLst>
            <a:ext uri="{FF2B5EF4-FFF2-40B4-BE49-F238E27FC236}">
              <a16:creationId xmlns:a16="http://schemas.microsoft.com/office/drawing/2014/main" id="{4D19D44A-335D-4B62-9B07-134825A9CBC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134225" y="3962400"/>
          <a:ext cx="476250" cy="476250"/>
        </a:xfrm>
        <a:prstGeom prst="rect">
          <a:avLst/>
        </a:prstGeom>
      </xdr:spPr>
    </xdr:pic>
    <xdr:clientData/>
  </xdr:twoCellAnchor>
  <xdr:twoCellAnchor editAs="oneCell">
    <xdr:from>
      <xdr:col>9</xdr:col>
      <xdr:colOff>419101</xdr:colOff>
      <xdr:row>12</xdr:row>
      <xdr:rowOff>180976</xdr:rowOff>
    </xdr:from>
    <xdr:to>
      <xdr:col>10</xdr:col>
      <xdr:colOff>304801</xdr:colOff>
      <xdr:row>15</xdr:row>
      <xdr:rowOff>104776</xdr:rowOff>
    </xdr:to>
    <xdr:pic>
      <xdr:nvPicPr>
        <xdr:cNvPr id="117" name="Picture 116">
          <a:extLst>
            <a:ext uri="{FF2B5EF4-FFF2-40B4-BE49-F238E27FC236}">
              <a16:creationId xmlns:a16="http://schemas.microsoft.com/office/drawing/2014/main" id="{FD72730D-443D-495D-8488-2F914E5287F0}"/>
            </a:ext>
          </a:extLst>
        </xdr:cNvPr>
        <xdr:cNvPicPr>
          <a:picLocks noChangeAspect="1"/>
        </xdr:cNvPicPr>
      </xdr:nvPicPr>
      <xdr:blipFill>
        <a:blip xmlns:r="http://schemas.openxmlformats.org/officeDocument/2006/relationships" r:embed="rId11" cstate="print">
          <a:duotone>
            <a:schemeClr val="bg2">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7124701" y="2466976"/>
          <a:ext cx="495300" cy="495300"/>
        </a:xfrm>
        <a:prstGeom prst="rect">
          <a:avLst/>
        </a:prstGeom>
        <a:ln>
          <a:noFill/>
        </a:ln>
      </xdr:spPr>
    </xdr:pic>
    <xdr:clientData/>
  </xdr:twoCellAnchor>
  <xdr:twoCellAnchor editAs="oneCell">
    <xdr:from>
      <xdr:col>7</xdr:col>
      <xdr:colOff>333376</xdr:colOff>
      <xdr:row>17</xdr:row>
      <xdr:rowOff>57150</xdr:rowOff>
    </xdr:from>
    <xdr:to>
      <xdr:col>8</xdr:col>
      <xdr:colOff>152399</xdr:colOff>
      <xdr:row>19</xdr:row>
      <xdr:rowOff>104773</xdr:rowOff>
    </xdr:to>
    <xdr:pic>
      <xdr:nvPicPr>
        <xdr:cNvPr id="125" name="Graphic 124">
          <a:extLst>
            <a:ext uri="{FF2B5EF4-FFF2-40B4-BE49-F238E27FC236}">
              <a16:creationId xmlns:a16="http://schemas.microsoft.com/office/drawing/2014/main" id="{17F6DC19-3C4C-4E7B-8391-9CC96A78D1E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 uri="{837473B0-CC2E-450A-ABE3-18F120FF3D39}">
              <a1611:picAttrSrcUrl xmlns:a1611="http://schemas.microsoft.com/office/drawing/2016/11/main" r:id="rId15"/>
            </a:ext>
          </a:extLst>
        </a:blip>
        <a:stretch>
          <a:fillRect/>
        </a:stretch>
      </xdr:blipFill>
      <xdr:spPr>
        <a:xfrm>
          <a:off x="4600576" y="3295650"/>
          <a:ext cx="428623" cy="428623"/>
        </a:xfrm>
        <a:prstGeom prst="rect">
          <a:avLst/>
        </a:prstGeom>
      </xdr:spPr>
    </xdr:pic>
    <xdr:clientData/>
  </xdr:twoCellAnchor>
  <xdr:twoCellAnchor editAs="oneCell">
    <xdr:from>
      <xdr:col>7</xdr:col>
      <xdr:colOff>381001</xdr:colOff>
      <xdr:row>6</xdr:row>
      <xdr:rowOff>161925</xdr:rowOff>
    </xdr:from>
    <xdr:to>
      <xdr:col>8</xdr:col>
      <xdr:colOff>209549</xdr:colOff>
      <xdr:row>9</xdr:row>
      <xdr:rowOff>28573</xdr:rowOff>
    </xdr:to>
    <xdr:pic>
      <xdr:nvPicPr>
        <xdr:cNvPr id="127" name="Graphic 126">
          <a:extLst>
            <a:ext uri="{FF2B5EF4-FFF2-40B4-BE49-F238E27FC236}">
              <a16:creationId xmlns:a16="http://schemas.microsoft.com/office/drawing/2014/main" id="{7C66C282-C7CA-4AD3-8CE0-E2C1D2E9654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 uri="{837473B0-CC2E-450A-ABE3-18F120FF3D39}">
              <a1611:picAttrSrcUrl xmlns:a1611="http://schemas.microsoft.com/office/drawing/2016/11/main" r:id="rId18"/>
            </a:ext>
          </a:extLst>
        </a:blip>
        <a:stretch>
          <a:fillRect/>
        </a:stretch>
      </xdr:blipFill>
      <xdr:spPr>
        <a:xfrm>
          <a:off x="4648201" y="1304925"/>
          <a:ext cx="438148" cy="438148"/>
        </a:xfrm>
        <a:prstGeom prst="rect">
          <a:avLst/>
        </a:prstGeom>
      </xdr:spPr>
    </xdr:pic>
    <xdr:clientData/>
  </xdr:twoCellAnchor>
  <xdr:twoCellAnchor editAs="oneCell">
    <xdr:from>
      <xdr:col>11</xdr:col>
      <xdr:colOff>419100</xdr:colOff>
      <xdr:row>17</xdr:row>
      <xdr:rowOff>152399</xdr:rowOff>
    </xdr:from>
    <xdr:to>
      <xdr:col>12</xdr:col>
      <xdr:colOff>285750</xdr:colOff>
      <xdr:row>20</xdr:row>
      <xdr:rowOff>28574</xdr:rowOff>
    </xdr:to>
    <xdr:pic>
      <xdr:nvPicPr>
        <xdr:cNvPr id="133" name="Graphic 132">
          <a:extLst>
            <a:ext uri="{FF2B5EF4-FFF2-40B4-BE49-F238E27FC236}">
              <a16:creationId xmlns:a16="http://schemas.microsoft.com/office/drawing/2014/main" id="{8BC5A000-2D3C-4F4C-A71B-5910CD53073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 uri="{837473B0-CC2E-450A-ABE3-18F120FF3D39}">
              <a1611:picAttrSrcUrl xmlns:a1611="http://schemas.microsoft.com/office/drawing/2016/11/main" r:id="rId21"/>
            </a:ext>
          </a:extLst>
        </a:blip>
        <a:stretch>
          <a:fillRect/>
        </a:stretch>
      </xdr:blipFill>
      <xdr:spPr>
        <a:xfrm>
          <a:off x="8343900" y="3390899"/>
          <a:ext cx="476250" cy="447675"/>
        </a:xfrm>
        <a:prstGeom prst="rect">
          <a:avLst/>
        </a:prstGeom>
      </xdr:spPr>
    </xdr:pic>
    <xdr:clientData/>
  </xdr:twoCellAnchor>
  <xdr:twoCellAnchor editAs="oneCell">
    <xdr:from>
      <xdr:col>14</xdr:col>
      <xdr:colOff>0</xdr:colOff>
      <xdr:row>13</xdr:row>
      <xdr:rowOff>66674</xdr:rowOff>
    </xdr:from>
    <xdr:to>
      <xdr:col>14</xdr:col>
      <xdr:colOff>495299</xdr:colOff>
      <xdr:row>15</xdr:row>
      <xdr:rowOff>180973</xdr:rowOff>
    </xdr:to>
    <xdr:pic>
      <xdr:nvPicPr>
        <xdr:cNvPr id="142" name="Graphic 141">
          <a:extLst>
            <a:ext uri="{FF2B5EF4-FFF2-40B4-BE49-F238E27FC236}">
              <a16:creationId xmlns:a16="http://schemas.microsoft.com/office/drawing/2014/main" id="{E20FBE94-DD74-44F8-8A4F-FE19DD4D90D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 uri="{837473B0-CC2E-450A-ABE3-18F120FF3D39}">
              <a1611:picAttrSrcUrl xmlns:a1611="http://schemas.microsoft.com/office/drawing/2016/11/main" r:id="rId24"/>
            </a:ext>
          </a:extLst>
        </a:blip>
        <a:stretch>
          <a:fillRect/>
        </a:stretch>
      </xdr:blipFill>
      <xdr:spPr>
        <a:xfrm>
          <a:off x="9753600" y="2543174"/>
          <a:ext cx="495299" cy="495299"/>
        </a:xfrm>
        <a:prstGeom prst="rect">
          <a:avLst/>
        </a:prstGeom>
      </xdr:spPr>
    </xdr:pic>
    <xdr:clientData/>
  </xdr:twoCellAnchor>
  <xdr:twoCellAnchor editAs="oneCell">
    <xdr:from>
      <xdr:col>14</xdr:col>
      <xdr:colOff>15970</xdr:colOff>
      <xdr:row>21</xdr:row>
      <xdr:rowOff>85725</xdr:rowOff>
    </xdr:from>
    <xdr:to>
      <xdr:col>14</xdr:col>
      <xdr:colOff>504824</xdr:colOff>
      <xdr:row>24</xdr:row>
      <xdr:rowOff>7121</xdr:rowOff>
    </xdr:to>
    <xdr:pic>
      <xdr:nvPicPr>
        <xdr:cNvPr id="144" name="Graphic 143">
          <a:extLst>
            <a:ext uri="{FF2B5EF4-FFF2-40B4-BE49-F238E27FC236}">
              <a16:creationId xmlns:a16="http://schemas.microsoft.com/office/drawing/2014/main" id="{FF84F21C-21A4-4938-B403-A58552BF914B}"/>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 uri="{837473B0-CC2E-450A-ABE3-18F120FF3D39}">
              <a1611:picAttrSrcUrl xmlns:a1611="http://schemas.microsoft.com/office/drawing/2016/11/main" r:id="rId27"/>
            </a:ext>
          </a:extLst>
        </a:blip>
        <a:stretch>
          <a:fillRect/>
        </a:stretch>
      </xdr:blipFill>
      <xdr:spPr>
        <a:xfrm>
          <a:off x="9769570" y="4086225"/>
          <a:ext cx="488854" cy="492896"/>
        </a:xfrm>
        <a:prstGeom prst="rect">
          <a:avLst/>
        </a:prstGeom>
      </xdr:spPr>
    </xdr:pic>
    <xdr:clientData/>
  </xdr:twoCellAnchor>
  <xdr:twoCellAnchor editAs="oneCell">
    <xdr:from>
      <xdr:col>17</xdr:col>
      <xdr:colOff>180975</xdr:colOff>
      <xdr:row>17</xdr:row>
      <xdr:rowOff>123825</xdr:rowOff>
    </xdr:from>
    <xdr:to>
      <xdr:col>17</xdr:col>
      <xdr:colOff>572690</xdr:colOff>
      <xdr:row>19</xdr:row>
      <xdr:rowOff>142874</xdr:rowOff>
    </xdr:to>
    <xdr:pic>
      <xdr:nvPicPr>
        <xdr:cNvPr id="146" name="Picture 145">
          <a:extLst>
            <a:ext uri="{FF2B5EF4-FFF2-40B4-BE49-F238E27FC236}">
              <a16:creationId xmlns:a16="http://schemas.microsoft.com/office/drawing/2014/main" id="{D54705F2-5C2B-47AC-8F6B-72D6C7433E7F}"/>
            </a:ext>
          </a:extLst>
        </xdr:cNvPr>
        <xdr:cNvPicPr>
          <a:picLocks noChangeAspect="1"/>
        </xdr:cNvPicPr>
      </xdr:nvPicPr>
      <xdr:blipFill>
        <a:blip xmlns:r="http://schemas.openxmlformats.org/officeDocument/2006/relationships" r:embed="rId28" cstate="print">
          <a:duotone>
            <a:schemeClr val="bg2">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29"/>
            </a:ext>
          </a:extLst>
        </a:blip>
        <a:stretch>
          <a:fillRect/>
        </a:stretch>
      </xdr:blipFill>
      <xdr:spPr>
        <a:xfrm>
          <a:off x="10544175" y="3362325"/>
          <a:ext cx="391715" cy="400049"/>
        </a:xfrm>
        <a:prstGeom prst="rect">
          <a:avLst/>
        </a:prstGeom>
      </xdr:spPr>
    </xdr:pic>
    <xdr:clientData/>
  </xdr:twoCellAnchor>
  <xdr:twoCellAnchor>
    <xdr:from>
      <xdr:col>17</xdr:col>
      <xdr:colOff>66675</xdr:colOff>
      <xdr:row>17</xdr:row>
      <xdr:rowOff>28575</xdr:rowOff>
    </xdr:from>
    <xdr:to>
      <xdr:col>18</xdr:col>
      <xdr:colOff>95250</xdr:colOff>
      <xdr:row>20</xdr:row>
      <xdr:rowOff>47625</xdr:rowOff>
    </xdr:to>
    <xdr:sp macro="" textlink="">
      <xdr:nvSpPr>
        <xdr:cNvPr id="147" name="Oval 146">
          <a:extLst>
            <a:ext uri="{FF2B5EF4-FFF2-40B4-BE49-F238E27FC236}">
              <a16:creationId xmlns:a16="http://schemas.microsoft.com/office/drawing/2014/main" id="{1E5AFFE1-5FF0-41D6-830F-5E0A2A893747}"/>
            </a:ext>
          </a:extLst>
        </xdr:cNvPr>
        <xdr:cNvSpPr/>
      </xdr:nvSpPr>
      <xdr:spPr>
        <a:xfrm>
          <a:off x="10429875" y="3267075"/>
          <a:ext cx="638175" cy="590550"/>
        </a:xfrm>
        <a:prstGeom prst="ellipse">
          <a:avLst/>
        </a:prstGeom>
        <a:noFill/>
        <a:ln w="63500">
          <a:gradFill>
            <a:gsLst>
              <a:gs pos="0">
                <a:srgbClr val="C23FD8"/>
              </a:gs>
              <a:gs pos="100000">
                <a:srgbClr val="9966FF"/>
              </a:gs>
            </a:gsLst>
            <a:lin ang="5400000" scaled="1"/>
          </a:gradFill>
        </a:ln>
        <a:effectLst>
          <a:glow rad="63500">
            <a:srgbClr val="C23FD8">
              <a:alpha val="40000"/>
            </a:srgbClr>
          </a:glow>
          <a:outerShdw blurRad="63500" sx="102000" sy="102000" algn="ctr" rotWithShape="0">
            <a:srgbClr val="9933FF">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11</xdr:col>
      <xdr:colOff>352425</xdr:colOff>
      <xdr:row>17</xdr:row>
      <xdr:rowOff>47625</xdr:rowOff>
    </xdr:from>
    <xdr:to>
      <xdr:col>12</xdr:col>
      <xdr:colOff>381000</xdr:colOff>
      <xdr:row>20</xdr:row>
      <xdr:rowOff>66675</xdr:rowOff>
    </xdr:to>
    <xdr:sp macro="" textlink="">
      <xdr:nvSpPr>
        <xdr:cNvPr id="149" name="Oval 148">
          <a:extLst>
            <a:ext uri="{FF2B5EF4-FFF2-40B4-BE49-F238E27FC236}">
              <a16:creationId xmlns:a16="http://schemas.microsoft.com/office/drawing/2014/main" id="{DAA8BE6D-A970-473D-97C4-ED2B422E0CDF}"/>
            </a:ext>
          </a:extLst>
        </xdr:cNvPr>
        <xdr:cNvSpPr/>
      </xdr:nvSpPr>
      <xdr:spPr>
        <a:xfrm>
          <a:off x="7058025" y="3286125"/>
          <a:ext cx="638175" cy="590550"/>
        </a:xfrm>
        <a:prstGeom prst="ellipse">
          <a:avLst/>
        </a:prstGeom>
        <a:noFill/>
        <a:ln w="63500">
          <a:gradFill>
            <a:gsLst>
              <a:gs pos="0">
                <a:srgbClr val="C23FD8"/>
              </a:gs>
              <a:gs pos="100000">
                <a:srgbClr val="9966FF"/>
              </a:gs>
            </a:gsLst>
            <a:lin ang="5400000" scaled="1"/>
          </a:gradFill>
        </a:ln>
        <a:effectLst>
          <a:glow rad="63500">
            <a:srgbClr val="C23FD8">
              <a:alpha val="40000"/>
            </a:srgbClr>
          </a:glow>
          <a:outerShdw blurRad="63500" sx="102000" sy="102000" algn="ctr" rotWithShape="0">
            <a:srgbClr val="9933FF">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12</xdr:col>
      <xdr:colOff>381000</xdr:colOff>
      <xdr:row>18</xdr:row>
      <xdr:rowOff>133350</xdr:rowOff>
    </xdr:from>
    <xdr:to>
      <xdr:col>17</xdr:col>
      <xdr:colOff>66675</xdr:colOff>
      <xdr:row>18</xdr:row>
      <xdr:rowOff>152400</xdr:rowOff>
    </xdr:to>
    <xdr:cxnSp macro="">
      <xdr:nvCxnSpPr>
        <xdr:cNvPr id="151" name="Straight Connector 150">
          <a:extLst>
            <a:ext uri="{FF2B5EF4-FFF2-40B4-BE49-F238E27FC236}">
              <a16:creationId xmlns:a16="http://schemas.microsoft.com/office/drawing/2014/main" id="{9583ED83-69BD-45CE-A439-C4F569770CBA}"/>
            </a:ext>
          </a:extLst>
        </xdr:cNvPr>
        <xdr:cNvCxnSpPr>
          <a:cxnSpLocks/>
          <a:stCxn id="147" idx="2"/>
          <a:endCxn id="149" idx="6"/>
        </xdr:cNvCxnSpPr>
      </xdr:nvCxnSpPr>
      <xdr:spPr>
        <a:xfrm flipH="1">
          <a:off x="7696200" y="3562350"/>
          <a:ext cx="2733675" cy="19050"/>
        </a:xfrm>
        <a:prstGeom prst="line">
          <a:avLst/>
        </a:prstGeom>
        <a:ln w="26670">
          <a:gradFill>
            <a:gsLst>
              <a:gs pos="0">
                <a:schemeClr val="bg1"/>
              </a:gs>
              <a:gs pos="100000">
                <a:schemeClr val="accent1">
                  <a:lumMod val="30000"/>
                  <a:lumOff val="70000"/>
                </a:schemeClr>
              </a:gs>
            </a:gsLst>
            <a:lin ang="5400000" scaled="1"/>
          </a:gradFill>
        </a:ln>
        <a:effectLst>
          <a:glow rad="63500">
            <a:schemeClr val="accent3">
              <a:satMod val="175000"/>
              <a:alpha val="4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238125</xdr:colOff>
      <xdr:row>30</xdr:row>
      <xdr:rowOff>57150</xdr:rowOff>
    </xdr:from>
    <xdr:to>
      <xdr:col>8</xdr:col>
      <xdr:colOff>533400</xdr:colOff>
      <xdr:row>31</xdr:row>
      <xdr:rowOff>114300</xdr:rowOff>
    </xdr:to>
    <xdr:sp macro="" textlink="">
      <xdr:nvSpPr>
        <xdr:cNvPr id="155" name="TextBox 154">
          <a:extLst>
            <a:ext uri="{FF2B5EF4-FFF2-40B4-BE49-F238E27FC236}">
              <a16:creationId xmlns:a16="http://schemas.microsoft.com/office/drawing/2014/main" id="{8BC192A6-3FB8-4F20-A65F-2D4DF779E01B}"/>
            </a:ext>
          </a:extLst>
        </xdr:cNvPr>
        <xdr:cNvSpPr txBox="1"/>
      </xdr:nvSpPr>
      <xdr:spPr>
        <a:xfrm>
          <a:off x="4505325" y="5772150"/>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Website</a:t>
          </a:r>
          <a:endParaRPr lang="ru-RU" sz="1100" b="1" i="1">
            <a:solidFill>
              <a:schemeClr val="bg1"/>
            </a:solidFill>
          </a:endParaRPr>
        </a:p>
      </xdr:txBody>
    </xdr:sp>
    <xdr:clientData/>
  </xdr:twoCellAnchor>
  <xdr:twoCellAnchor editAs="oneCell">
    <xdr:from>
      <xdr:col>7</xdr:col>
      <xdr:colOff>390526</xdr:colOff>
      <xdr:row>27</xdr:row>
      <xdr:rowOff>133349</xdr:rowOff>
    </xdr:from>
    <xdr:to>
      <xdr:col>8</xdr:col>
      <xdr:colOff>180976</xdr:colOff>
      <xdr:row>29</xdr:row>
      <xdr:rowOff>152399</xdr:rowOff>
    </xdr:to>
    <xdr:pic>
      <xdr:nvPicPr>
        <xdr:cNvPr id="157" name="Picture 156">
          <a:extLst>
            <a:ext uri="{FF2B5EF4-FFF2-40B4-BE49-F238E27FC236}">
              <a16:creationId xmlns:a16="http://schemas.microsoft.com/office/drawing/2014/main" id="{718E5364-B8BD-4238-896F-27DFA012AF63}"/>
            </a:ext>
          </a:extLst>
        </xdr:cNvPr>
        <xdr:cNvPicPr>
          <a:picLocks noChangeAspect="1"/>
        </xdr:cNvPicPr>
      </xdr:nvPicPr>
      <xdr:blipFill>
        <a:blip xmlns:r="http://schemas.openxmlformats.org/officeDocument/2006/relationships" r:embed="rId30" cstate="print">
          <a:duotone>
            <a:schemeClr val="bg2">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31"/>
            </a:ext>
          </a:extLst>
        </a:blip>
        <a:stretch>
          <a:fillRect/>
        </a:stretch>
      </xdr:blipFill>
      <xdr:spPr>
        <a:xfrm>
          <a:off x="4657726" y="5276849"/>
          <a:ext cx="400050" cy="400050"/>
        </a:xfrm>
        <a:prstGeom prst="rect">
          <a:avLst/>
        </a:prstGeom>
        <a:ln>
          <a:noFill/>
        </a:ln>
      </xdr:spPr>
    </xdr:pic>
    <xdr:clientData/>
  </xdr:twoCellAnchor>
  <xdr:twoCellAnchor>
    <xdr:from>
      <xdr:col>7</xdr:col>
      <xdr:colOff>161924</xdr:colOff>
      <xdr:row>8</xdr:row>
      <xdr:rowOff>95250</xdr:rowOff>
    </xdr:from>
    <xdr:to>
      <xdr:col>7</xdr:col>
      <xdr:colOff>583124</xdr:colOff>
      <xdr:row>18</xdr:row>
      <xdr:rowOff>24150</xdr:rowOff>
    </xdr:to>
    <xdr:sp macro="" textlink="PivotTables3!N5">
      <xdr:nvSpPr>
        <xdr:cNvPr id="158" name="TextBox 157">
          <a:extLst>
            <a:ext uri="{FF2B5EF4-FFF2-40B4-BE49-F238E27FC236}">
              <a16:creationId xmlns:a16="http://schemas.microsoft.com/office/drawing/2014/main" id="{AE74AA5C-8FDD-486D-AC05-E6C6E75E2DB3}"/>
            </a:ext>
          </a:extLst>
        </xdr:cNvPr>
        <xdr:cNvSpPr txBox="1"/>
      </xdr:nvSpPr>
      <xdr:spPr>
        <a:xfrm>
          <a:off x="4429124" y="1619250"/>
          <a:ext cx="421200" cy="183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ru-RU" sz="11300" b="1" i="1">
            <a:solidFill>
              <a:schemeClr val="bg1"/>
            </a:solidFill>
            <a:effectLst>
              <a:glow rad="63500">
                <a:schemeClr val="accent3">
                  <a:satMod val="175000"/>
                  <a:alpha val="40000"/>
                </a:schemeClr>
              </a:glow>
            </a:effectLst>
          </a:endParaRPr>
        </a:p>
      </xdr:txBody>
    </xdr:sp>
    <xdr:clientData/>
  </xdr:twoCellAnchor>
  <xdr:twoCellAnchor>
    <xdr:from>
      <xdr:col>3</xdr:col>
      <xdr:colOff>161925</xdr:colOff>
      <xdr:row>16</xdr:row>
      <xdr:rowOff>152400</xdr:rowOff>
    </xdr:from>
    <xdr:to>
      <xdr:col>4</xdr:col>
      <xdr:colOff>190500</xdr:colOff>
      <xdr:row>19</xdr:row>
      <xdr:rowOff>171450</xdr:rowOff>
    </xdr:to>
    <xdr:sp macro="" textlink="">
      <xdr:nvSpPr>
        <xdr:cNvPr id="5" name="Oval 4">
          <a:extLst>
            <a:ext uri="{FF2B5EF4-FFF2-40B4-BE49-F238E27FC236}">
              <a16:creationId xmlns:a16="http://schemas.microsoft.com/office/drawing/2014/main" id="{474DC582-8661-4043-B509-79B17F9F0D3D}"/>
            </a:ext>
          </a:extLst>
        </xdr:cNvPr>
        <xdr:cNvSpPr/>
      </xdr:nvSpPr>
      <xdr:spPr>
        <a:xfrm>
          <a:off x="3209925" y="3200400"/>
          <a:ext cx="638175" cy="590550"/>
        </a:xfrm>
        <a:prstGeom prst="ellipse">
          <a:avLst/>
        </a:prstGeom>
        <a:noFill/>
        <a:ln w="63500">
          <a:gradFill>
            <a:gsLst>
              <a:gs pos="0">
                <a:srgbClr val="C23FD8"/>
              </a:gs>
              <a:gs pos="100000">
                <a:srgbClr val="9966FF"/>
              </a:gs>
            </a:gsLst>
            <a:lin ang="5400000" scaled="1"/>
          </a:gradFill>
        </a:ln>
        <a:effectLst>
          <a:glow rad="63500">
            <a:srgbClr val="C23FD8">
              <a:alpha val="40000"/>
            </a:srgbClr>
          </a:glow>
          <a:outerShdw blurRad="63500" sx="102000" sy="102000" algn="ctr" rotWithShape="0">
            <a:srgbClr val="9933FF">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228600</xdr:colOff>
      <xdr:row>17</xdr:row>
      <xdr:rowOff>0</xdr:rowOff>
    </xdr:from>
    <xdr:to>
      <xdr:col>8</xdr:col>
      <xdr:colOff>257175</xdr:colOff>
      <xdr:row>20</xdr:row>
      <xdr:rowOff>19050</xdr:rowOff>
    </xdr:to>
    <xdr:sp macro="" textlink="">
      <xdr:nvSpPr>
        <xdr:cNvPr id="148" name="Oval 147">
          <a:extLst>
            <a:ext uri="{FF2B5EF4-FFF2-40B4-BE49-F238E27FC236}">
              <a16:creationId xmlns:a16="http://schemas.microsoft.com/office/drawing/2014/main" id="{EA4EF167-8A00-4D29-B119-EE7D5D9A9537}"/>
            </a:ext>
          </a:extLst>
        </xdr:cNvPr>
        <xdr:cNvSpPr/>
      </xdr:nvSpPr>
      <xdr:spPr>
        <a:xfrm>
          <a:off x="4495800" y="3238500"/>
          <a:ext cx="638175" cy="590550"/>
        </a:xfrm>
        <a:prstGeom prst="ellipse">
          <a:avLst/>
        </a:prstGeom>
        <a:noFill/>
        <a:ln w="63500">
          <a:gradFill>
            <a:gsLst>
              <a:gs pos="0">
                <a:srgbClr val="C23FD8"/>
              </a:gs>
              <a:gs pos="100000">
                <a:srgbClr val="9966FF"/>
              </a:gs>
            </a:gsLst>
            <a:lin ang="5400000" scaled="1"/>
          </a:gradFill>
        </a:ln>
        <a:effectLst>
          <a:glow rad="63500">
            <a:srgbClr val="C23FD8">
              <a:alpha val="40000"/>
            </a:srgbClr>
          </a:glow>
          <a:outerShdw blurRad="63500" sx="102000" sy="102000" algn="ctr" rotWithShape="0">
            <a:srgbClr val="9933FF">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123825</xdr:colOff>
      <xdr:row>23</xdr:row>
      <xdr:rowOff>104774</xdr:rowOff>
    </xdr:from>
    <xdr:to>
      <xdr:col>8</xdr:col>
      <xdr:colOff>485775</xdr:colOff>
      <xdr:row>31</xdr:row>
      <xdr:rowOff>47625</xdr:rowOff>
    </xdr:to>
    <xdr:sp macro="" textlink="PivotTables3!O4">
      <xdr:nvSpPr>
        <xdr:cNvPr id="167" name="TextBox 166">
          <a:extLst>
            <a:ext uri="{FF2B5EF4-FFF2-40B4-BE49-F238E27FC236}">
              <a16:creationId xmlns:a16="http://schemas.microsoft.com/office/drawing/2014/main" id="{1AED8CA9-FF23-4A6F-B19E-4A2CCC70DDD7}"/>
            </a:ext>
          </a:extLst>
        </xdr:cNvPr>
        <xdr:cNvSpPr txBox="1"/>
      </xdr:nvSpPr>
      <xdr:spPr>
        <a:xfrm>
          <a:off x="4391025" y="4486274"/>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C444EE9-F0E9-4828-8A20-4D3422F45689}" type="TxLink">
            <a:rPr lang="en-US" sz="11000" b="0" i="0" u="none" strike="noStrike">
              <a:ln>
                <a:noFill/>
              </a:ln>
              <a:solidFill>
                <a:srgbClr val="9933FF"/>
              </a:solidFill>
              <a:effectLst>
                <a:glow rad="63500">
                  <a:schemeClr val="accent5">
                    <a:satMod val="175000"/>
                    <a:alpha val="40000"/>
                  </a:schemeClr>
                </a:glow>
              </a:effectLst>
              <a:latin typeface="Calibri"/>
              <a:ea typeface="Calibri"/>
              <a:cs typeface="Calibri"/>
            </a:rPr>
            <a:pPr marL="0" indent="0"/>
            <a:t>○</a:t>
          </a:fld>
          <a:endParaRPr lang="ru-RU" sz="11000" b="0" i="0" u="none" strike="noStrike">
            <a:ln>
              <a:noFill/>
            </a:ln>
            <a:solidFill>
              <a:srgbClr val="9933FF"/>
            </a:solidFill>
            <a:effectLst>
              <a:glow rad="63500">
                <a:schemeClr val="accent5">
                  <a:satMod val="175000"/>
                  <a:alpha val="40000"/>
                </a:schemeClr>
              </a:glow>
            </a:effectLst>
            <a:latin typeface="Calibri"/>
            <a:ea typeface="Calibri"/>
            <a:cs typeface="Calibri"/>
          </a:endParaRPr>
        </a:p>
      </xdr:txBody>
    </xdr:sp>
    <xdr:clientData/>
  </xdr:twoCellAnchor>
  <xdr:twoCellAnchor>
    <xdr:from>
      <xdr:col>6</xdr:col>
      <xdr:colOff>542924</xdr:colOff>
      <xdr:row>3</xdr:row>
      <xdr:rowOff>123825</xdr:rowOff>
    </xdr:from>
    <xdr:to>
      <xdr:col>8</xdr:col>
      <xdr:colOff>533399</xdr:colOff>
      <xdr:row>5</xdr:row>
      <xdr:rowOff>38100</xdr:rowOff>
    </xdr:to>
    <xdr:grpSp>
      <xdr:nvGrpSpPr>
        <xdr:cNvPr id="171" name="Group 170">
          <a:extLst>
            <a:ext uri="{FF2B5EF4-FFF2-40B4-BE49-F238E27FC236}">
              <a16:creationId xmlns:a16="http://schemas.microsoft.com/office/drawing/2014/main" id="{F8B53786-886E-47E2-A68D-DB912F1A85E7}"/>
            </a:ext>
          </a:extLst>
        </xdr:cNvPr>
        <xdr:cNvGrpSpPr/>
      </xdr:nvGrpSpPr>
      <xdr:grpSpPr>
        <a:xfrm>
          <a:off x="4186237" y="695325"/>
          <a:ext cx="1204912" cy="295275"/>
          <a:chOff x="4267200" y="685800"/>
          <a:chExt cx="1009650" cy="295275"/>
        </a:xfrm>
      </xdr:grpSpPr>
      <xdr:sp macro="" textlink="PivotTables3!Q5">
        <xdr:nvSpPr>
          <xdr:cNvPr id="177" name="TextBox 176">
            <a:extLst>
              <a:ext uri="{FF2B5EF4-FFF2-40B4-BE49-F238E27FC236}">
                <a16:creationId xmlns:a16="http://schemas.microsoft.com/office/drawing/2014/main" id="{10FEE6AA-E53D-4971-92E8-E33113470F4B}"/>
              </a:ext>
            </a:extLst>
          </xdr:cNvPr>
          <xdr:cNvSpPr txBox="1"/>
        </xdr:nvSpPr>
        <xdr:spPr>
          <a:xfrm>
            <a:off x="4267200" y="685800"/>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F8CFDC8-9225-4DB7-9600-CBA902691E98}" type="TxLink">
              <a:rPr lang="en-US" sz="1600" b="1" i="0" u="none" strike="noStrike">
                <a:solidFill>
                  <a:schemeClr val="bg1"/>
                </a:solidFill>
                <a:latin typeface="Calibri"/>
                <a:ea typeface="Calibri"/>
                <a:cs typeface="Calibri"/>
              </a:rPr>
              <a:pPr algn="ctr"/>
              <a:t> 1 363 </a:t>
            </a:fld>
            <a:endParaRPr lang="ru-RU" sz="1600" b="1" i="1">
              <a:solidFill>
                <a:schemeClr val="bg1"/>
              </a:solidFill>
            </a:endParaRPr>
          </a:p>
        </xdr:txBody>
      </xdr:sp>
      <xdr:sp macro="" textlink="">
        <xdr:nvSpPr>
          <xdr:cNvPr id="178" name="TextBox 177">
            <a:extLst>
              <a:ext uri="{FF2B5EF4-FFF2-40B4-BE49-F238E27FC236}">
                <a16:creationId xmlns:a16="http://schemas.microsoft.com/office/drawing/2014/main" id="{9A09AD9E-1D0F-43B2-A72B-D2C6A24D90F1}"/>
              </a:ext>
            </a:extLst>
          </xdr:cNvPr>
          <xdr:cNvSpPr txBox="1"/>
        </xdr:nvSpPr>
        <xdr:spPr>
          <a:xfrm>
            <a:off x="4829175" y="733425"/>
            <a:ext cx="4476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1" u="none" strike="noStrike">
                <a:solidFill>
                  <a:schemeClr val="bg1"/>
                </a:solidFill>
                <a:latin typeface="Calibri"/>
                <a:ea typeface="Calibri"/>
                <a:cs typeface="Calibri"/>
              </a:rPr>
              <a:t>pcs</a:t>
            </a:r>
          </a:p>
        </xdr:txBody>
      </xdr:sp>
    </xdr:grpSp>
    <xdr:clientData/>
  </xdr:twoCellAnchor>
  <xdr:twoCellAnchor>
    <xdr:from>
      <xdr:col>6</xdr:col>
      <xdr:colOff>523875</xdr:colOff>
      <xdr:row>31</xdr:row>
      <xdr:rowOff>9525</xdr:rowOff>
    </xdr:from>
    <xdr:to>
      <xdr:col>8</xdr:col>
      <xdr:colOff>514350</xdr:colOff>
      <xdr:row>32</xdr:row>
      <xdr:rowOff>114300</xdr:rowOff>
    </xdr:to>
    <xdr:grpSp>
      <xdr:nvGrpSpPr>
        <xdr:cNvPr id="180" name="Group 179">
          <a:extLst>
            <a:ext uri="{FF2B5EF4-FFF2-40B4-BE49-F238E27FC236}">
              <a16:creationId xmlns:a16="http://schemas.microsoft.com/office/drawing/2014/main" id="{D38B5B49-14A7-49A5-A0EE-61031501947C}"/>
            </a:ext>
          </a:extLst>
        </xdr:cNvPr>
        <xdr:cNvGrpSpPr/>
      </xdr:nvGrpSpPr>
      <xdr:grpSpPr>
        <a:xfrm>
          <a:off x="4167188" y="5915025"/>
          <a:ext cx="1204912" cy="295275"/>
          <a:chOff x="4267200" y="685800"/>
          <a:chExt cx="1009650" cy="295275"/>
        </a:xfrm>
      </xdr:grpSpPr>
      <xdr:sp macro="" textlink="PivotTables3!Q4">
        <xdr:nvSpPr>
          <xdr:cNvPr id="181" name="TextBox 180">
            <a:extLst>
              <a:ext uri="{FF2B5EF4-FFF2-40B4-BE49-F238E27FC236}">
                <a16:creationId xmlns:a16="http://schemas.microsoft.com/office/drawing/2014/main" id="{55F3EBA3-8397-4D95-AA9F-3795919A2F75}"/>
              </a:ext>
            </a:extLst>
          </xdr:cNvPr>
          <xdr:cNvSpPr txBox="1"/>
        </xdr:nvSpPr>
        <xdr:spPr>
          <a:xfrm>
            <a:off x="4267200" y="685800"/>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FCA3359-445D-4227-A7CC-BD13107E9594}" type="TxLink">
              <a:rPr lang="en-US" sz="1600" b="1" i="0" u="none" strike="noStrike">
                <a:solidFill>
                  <a:schemeClr val="bg1"/>
                </a:solidFill>
                <a:latin typeface="Calibri"/>
                <a:ea typeface="Calibri"/>
                <a:cs typeface="Calibri"/>
              </a:rPr>
              <a:pPr algn="ctr"/>
              <a:t> 1 368 </a:t>
            </a:fld>
            <a:endParaRPr lang="ru-RU" sz="2400" b="1" i="1">
              <a:solidFill>
                <a:schemeClr val="bg1"/>
              </a:solidFill>
            </a:endParaRPr>
          </a:p>
        </xdr:txBody>
      </xdr:sp>
      <xdr:sp macro="" textlink="">
        <xdr:nvSpPr>
          <xdr:cNvPr id="182" name="TextBox 181">
            <a:extLst>
              <a:ext uri="{FF2B5EF4-FFF2-40B4-BE49-F238E27FC236}">
                <a16:creationId xmlns:a16="http://schemas.microsoft.com/office/drawing/2014/main" id="{17CD0FA4-9400-48C7-92DB-D5CD6ACF4DE9}"/>
              </a:ext>
            </a:extLst>
          </xdr:cNvPr>
          <xdr:cNvSpPr txBox="1"/>
        </xdr:nvSpPr>
        <xdr:spPr>
          <a:xfrm>
            <a:off x="4829175" y="733425"/>
            <a:ext cx="4476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1" u="none" strike="noStrike">
                <a:solidFill>
                  <a:schemeClr val="bg1"/>
                </a:solidFill>
                <a:latin typeface="Calibri"/>
                <a:ea typeface="Calibri"/>
                <a:cs typeface="Calibri"/>
              </a:rPr>
              <a:t>pcs</a:t>
            </a:r>
          </a:p>
        </xdr:txBody>
      </xdr:sp>
    </xdr:grpSp>
    <xdr:clientData/>
  </xdr:twoCellAnchor>
  <xdr:twoCellAnchor>
    <xdr:from>
      <xdr:col>3</xdr:col>
      <xdr:colOff>85698</xdr:colOff>
      <xdr:row>7</xdr:row>
      <xdr:rowOff>91669</xdr:rowOff>
    </xdr:from>
    <xdr:to>
      <xdr:col>8</xdr:col>
      <xdr:colOff>528141</xdr:colOff>
      <xdr:row>12</xdr:row>
      <xdr:rowOff>93169</xdr:rowOff>
    </xdr:to>
    <xdr:sp macro="" textlink="PivotTables3!N5">
      <xdr:nvSpPr>
        <xdr:cNvPr id="185" name="TextBox 184">
          <a:extLst>
            <a:ext uri="{FF2B5EF4-FFF2-40B4-BE49-F238E27FC236}">
              <a16:creationId xmlns:a16="http://schemas.microsoft.com/office/drawing/2014/main" id="{45B168E8-5B9B-4F25-A56C-727FB227CD84}"/>
            </a:ext>
          </a:extLst>
        </xdr:cNvPr>
        <xdr:cNvSpPr txBox="1"/>
      </xdr:nvSpPr>
      <xdr:spPr>
        <a:xfrm rot="3178306">
          <a:off x="3182720" y="156947"/>
          <a:ext cx="954000" cy="3490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290D7BA-FD78-4C5D-9DEE-3E291DB938FF}" type="TxLink">
            <a:rPr lang="en-US" sz="30000" b="0" i="0" u="none" strike="noStrike">
              <a:solidFill>
                <a:schemeClr val="bg1"/>
              </a:solidFill>
              <a:effectLst>
                <a:glow rad="63500">
                  <a:schemeClr val="accent3">
                    <a:satMod val="175000"/>
                    <a:alpha val="40000"/>
                  </a:schemeClr>
                </a:glow>
              </a:effectLst>
              <a:latin typeface="Calibri"/>
              <a:ea typeface="Calibri"/>
              <a:cs typeface="Calibri"/>
            </a:rPr>
            <a:pPr marL="0" indent="0"/>
            <a:t> </a:t>
          </a:fld>
          <a:endParaRPr lang="ru-RU" sz="300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7</xdr:col>
      <xdr:colOff>152400</xdr:colOff>
      <xdr:row>7</xdr:row>
      <xdr:rowOff>152401</xdr:rowOff>
    </xdr:from>
    <xdr:to>
      <xdr:col>7</xdr:col>
      <xdr:colOff>573600</xdr:colOff>
      <xdr:row>16</xdr:row>
      <xdr:rowOff>142875</xdr:rowOff>
    </xdr:to>
    <xdr:sp macro="" textlink="PivotTables3!N5">
      <xdr:nvSpPr>
        <xdr:cNvPr id="186" name="TextBox 185">
          <a:extLst>
            <a:ext uri="{FF2B5EF4-FFF2-40B4-BE49-F238E27FC236}">
              <a16:creationId xmlns:a16="http://schemas.microsoft.com/office/drawing/2014/main" id="{A2854599-B252-43DC-ABD2-E779B36DF0B2}"/>
            </a:ext>
          </a:extLst>
        </xdr:cNvPr>
        <xdr:cNvSpPr txBox="1"/>
      </xdr:nvSpPr>
      <xdr:spPr>
        <a:xfrm>
          <a:off x="4419600" y="1485901"/>
          <a:ext cx="421200" cy="1704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57E585C-1A77-4EB6-97E9-8935474684DB}" type="TxLink">
            <a:rPr lang="en-US" sz="11300" b="0" i="0" u="none" strike="noStrike">
              <a:solidFill>
                <a:schemeClr val="bg1"/>
              </a:solidFill>
              <a:effectLst>
                <a:glow rad="63500">
                  <a:schemeClr val="accent3">
                    <a:satMod val="175000"/>
                    <a:alpha val="40000"/>
                  </a:schemeClr>
                </a:glow>
              </a:effectLst>
              <a:latin typeface="Calibri"/>
              <a:ea typeface="Calibri"/>
              <a:cs typeface="Calibri"/>
            </a:rPr>
            <a:pPr marL="0" indent="0"/>
            <a:t> </a:t>
          </a:fld>
          <a:endParaRPr lang="ru-RU" sz="113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1</xdr:col>
      <xdr:colOff>547154</xdr:colOff>
      <xdr:row>21</xdr:row>
      <xdr:rowOff>174211</xdr:rowOff>
    </xdr:from>
    <xdr:to>
      <xdr:col>7</xdr:col>
      <xdr:colOff>379997</xdr:colOff>
      <xdr:row>26</xdr:row>
      <xdr:rowOff>175711</xdr:rowOff>
    </xdr:to>
    <xdr:sp macro="" textlink="PivotTables3!N4">
      <xdr:nvSpPr>
        <xdr:cNvPr id="187" name="TextBox 186">
          <a:extLst>
            <a:ext uri="{FF2B5EF4-FFF2-40B4-BE49-F238E27FC236}">
              <a16:creationId xmlns:a16="http://schemas.microsoft.com/office/drawing/2014/main" id="{33884683-D2EA-4EC1-996D-BCC86BAD55AF}"/>
            </a:ext>
          </a:extLst>
        </xdr:cNvPr>
        <xdr:cNvSpPr txBox="1"/>
      </xdr:nvSpPr>
      <xdr:spPr>
        <a:xfrm rot="18679549">
          <a:off x="2424976" y="2906489"/>
          <a:ext cx="954000" cy="3490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B850883-3028-42EE-ABE4-CD7AF9BFBFC2}" type="TxLink">
            <a:rPr lang="en-US" sz="30000" b="0" i="0" u="none" strike="noStrike">
              <a:solidFill>
                <a:schemeClr val="bg1"/>
              </a:solidFill>
              <a:effectLst>
                <a:glow rad="63500">
                  <a:schemeClr val="accent3">
                    <a:satMod val="175000"/>
                    <a:alpha val="40000"/>
                  </a:schemeClr>
                </a:glow>
              </a:effectLst>
              <a:latin typeface="Calibri"/>
              <a:ea typeface="Calibri"/>
              <a:cs typeface="Calibri"/>
            </a:rPr>
            <a:pPr marL="0" indent="0"/>
            <a:t>│</a:t>
          </a:fld>
          <a:endParaRPr lang="ru-RU" sz="300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7</xdr:col>
      <xdr:colOff>180975</xdr:colOff>
      <xdr:row>18</xdr:row>
      <xdr:rowOff>95249</xdr:rowOff>
    </xdr:from>
    <xdr:to>
      <xdr:col>7</xdr:col>
      <xdr:colOff>602175</xdr:colOff>
      <xdr:row>26</xdr:row>
      <xdr:rowOff>180974</xdr:rowOff>
    </xdr:to>
    <xdr:sp macro="" textlink="PivotTables3!N4">
      <xdr:nvSpPr>
        <xdr:cNvPr id="188" name="TextBox 187">
          <a:extLst>
            <a:ext uri="{FF2B5EF4-FFF2-40B4-BE49-F238E27FC236}">
              <a16:creationId xmlns:a16="http://schemas.microsoft.com/office/drawing/2014/main" id="{F0C79755-F782-4861-A98B-8CDC7CDE15AB}"/>
            </a:ext>
          </a:extLst>
        </xdr:cNvPr>
        <xdr:cNvSpPr txBox="1"/>
      </xdr:nvSpPr>
      <xdr:spPr>
        <a:xfrm>
          <a:off x="4448175" y="3524249"/>
          <a:ext cx="421200" cy="160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695CBAF-2E8A-4C2E-8D6E-B191802BB9B6}" type="TxLink">
            <a:rPr lang="en-US" sz="11300" b="0" i="0" u="none" strike="noStrike">
              <a:solidFill>
                <a:schemeClr val="bg1"/>
              </a:solidFill>
              <a:effectLst>
                <a:glow rad="63500">
                  <a:schemeClr val="accent3">
                    <a:satMod val="175000"/>
                    <a:alpha val="40000"/>
                  </a:schemeClr>
                </a:glow>
              </a:effectLst>
              <a:latin typeface="Calibri"/>
              <a:ea typeface="Calibri"/>
              <a:cs typeface="Calibri"/>
            </a:rPr>
            <a:pPr marL="0" indent="0"/>
            <a:t>│</a:t>
          </a:fld>
          <a:endParaRPr lang="ru-RU" sz="113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7</xdr:col>
      <xdr:colOff>114300</xdr:colOff>
      <xdr:row>2</xdr:row>
      <xdr:rowOff>142875</xdr:rowOff>
    </xdr:from>
    <xdr:to>
      <xdr:col>8</xdr:col>
      <xdr:colOff>476250</xdr:colOff>
      <xdr:row>10</xdr:row>
      <xdr:rowOff>85726</xdr:rowOff>
    </xdr:to>
    <xdr:sp macro="" textlink="PivotTables3!O5">
      <xdr:nvSpPr>
        <xdr:cNvPr id="189" name="TextBox 188">
          <a:extLst>
            <a:ext uri="{FF2B5EF4-FFF2-40B4-BE49-F238E27FC236}">
              <a16:creationId xmlns:a16="http://schemas.microsoft.com/office/drawing/2014/main" id="{84F2FF1C-E80A-4BBF-8800-D41361ECFFD9}"/>
            </a:ext>
          </a:extLst>
        </xdr:cNvPr>
        <xdr:cNvSpPr txBox="1"/>
      </xdr:nvSpPr>
      <xdr:spPr>
        <a:xfrm>
          <a:off x="4381500" y="523875"/>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511187-68B8-4C9D-8AD7-382A19A9A4FC}" type="TxLink">
            <a:rPr lang="en-US" sz="11000" b="0" i="0" u="none" strike="noStrike">
              <a:ln>
                <a:noFill/>
              </a:ln>
              <a:solidFill>
                <a:srgbClr val="9933FF"/>
              </a:solidFill>
              <a:effectLst>
                <a:glow rad="63500">
                  <a:schemeClr val="accent5">
                    <a:satMod val="175000"/>
                    <a:alpha val="40000"/>
                  </a:schemeClr>
                </a:glow>
              </a:effectLst>
              <a:latin typeface="Calibri"/>
              <a:ea typeface="Calibri"/>
              <a:cs typeface="Calibri"/>
            </a:rPr>
            <a:pPr marL="0" indent="0"/>
            <a:t> </a:t>
          </a:fld>
          <a:endParaRPr lang="ru-RU" sz="11000" b="0" i="0" u="none" strike="noStrike">
            <a:ln>
              <a:noFill/>
            </a:ln>
            <a:solidFill>
              <a:srgbClr val="9933FF"/>
            </a:solidFill>
            <a:effectLst>
              <a:glow rad="63500">
                <a:schemeClr val="accent5">
                  <a:satMod val="175000"/>
                  <a:alpha val="40000"/>
                </a:schemeClr>
              </a:glow>
            </a:effectLst>
            <a:latin typeface="Calibri"/>
            <a:ea typeface="Calibri"/>
            <a:cs typeface="Calibri"/>
          </a:endParaRPr>
        </a:p>
      </xdr:txBody>
    </xdr:sp>
    <xdr:clientData/>
  </xdr:twoCellAnchor>
  <xdr:twoCellAnchor>
    <xdr:from>
      <xdr:col>7</xdr:col>
      <xdr:colOff>133350</xdr:colOff>
      <xdr:row>3</xdr:row>
      <xdr:rowOff>123825</xdr:rowOff>
    </xdr:from>
    <xdr:to>
      <xdr:col>8</xdr:col>
      <xdr:colOff>495300</xdr:colOff>
      <xdr:row>11</xdr:row>
      <xdr:rowOff>66676</xdr:rowOff>
    </xdr:to>
    <xdr:sp macro="" textlink="PivotTables3!P5">
      <xdr:nvSpPr>
        <xdr:cNvPr id="190" name="TextBox 189">
          <a:extLst>
            <a:ext uri="{FF2B5EF4-FFF2-40B4-BE49-F238E27FC236}">
              <a16:creationId xmlns:a16="http://schemas.microsoft.com/office/drawing/2014/main" id="{43CAEBC9-065F-48D7-BE92-66DF6D0123AE}"/>
            </a:ext>
          </a:extLst>
        </xdr:cNvPr>
        <xdr:cNvSpPr txBox="1"/>
      </xdr:nvSpPr>
      <xdr:spPr>
        <a:xfrm>
          <a:off x="4400550" y="695325"/>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F6C2F81-10AA-4E27-AA65-AF4B67AC653E}" type="TxLink">
            <a:rPr lang="en-US" sz="9500" b="0" i="0" u="none" strike="noStrike">
              <a:ln>
                <a:noFill/>
              </a:ln>
              <a:solidFill>
                <a:srgbClr val="002060">
                  <a:alpha val="90000"/>
                </a:srgbClr>
              </a:solidFill>
              <a:effectLst/>
              <a:latin typeface="Calibri"/>
              <a:ea typeface="Calibri"/>
              <a:cs typeface="Calibri"/>
            </a:rPr>
            <a:pPr marL="0" indent="0"/>
            <a:t>●</a:t>
          </a:fld>
          <a:endParaRPr lang="ru-RU" sz="9500" b="0" i="0" u="none" strike="noStrike">
            <a:ln>
              <a:noFill/>
            </a:ln>
            <a:solidFill>
              <a:srgbClr val="002060">
                <a:alpha val="90000"/>
              </a:srgbClr>
            </a:solidFill>
            <a:effectLst/>
            <a:latin typeface="Calibri"/>
            <a:ea typeface="Calibri"/>
            <a:cs typeface="Calibri"/>
          </a:endParaRPr>
        </a:p>
      </xdr:txBody>
    </xdr:sp>
    <xdr:clientData/>
  </xdr:twoCellAnchor>
  <xdr:twoCellAnchor>
    <xdr:from>
      <xdr:col>7</xdr:col>
      <xdr:colOff>133350</xdr:colOff>
      <xdr:row>24</xdr:row>
      <xdr:rowOff>47625</xdr:rowOff>
    </xdr:from>
    <xdr:to>
      <xdr:col>8</xdr:col>
      <xdr:colOff>495300</xdr:colOff>
      <xdr:row>31</xdr:row>
      <xdr:rowOff>180976</xdr:rowOff>
    </xdr:to>
    <xdr:sp macro="" textlink="PivotTables3!P4">
      <xdr:nvSpPr>
        <xdr:cNvPr id="191" name="TextBox 190">
          <a:extLst>
            <a:ext uri="{FF2B5EF4-FFF2-40B4-BE49-F238E27FC236}">
              <a16:creationId xmlns:a16="http://schemas.microsoft.com/office/drawing/2014/main" id="{3F0F302C-BE34-4862-926F-82B08F0F4BCA}"/>
            </a:ext>
          </a:extLst>
        </xdr:cNvPr>
        <xdr:cNvSpPr txBox="1"/>
      </xdr:nvSpPr>
      <xdr:spPr>
        <a:xfrm>
          <a:off x="4400550" y="4619625"/>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99922F4-DC78-4316-8093-E84370617336}" type="TxLink">
            <a:rPr lang="en-US" sz="9500" b="0" i="0" u="none" strike="noStrike">
              <a:ln>
                <a:noFill/>
              </a:ln>
              <a:solidFill>
                <a:srgbClr val="002060">
                  <a:alpha val="90000"/>
                </a:srgbClr>
              </a:solidFill>
              <a:effectLst/>
              <a:latin typeface="Calibri"/>
              <a:ea typeface="Calibri"/>
              <a:cs typeface="Calibri"/>
            </a:rPr>
            <a:pPr marL="0" indent="0"/>
            <a:t> </a:t>
          </a:fld>
          <a:endParaRPr lang="ru-RU" sz="9500" b="0" i="0" u="none" strike="noStrike">
            <a:ln>
              <a:noFill/>
            </a:ln>
            <a:solidFill>
              <a:srgbClr val="002060">
                <a:alpha val="90000"/>
              </a:srgbClr>
            </a:solidFill>
            <a:effectLst/>
            <a:latin typeface="Calibri"/>
            <a:ea typeface="Calibri"/>
            <a:cs typeface="Calibri"/>
          </a:endParaRPr>
        </a:p>
      </xdr:txBody>
    </xdr:sp>
    <xdr:clientData/>
  </xdr:twoCellAnchor>
  <xdr:twoCellAnchor>
    <xdr:from>
      <xdr:col>9</xdr:col>
      <xdr:colOff>19050</xdr:colOff>
      <xdr:row>24</xdr:row>
      <xdr:rowOff>161925</xdr:rowOff>
    </xdr:from>
    <xdr:to>
      <xdr:col>11</xdr:col>
      <xdr:colOff>9525</xdr:colOff>
      <xdr:row>26</xdr:row>
      <xdr:rowOff>76200</xdr:rowOff>
    </xdr:to>
    <xdr:grpSp>
      <xdr:nvGrpSpPr>
        <xdr:cNvPr id="197" name="Group 196">
          <a:extLst>
            <a:ext uri="{FF2B5EF4-FFF2-40B4-BE49-F238E27FC236}">
              <a16:creationId xmlns:a16="http://schemas.microsoft.com/office/drawing/2014/main" id="{21D4B686-183A-4FCE-B48C-773F076C90FF}"/>
            </a:ext>
          </a:extLst>
        </xdr:cNvPr>
        <xdr:cNvGrpSpPr/>
      </xdr:nvGrpSpPr>
      <xdr:grpSpPr>
        <a:xfrm>
          <a:off x="5484019" y="4733925"/>
          <a:ext cx="1204912" cy="295275"/>
          <a:chOff x="4267200" y="685800"/>
          <a:chExt cx="1009650" cy="295275"/>
        </a:xfrm>
      </xdr:grpSpPr>
      <xdr:sp macro="" textlink="PivotTables3!Q10">
        <xdr:nvSpPr>
          <xdr:cNvPr id="198" name="TextBox 197">
            <a:extLst>
              <a:ext uri="{FF2B5EF4-FFF2-40B4-BE49-F238E27FC236}">
                <a16:creationId xmlns:a16="http://schemas.microsoft.com/office/drawing/2014/main" id="{7822F77F-C135-4347-ADF2-BDD578D5CC19}"/>
              </a:ext>
            </a:extLst>
          </xdr:cNvPr>
          <xdr:cNvSpPr txBox="1"/>
        </xdr:nvSpPr>
        <xdr:spPr>
          <a:xfrm>
            <a:off x="4267200" y="685800"/>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6AFA8BF-071C-4B4D-AA6D-70E8E14ADC97}" type="TxLink">
              <a:rPr lang="en-US" sz="1600" b="1" i="0" u="none" strike="noStrike">
                <a:solidFill>
                  <a:schemeClr val="bg1"/>
                </a:solidFill>
                <a:latin typeface="Calibri"/>
                <a:ea typeface="Calibri"/>
                <a:cs typeface="Calibri"/>
              </a:rPr>
              <a:t> 1 066 </a:t>
            </a:fld>
            <a:endParaRPr lang="ru-RU" sz="6600" b="1" i="1">
              <a:solidFill>
                <a:schemeClr val="bg1"/>
              </a:solidFill>
            </a:endParaRPr>
          </a:p>
        </xdr:txBody>
      </xdr:sp>
      <xdr:sp macro="" textlink="">
        <xdr:nvSpPr>
          <xdr:cNvPr id="199" name="TextBox 198">
            <a:extLst>
              <a:ext uri="{FF2B5EF4-FFF2-40B4-BE49-F238E27FC236}">
                <a16:creationId xmlns:a16="http://schemas.microsoft.com/office/drawing/2014/main" id="{ECC97181-03B7-4403-9EF3-101C5447AA35}"/>
              </a:ext>
            </a:extLst>
          </xdr:cNvPr>
          <xdr:cNvSpPr txBox="1"/>
        </xdr:nvSpPr>
        <xdr:spPr>
          <a:xfrm>
            <a:off x="4829175" y="733425"/>
            <a:ext cx="4476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1" u="none" strike="noStrike">
                <a:solidFill>
                  <a:schemeClr val="bg1"/>
                </a:solidFill>
                <a:latin typeface="Calibri"/>
                <a:ea typeface="Calibri"/>
                <a:cs typeface="Calibri"/>
              </a:rPr>
              <a:t>pcs</a:t>
            </a:r>
          </a:p>
        </xdr:txBody>
      </xdr:sp>
    </xdr:grpSp>
    <xdr:clientData/>
  </xdr:twoCellAnchor>
  <xdr:twoCellAnchor>
    <xdr:from>
      <xdr:col>7</xdr:col>
      <xdr:colOff>305343</xdr:colOff>
      <xdr:row>10</xdr:row>
      <xdr:rowOff>10592</xdr:rowOff>
    </xdr:from>
    <xdr:to>
      <xdr:col>10</xdr:col>
      <xdr:colOff>280670</xdr:colOff>
      <xdr:row>15</xdr:row>
      <xdr:rowOff>10545</xdr:rowOff>
    </xdr:to>
    <xdr:sp macro="" textlink="PivotTables3!N11">
      <xdr:nvSpPr>
        <xdr:cNvPr id="200" name="TextBox 199">
          <a:extLst>
            <a:ext uri="{FF2B5EF4-FFF2-40B4-BE49-F238E27FC236}">
              <a16:creationId xmlns:a16="http://schemas.microsoft.com/office/drawing/2014/main" id="{ED90E1E2-CD95-4B3A-9FA1-B0A053B1A48F}"/>
            </a:ext>
          </a:extLst>
        </xdr:cNvPr>
        <xdr:cNvSpPr txBox="1"/>
      </xdr:nvSpPr>
      <xdr:spPr>
        <a:xfrm rot="3014388">
          <a:off x="4998380" y="1489755"/>
          <a:ext cx="952453" cy="1804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5CED53C-BD52-423A-A33C-95DB47734700}" type="TxLink">
            <a:rPr lang="en-US" sz="30000" b="0" i="0" u="none" strike="noStrike">
              <a:solidFill>
                <a:schemeClr val="bg1"/>
              </a:solidFill>
              <a:effectLst>
                <a:glow rad="63500">
                  <a:schemeClr val="accent3">
                    <a:satMod val="175000"/>
                    <a:alpha val="40000"/>
                  </a:schemeClr>
                </a:glow>
              </a:effectLst>
              <a:latin typeface="Calibri"/>
              <a:ea typeface="Calibri"/>
              <a:cs typeface="Calibri"/>
            </a:rPr>
            <a:pPr marL="0" indent="0"/>
            <a:t>│</a:t>
          </a:fld>
          <a:endParaRPr lang="ru-RU" sz="300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8</xdr:col>
      <xdr:colOff>283539</xdr:colOff>
      <xdr:row>17</xdr:row>
      <xdr:rowOff>150324</xdr:rowOff>
    </xdr:from>
    <xdr:to>
      <xdr:col>11</xdr:col>
      <xdr:colOff>258866</xdr:colOff>
      <xdr:row>22</xdr:row>
      <xdr:rowOff>147578</xdr:rowOff>
    </xdr:to>
    <xdr:sp macro="" textlink="PivotTables3!N10">
      <xdr:nvSpPr>
        <xdr:cNvPr id="201" name="TextBox 200">
          <a:extLst>
            <a:ext uri="{FF2B5EF4-FFF2-40B4-BE49-F238E27FC236}">
              <a16:creationId xmlns:a16="http://schemas.microsoft.com/office/drawing/2014/main" id="{F7FBCE4B-6A80-4912-BF42-81A0A4E25447}"/>
            </a:ext>
          </a:extLst>
        </xdr:cNvPr>
        <xdr:cNvSpPr txBox="1"/>
      </xdr:nvSpPr>
      <xdr:spPr>
        <a:xfrm rot="7469674">
          <a:off x="5587526" y="2961637"/>
          <a:ext cx="949754" cy="1804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404E6E4-8820-4880-A5BF-A2EC3D462351}" type="TxLink">
            <a:rPr lang="en-US" sz="30000" b="0" i="0" u="none" strike="noStrike">
              <a:solidFill>
                <a:schemeClr val="bg1"/>
              </a:solidFill>
              <a:effectLst>
                <a:glow rad="63500">
                  <a:schemeClr val="accent3">
                    <a:satMod val="175000"/>
                    <a:alpha val="40000"/>
                  </a:schemeClr>
                </a:glow>
              </a:effectLst>
              <a:latin typeface="Calibri"/>
              <a:ea typeface="Calibri"/>
              <a:cs typeface="Calibri"/>
            </a:rPr>
            <a:pPr marL="0" indent="0"/>
            <a:t> </a:t>
          </a:fld>
          <a:endParaRPr lang="ru-RU" sz="300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editAs="oneCell">
    <xdr:from>
      <xdr:col>0</xdr:col>
      <xdr:colOff>95250</xdr:colOff>
      <xdr:row>3</xdr:row>
      <xdr:rowOff>9525</xdr:rowOff>
    </xdr:from>
    <xdr:to>
      <xdr:col>3</xdr:col>
      <xdr:colOff>466725</xdr:colOff>
      <xdr:row>5</xdr:row>
      <xdr:rowOff>114300</xdr:rowOff>
    </xdr:to>
    <mc:AlternateContent xmlns:mc="http://schemas.openxmlformats.org/markup-compatibility/2006">
      <mc:Choice xmlns:a14="http://schemas.microsoft.com/office/drawing/2010/main" Requires="a14">
        <xdr:graphicFrame macro="">
          <xdr:nvGraphicFramePr>
            <xdr:cNvPr id="83" name="Year 6">
              <a:extLst>
                <a:ext uri="{FF2B5EF4-FFF2-40B4-BE49-F238E27FC236}">
                  <a16:creationId xmlns:a16="http://schemas.microsoft.com/office/drawing/2014/main" id="{BF3D6135-7E35-494B-AFB3-123E527489D3}"/>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dr:sp macro="" textlink="">
          <xdr:nvSpPr>
            <xdr:cNvPr id="0" name=""/>
            <xdr:cNvSpPr>
              <a:spLocks noTextEdit="1"/>
            </xdr:cNvSpPr>
          </xdr:nvSpPr>
          <xdr:spPr>
            <a:xfrm>
              <a:off x="95250" y="581025"/>
              <a:ext cx="2193131" cy="48577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46206</xdr:colOff>
      <xdr:row>10</xdr:row>
      <xdr:rowOff>2932</xdr:rowOff>
    </xdr:from>
    <xdr:to>
      <xdr:col>11</xdr:col>
      <xdr:colOff>36681</xdr:colOff>
      <xdr:row>11</xdr:row>
      <xdr:rowOff>107707</xdr:rowOff>
    </xdr:to>
    <xdr:grpSp>
      <xdr:nvGrpSpPr>
        <xdr:cNvPr id="84" name="Group 83">
          <a:extLst>
            <a:ext uri="{FF2B5EF4-FFF2-40B4-BE49-F238E27FC236}">
              <a16:creationId xmlns:a16="http://schemas.microsoft.com/office/drawing/2014/main" id="{6FD4C4EE-5945-4E5A-99BA-1146AD622C77}"/>
            </a:ext>
          </a:extLst>
        </xdr:cNvPr>
        <xdr:cNvGrpSpPr/>
      </xdr:nvGrpSpPr>
      <xdr:grpSpPr>
        <a:xfrm>
          <a:off x="5511175" y="1907932"/>
          <a:ext cx="1204912" cy="295275"/>
          <a:chOff x="4267200" y="685800"/>
          <a:chExt cx="1009650" cy="295275"/>
        </a:xfrm>
      </xdr:grpSpPr>
      <xdr:sp macro="" textlink="PivotTables3!Q11">
        <xdr:nvSpPr>
          <xdr:cNvPr id="85" name="TextBox 84">
            <a:extLst>
              <a:ext uri="{FF2B5EF4-FFF2-40B4-BE49-F238E27FC236}">
                <a16:creationId xmlns:a16="http://schemas.microsoft.com/office/drawing/2014/main" id="{493D03B9-3FAC-4F09-9CB5-49A3BD33B881}"/>
              </a:ext>
            </a:extLst>
          </xdr:cNvPr>
          <xdr:cNvSpPr txBox="1"/>
        </xdr:nvSpPr>
        <xdr:spPr>
          <a:xfrm>
            <a:off x="4267200" y="685800"/>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569A137-67BA-4CBC-9916-48FEE071AAA1}" type="TxLink">
              <a:rPr lang="en-US" sz="1600" b="1" i="0" u="none" strike="noStrike">
                <a:solidFill>
                  <a:schemeClr val="bg1"/>
                </a:solidFill>
                <a:latin typeface="Calibri"/>
                <a:ea typeface="Calibri"/>
                <a:cs typeface="Calibri"/>
              </a:rPr>
              <a:t> 1 665 </a:t>
            </a:fld>
            <a:endParaRPr lang="ru-RU" sz="8800" b="1" i="1">
              <a:solidFill>
                <a:schemeClr val="bg1"/>
              </a:solidFill>
            </a:endParaRPr>
          </a:p>
        </xdr:txBody>
      </xdr:sp>
      <xdr:sp macro="" textlink="">
        <xdr:nvSpPr>
          <xdr:cNvPr id="86" name="TextBox 85">
            <a:extLst>
              <a:ext uri="{FF2B5EF4-FFF2-40B4-BE49-F238E27FC236}">
                <a16:creationId xmlns:a16="http://schemas.microsoft.com/office/drawing/2014/main" id="{726898C4-CCD8-4B6E-A1F1-B13629846BAB}"/>
              </a:ext>
            </a:extLst>
          </xdr:cNvPr>
          <xdr:cNvSpPr txBox="1"/>
        </xdr:nvSpPr>
        <xdr:spPr>
          <a:xfrm>
            <a:off x="4829175" y="733425"/>
            <a:ext cx="4476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1" u="none" strike="noStrike">
                <a:solidFill>
                  <a:schemeClr val="bg1"/>
                </a:solidFill>
                <a:latin typeface="Calibri"/>
                <a:ea typeface="Calibri"/>
                <a:cs typeface="Calibri"/>
              </a:rPr>
              <a:t>pcs</a:t>
            </a:r>
          </a:p>
        </xdr:txBody>
      </xdr:sp>
    </xdr:grpSp>
    <xdr:clientData/>
  </xdr:twoCellAnchor>
  <xdr:twoCellAnchor>
    <xdr:from>
      <xdr:col>9</xdr:col>
      <xdr:colOff>152400</xdr:colOff>
      <xdr:row>8</xdr:row>
      <xdr:rowOff>133350</xdr:rowOff>
    </xdr:from>
    <xdr:to>
      <xdr:col>10</xdr:col>
      <xdr:colOff>514350</xdr:colOff>
      <xdr:row>16</xdr:row>
      <xdr:rowOff>76201</xdr:rowOff>
    </xdr:to>
    <xdr:sp macro="" textlink="PivotTables3!O11">
      <xdr:nvSpPr>
        <xdr:cNvPr id="96" name="TextBox 95">
          <a:extLst>
            <a:ext uri="{FF2B5EF4-FFF2-40B4-BE49-F238E27FC236}">
              <a16:creationId xmlns:a16="http://schemas.microsoft.com/office/drawing/2014/main" id="{C36956D1-B5B3-455F-834F-C929FFD32529}"/>
            </a:ext>
          </a:extLst>
        </xdr:cNvPr>
        <xdr:cNvSpPr txBox="1"/>
      </xdr:nvSpPr>
      <xdr:spPr>
        <a:xfrm>
          <a:off x="5638800" y="1657350"/>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6C5FCD2-7C32-48AE-9F2F-A9FB212F5529}" type="TxLink">
            <a:rPr lang="en-US" sz="11500" b="0" i="0" u="none" strike="noStrike">
              <a:ln>
                <a:noFill/>
              </a:ln>
              <a:solidFill>
                <a:srgbClr val="9966FF"/>
              </a:solidFill>
              <a:effectLst>
                <a:glow rad="63500">
                  <a:schemeClr val="accent5">
                    <a:satMod val="175000"/>
                    <a:alpha val="40000"/>
                  </a:schemeClr>
                </a:glow>
              </a:effectLst>
              <a:latin typeface="Calibri"/>
              <a:ea typeface="Calibri"/>
              <a:cs typeface="Calibri"/>
            </a:rPr>
            <a:t>○</a:t>
          </a:fld>
          <a:endParaRPr lang="ru-RU" sz="11500" b="0" i="0" u="none" strike="noStrike">
            <a:ln>
              <a:noFill/>
            </a:ln>
            <a:solidFill>
              <a:srgbClr val="9966FF"/>
            </a:solidFill>
            <a:effectLst>
              <a:glow rad="63500">
                <a:schemeClr val="accent5">
                  <a:satMod val="175000"/>
                  <a:alpha val="40000"/>
                </a:schemeClr>
              </a:glow>
            </a:effectLst>
            <a:latin typeface="Calibri"/>
            <a:ea typeface="Calibri"/>
            <a:cs typeface="Calibri"/>
          </a:endParaRPr>
        </a:p>
      </xdr:txBody>
    </xdr:sp>
    <xdr:clientData/>
  </xdr:twoCellAnchor>
  <xdr:twoCellAnchor>
    <xdr:from>
      <xdr:col>9</xdr:col>
      <xdr:colOff>161925</xdr:colOff>
      <xdr:row>16</xdr:row>
      <xdr:rowOff>161925</xdr:rowOff>
    </xdr:from>
    <xdr:to>
      <xdr:col>10</xdr:col>
      <xdr:colOff>523875</xdr:colOff>
      <xdr:row>24</xdr:row>
      <xdr:rowOff>104776</xdr:rowOff>
    </xdr:to>
    <xdr:sp macro="" textlink="PivotTables3!O10">
      <xdr:nvSpPr>
        <xdr:cNvPr id="97" name="TextBox 96">
          <a:extLst>
            <a:ext uri="{FF2B5EF4-FFF2-40B4-BE49-F238E27FC236}">
              <a16:creationId xmlns:a16="http://schemas.microsoft.com/office/drawing/2014/main" id="{0D1C371A-204D-4EAD-8C3B-9069F578E26D}"/>
            </a:ext>
          </a:extLst>
        </xdr:cNvPr>
        <xdr:cNvSpPr txBox="1"/>
      </xdr:nvSpPr>
      <xdr:spPr>
        <a:xfrm>
          <a:off x="5648325" y="3209925"/>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2A2683-A6AF-4363-8CEC-67EAF2A743FB}" type="TxLink">
            <a:rPr lang="en-US" sz="11500" b="0" i="0" u="none" strike="noStrike">
              <a:ln>
                <a:noFill/>
              </a:ln>
              <a:solidFill>
                <a:srgbClr val="9966FF"/>
              </a:solidFill>
              <a:effectLst>
                <a:glow rad="63500">
                  <a:schemeClr val="accent5">
                    <a:satMod val="175000"/>
                    <a:alpha val="40000"/>
                  </a:schemeClr>
                </a:glow>
              </a:effectLst>
              <a:latin typeface="Calibri"/>
              <a:ea typeface="Calibri"/>
              <a:cs typeface="Calibri"/>
            </a:rPr>
            <a:t> </a:t>
          </a:fld>
          <a:endParaRPr lang="ru-RU" sz="11500" b="0" i="0" u="none" strike="noStrike">
            <a:ln>
              <a:noFill/>
            </a:ln>
            <a:solidFill>
              <a:srgbClr val="9966FF"/>
            </a:solidFill>
            <a:effectLst>
              <a:glow rad="63500">
                <a:schemeClr val="accent5">
                  <a:satMod val="175000"/>
                  <a:alpha val="40000"/>
                </a:schemeClr>
              </a:glow>
            </a:effectLst>
            <a:latin typeface="Calibri"/>
            <a:ea typeface="Calibri"/>
            <a:cs typeface="Calibri"/>
          </a:endParaRPr>
        </a:p>
      </xdr:txBody>
    </xdr:sp>
    <xdr:clientData/>
  </xdr:twoCellAnchor>
  <xdr:twoCellAnchor>
    <xdr:from>
      <xdr:col>9</xdr:col>
      <xdr:colOff>190500</xdr:colOff>
      <xdr:row>9</xdr:row>
      <xdr:rowOff>142875</xdr:rowOff>
    </xdr:from>
    <xdr:to>
      <xdr:col>10</xdr:col>
      <xdr:colOff>552450</xdr:colOff>
      <xdr:row>17</xdr:row>
      <xdr:rowOff>85726</xdr:rowOff>
    </xdr:to>
    <xdr:sp macro="" textlink="PivotTables3!P11">
      <xdr:nvSpPr>
        <xdr:cNvPr id="98" name="TextBox 97">
          <a:extLst>
            <a:ext uri="{FF2B5EF4-FFF2-40B4-BE49-F238E27FC236}">
              <a16:creationId xmlns:a16="http://schemas.microsoft.com/office/drawing/2014/main" id="{32A13DC4-78B7-4CCE-8128-01CC5C870789}"/>
            </a:ext>
          </a:extLst>
        </xdr:cNvPr>
        <xdr:cNvSpPr txBox="1"/>
      </xdr:nvSpPr>
      <xdr:spPr>
        <a:xfrm>
          <a:off x="5676900" y="1857375"/>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1EBC1B9-443E-4028-9208-EB31942B56EC}" type="TxLink">
            <a:rPr lang="en-US" sz="9500" b="0" i="0" u="none" strike="noStrike">
              <a:ln>
                <a:noFill/>
              </a:ln>
              <a:solidFill>
                <a:srgbClr val="002060">
                  <a:alpha val="90000"/>
                </a:srgbClr>
              </a:solidFill>
              <a:effectLst/>
              <a:latin typeface="Calibri"/>
              <a:ea typeface="Calibri"/>
              <a:cs typeface="Calibri"/>
            </a:rPr>
            <a:pPr marL="0" indent="0"/>
            <a:t> </a:t>
          </a:fld>
          <a:endParaRPr lang="ru-RU" sz="9500" b="0" i="0" u="none" strike="noStrike">
            <a:ln>
              <a:noFill/>
            </a:ln>
            <a:solidFill>
              <a:srgbClr val="002060">
                <a:alpha val="90000"/>
              </a:srgbClr>
            </a:solidFill>
            <a:effectLst/>
            <a:latin typeface="Calibri"/>
            <a:ea typeface="Calibri"/>
            <a:cs typeface="Calibri"/>
          </a:endParaRPr>
        </a:p>
      </xdr:txBody>
    </xdr:sp>
    <xdr:clientData/>
  </xdr:twoCellAnchor>
  <xdr:twoCellAnchor>
    <xdr:from>
      <xdr:col>9</xdr:col>
      <xdr:colOff>200025</xdr:colOff>
      <xdr:row>17</xdr:row>
      <xdr:rowOff>161925</xdr:rowOff>
    </xdr:from>
    <xdr:to>
      <xdr:col>10</xdr:col>
      <xdr:colOff>561975</xdr:colOff>
      <xdr:row>25</xdr:row>
      <xdr:rowOff>104776</xdr:rowOff>
    </xdr:to>
    <xdr:sp macro="" textlink="PivotTables3!P10">
      <xdr:nvSpPr>
        <xdr:cNvPr id="99" name="TextBox 98">
          <a:extLst>
            <a:ext uri="{FF2B5EF4-FFF2-40B4-BE49-F238E27FC236}">
              <a16:creationId xmlns:a16="http://schemas.microsoft.com/office/drawing/2014/main" id="{B2985880-BBEE-49F1-9AAB-3319C25BC9D6}"/>
            </a:ext>
          </a:extLst>
        </xdr:cNvPr>
        <xdr:cNvSpPr txBox="1"/>
      </xdr:nvSpPr>
      <xdr:spPr>
        <a:xfrm>
          <a:off x="5686425" y="3400425"/>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A1A7E92-DFE0-4FF7-8129-08CFF7B46E5A}" type="TxLink">
            <a:rPr lang="en-US" sz="9500" b="0" i="0" u="none" strike="noStrike">
              <a:ln>
                <a:noFill/>
              </a:ln>
              <a:solidFill>
                <a:srgbClr val="002060">
                  <a:alpha val="90000"/>
                </a:srgbClr>
              </a:solidFill>
              <a:effectLst/>
              <a:latin typeface="Calibri"/>
              <a:ea typeface="Calibri"/>
              <a:cs typeface="Calibri"/>
            </a:rPr>
            <a:pPr marL="0" indent="0"/>
            <a:t>●</a:t>
          </a:fld>
          <a:endParaRPr lang="ru-RU" sz="9500" b="0" i="0" u="none" strike="noStrike">
            <a:ln>
              <a:noFill/>
            </a:ln>
            <a:solidFill>
              <a:srgbClr val="002060">
                <a:alpha val="90000"/>
              </a:srgbClr>
            </a:solidFill>
            <a:effectLst/>
            <a:latin typeface="Calibri"/>
            <a:ea typeface="Calibri"/>
            <a:cs typeface="Calibri"/>
          </a:endParaRPr>
        </a:p>
      </xdr:txBody>
    </xdr:sp>
    <xdr:clientData/>
  </xdr:twoCellAnchor>
  <xdr:twoCellAnchor>
    <xdr:from>
      <xdr:col>10</xdr:col>
      <xdr:colOff>449120</xdr:colOff>
      <xdr:row>13</xdr:row>
      <xdr:rowOff>101099</xdr:rowOff>
    </xdr:from>
    <xdr:to>
      <xdr:col>13</xdr:col>
      <xdr:colOff>386435</xdr:colOff>
      <xdr:row>18</xdr:row>
      <xdr:rowOff>102599</xdr:rowOff>
    </xdr:to>
    <xdr:sp macro="" textlink="PivotTables3!N11">
      <xdr:nvSpPr>
        <xdr:cNvPr id="100" name="TextBox 99">
          <a:extLst>
            <a:ext uri="{FF2B5EF4-FFF2-40B4-BE49-F238E27FC236}">
              <a16:creationId xmlns:a16="http://schemas.microsoft.com/office/drawing/2014/main" id="{85B6E0DF-CF08-4073-8D20-575723BC28D8}"/>
            </a:ext>
          </a:extLst>
        </xdr:cNvPr>
        <xdr:cNvSpPr txBox="1"/>
      </xdr:nvSpPr>
      <xdr:spPr>
        <a:xfrm rot="8010710">
          <a:off x="6951178" y="2171541"/>
          <a:ext cx="954000" cy="1766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5CED53C-BD52-423A-A33C-95DB47734700}" type="TxLink">
            <a:rPr lang="en-US" sz="30000" b="0" i="0" u="none" strike="noStrike">
              <a:solidFill>
                <a:schemeClr val="bg1"/>
              </a:solidFill>
              <a:effectLst>
                <a:glow rad="63500">
                  <a:schemeClr val="accent3">
                    <a:satMod val="175000"/>
                    <a:alpha val="40000"/>
                  </a:schemeClr>
                </a:glow>
              </a:effectLst>
              <a:latin typeface="Calibri"/>
              <a:ea typeface="Calibri"/>
              <a:cs typeface="Calibri"/>
            </a:rPr>
            <a:pPr marL="0" indent="0"/>
            <a:t>│</a:t>
          </a:fld>
          <a:endParaRPr lang="ru-RU" sz="300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10</xdr:col>
      <xdr:colOff>26067</xdr:colOff>
      <xdr:row>15</xdr:row>
      <xdr:rowOff>34800</xdr:rowOff>
    </xdr:from>
    <xdr:to>
      <xdr:col>12</xdr:col>
      <xdr:colOff>443554</xdr:colOff>
      <xdr:row>20</xdr:row>
      <xdr:rowOff>25596</xdr:rowOff>
    </xdr:to>
    <xdr:sp macro="" textlink="PivotTables3!N10">
      <xdr:nvSpPr>
        <xdr:cNvPr id="101" name="TextBox 100">
          <a:extLst>
            <a:ext uri="{FF2B5EF4-FFF2-40B4-BE49-F238E27FC236}">
              <a16:creationId xmlns:a16="http://schemas.microsoft.com/office/drawing/2014/main" id="{E304E60F-79C7-4968-9EDE-6417866D69A6}"/>
            </a:ext>
          </a:extLst>
        </xdr:cNvPr>
        <xdr:cNvSpPr txBox="1"/>
      </xdr:nvSpPr>
      <xdr:spPr>
        <a:xfrm rot="3457573">
          <a:off x="6468763" y="2545604"/>
          <a:ext cx="943296" cy="1636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404E6E4-8820-4880-A5BF-A2EC3D462351}" type="TxLink">
            <a:rPr lang="en-US" sz="30000" b="0" i="0" u="none" strike="noStrike">
              <a:solidFill>
                <a:schemeClr val="bg1"/>
              </a:solidFill>
              <a:effectLst>
                <a:glow rad="63500">
                  <a:schemeClr val="accent3">
                    <a:satMod val="175000"/>
                    <a:alpha val="40000"/>
                  </a:schemeClr>
                </a:glow>
              </a:effectLst>
              <a:latin typeface="Calibri"/>
              <a:ea typeface="Calibri"/>
              <a:cs typeface="Calibri"/>
            </a:rPr>
            <a:pPr marL="0" indent="0"/>
            <a:t> </a:t>
          </a:fld>
          <a:endParaRPr lang="ru-RU" sz="300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13</xdr:col>
      <xdr:colOff>371475</xdr:colOff>
      <xdr:row>9</xdr:row>
      <xdr:rowOff>85725</xdr:rowOff>
    </xdr:from>
    <xdr:to>
      <xdr:col>15</xdr:col>
      <xdr:colOff>361950</xdr:colOff>
      <xdr:row>11</xdr:row>
      <xdr:rowOff>0</xdr:rowOff>
    </xdr:to>
    <xdr:grpSp>
      <xdr:nvGrpSpPr>
        <xdr:cNvPr id="103" name="Group 102">
          <a:extLst>
            <a:ext uri="{FF2B5EF4-FFF2-40B4-BE49-F238E27FC236}">
              <a16:creationId xmlns:a16="http://schemas.microsoft.com/office/drawing/2014/main" id="{EA10AABE-3EAB-4637-B708-E1DBA8DACA48}"/>
            </a:ext>
          </a:extLst>
        </xdr:cNvPr>
        <xdr:cNvGrpSpPr/>
      </xdr:nvGrpSpPr>
      <xdr:grpSpPr>
        <a:xfrm>
          <a:off x="8265319" y="1800225"/>
          <a:ext cx="1204912" cy="295275"/>
          <a:chOff x="4267200" y="685800"/>
          <a:chExt cx="1009650" cy="295275"/>
        </a:xfrm>
      </xdr:grpSpPr>
      <xdr:sp macro="" textlink="PivotTables3!Q17">
        <xdr:nvSpPr>
          <xdr:cNvPr id="104" name="TextBox 103">
            <a:extLst>
              <a:ext uri="{FF2B5EF4-FFF2-40B4-BE49-F238E27FC236}">
                <a16:creationId xmlns:a16="http://schemas.microsoft.com/office/drawing/2014/main" id="{70FEB993-A7C0-45BA-9197-A39E73A8C0D3}"/>
              </a:ext>
            </a:extLst>
          </xdr:cNvPr>
          <xdr:cNvSpPr txBox="1"/>
        </xdr:nvSpPr>
        <xdr:spPr>
          <a:xfrm>
            <a:off x="4267200" y="685800"/>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AA3A8F1-34E8-4613-9FAB-7A6133D96624}" type="TxLink">
              <a:rPr lang="en-US" sz="1600" b="1" i="0" u="none" strike="noStrike">
                <a:solidFill>
                  <a:schemeClr val="bg1"/>
                </a:solidFill>
                <a:latin typeface="Calibri"/>
                <a:ea typeface="Calibri"/>
                <a:cs typeface="Calibri"/>
              </a:rPr>
              <a:t> 1 552 </a:t>
            </a:fld>
            <a:endParaRPr lang="ru-RU" sz="3600" b="1" i="1">
              <a:solidFill>
                <a:schemeClr val="bg1"/>
              </a:solidFill>
            </a:endParaRPr>
          </a:p>
        </xdr:txBody>
      </xdr:sp>
      <xdr:sp macro="" textlink="">
        <xdr:nvSpPr>
          <xdr:cNvPr id="105" name="TextBox 104">
            <a:extLst>
              <a:ext uri="{FF2B5EF4-FFF2-40B4-BE49-F238E27FC236}">
                <a16:creationId xmlns:a16="http://schemas.microsoft.com/office/drawing/2014/main" id="{49507387-3CE2-48E3-ADD7-0C13EDB915F5}"/>
              </a:ext>
            </a:extLst>
          </xdr:cNvPr>
          <xdr:cNvSpPr txBox="1"/>
        </xdr:nvSpPr>
        <xdr:spPr>
          <a:xfrm>
            <a:off x="4829175" y="733425"/>
            <a:ext cx="4476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1" u="none" strike="noStrike">
                <a:solidFill>
                  <a:schemeClr val="bg1"/>
                </a:solidFill>
                <a:latin typeface="Calibri"/>
                <a:ea typeface="Calibri"/>
                <a:cs typeface="Calibri"/>
              </a:rPr>
              <a:t>pcs</a:t>
            </a:r>
          </a:p>
        </xdr:txBody>
      </xdr:sp>
    </xdr:grpSp>
    <xdr:clientData/>
  </xdr:twoCellAnchor>
  <xdr:twoCellAnchor>
    <xdr:from>
      <xdr:col>13</xdr:col>
      <xdr:colOff>571500</xdr:colOff>
      <xdr:row>26</xdr:row>
      <xdr:rowOff>47625</xdr:rowOff>
    </xdr:from>
    <xdr:to>
      <xdr:col>15</xdr:col>
      <xdr:colOff>561975</xdr:colOff>
      <xdr:row>27</xdr:row>
      <xdr:rowOff>152400</xdr:rowOff>
    </xdr:to>
    <xdr:grpSp>
      <xdr:nvGrpSpPr>
        <xdr:cNvPr id="106" name="Group 105">
          <a:extLst>
            <a:ext uri="{FF2B5EF4-FFF2-40B4-BE49-F238E27FC236}">
              <a16:creationId xmlns:a16="http://schemas.microsoft.com/office/drawing/2014/main" id="{546AE031-FA03-4084-B570-DCC0E036877C}"/>
            </a:ext>
          </a:extLst>
        </xdr:cNvPr>
        <xdr:cNvGrpSpPr/>
      </xdr:nvGrpSpPr>
      <xdr:grpSpPr>
        <a:xfrm>
          <a:off x="8465344" y="5000625"/>
          <a:ext cx="1204912" cy="295275"/>
          <a:chOff x="4267200" y="685800"/>
          <a:chExt cx="1009650" cy="295275"/>
        </a:xfrm>
      </xdr:grpSpPr>
      <xdr:sp macro="" textlink="PivotTables3!Q16">
        <xdr:nvSpPr>
          <xdr:cNvPr id="107" name="TextBox 106">
            <a:extLst>
              <a:ext uri="{FF2B5EF4-FFF2-40B4-BE49-F238E27FC236}">
                <a16:creationId xmlns:a16="http://schemas.microsoft.com/office/drawing/2014/main" id="{AEFE5FB0-62A3-442D-B7D5-BEB71F9A1C77}"/>
              </a:ext>
            </a:extLst>
          </xdr:cNvPr>
          <xdr:cNvSpPr txBox="1"/>
        </xdr:nvSpPr>
        <xdr:spPr>
          <a:xfrm>
            <a:off x="4267200" y="685800"/>
            <a:ext cx="904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C4CD4FE-18EE-4964-9E86-5CC06045A6BE}" type="TxLink">
              <a:rPr lang="en-US" sz="1600" b="1" i="0" u="none" strike="noStrike">
                <a:solidFill>
                  <a:schemeClr val="bg1"/>
                </a:solidFill>
                <a:latin typeface="Calibri"/>
                <a:ea typeface="Calibri"/>
                <a:cs typeface="Calibri"/>
              </a:rPr>
              <a:t> 1 179 </a:t>
            </a:fld>
            <a:endParaRPr lang="ru-RU" sz="4800" b="1" i="1">
              <a:solidFill>
                <a:schemeClr val="bg1"/>
              </a:solidFill>
            </a:endParaRPr>
          </a:p>
        </xdr:txBody>
      </xdr:sp>
      <xdr:sp macro="" textlink="">
        <xdr:nvSpPr>
          <xdr:cNvPr id="108" name="TextBox 107">
            <a:extLst>
              <a:ext uri="{FF2B5EF4-FFF2-40B4-BE49-F238E27FC236}">
                <a16:creationId xmlns:a16="http://schemas.microsoft.com/office/drawing/2014/main" id="{3686D766-1EA8-48CA-A274-5784712E9211}"/>
              </a:ext>
            </a:extLst>
          </xdr:cNvPr>
          <xdr:cNvSpPr txBox="1"/>
        </xdr:nvSpPr>
        <xdr:spPr>
          <a:xfrm>
            <a:off x="4829175" y="733425"/>
            <a:ext cx="4476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1" u="none" strike="noStrike">
                <a:solidFill>
                  <a:schemeClr val="bg1"/>
                </a:solidFill>
                <a:latin typeface="Calibri"/>
                <a:ea typeface="Calibri"/>
                <a:cs typeface="Calibri"/>
              </a:rPr>
              <a:t>pcs</a:t>
            </a:r>
          </a:p>
        </xdr:txBody>
      </xdr:sp>
    </xdr:grpSp>
    <xdr:clientData/>
  </xdr:twoCellAnchor>
  <xdr:twoCellAnchor>
    <xdr:from>
      <xdr:col>11</xdr:col>
      <xdr:colOff>490562</xdr:colOff>
      <xdr:row>10</xdr:row>
      <xdr:rowOff>63738</xdr:rowOff>
    </xdr:from>
    <xdr:to>
      <xdr:col>14</xdr:col>
      <xdr:colOff>572105</xdr:colOff>
      <xdr:row>15</xdr:row>
      <xdr:rowOff>54534</xdr:rowOff>
    </xdr:to>
    <xdr:sp macro="" textlink="PivotTables3!N17">
      <xdr:nvSpPr>
        <xdr:cNvPr id="109" name="TextBox 108">
          <a:extLst>
            <a:ext uri="{FF2B5EF4-FFF2-40B4-BE49-F238E27FC236}">
              <a16:creationId xmlns:a16="http://schemas.microsoft.com/office/drawing/2014/main" id="{7F3A37AC-AFB5-4B76-A984-18718C9EA7B9}"/>
            </a:ext>
          </a:extLst>
        </xdr:cNvPr>
        <xdr:cNvSpPr txBox="1"/>
      </xdr:nvSpPr>
      <xdr:spPr>
        <a:xfrm rot="3309385">
          <a:off x="7679686" y="1485214"/>
          <a:ext cx="943296" cy="1910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721038C-0B62-4BDC-91AD-D89AFFFD89E3}" type="TxLink">
            <a:rPr lang="en-US" sz="30000" b="0" i="0" u="none" strike="noStrike">
              <a:solidFill>
                <a:schemeClr val="bg1"/>
              </a:solidFill>
              <a:effectLst>
                <a:glow rad="63500">
                  <a:schemeClr val="accent3">
                    <a:satMod val="175000"/>
                    <a:alpha val="40000"/>
                  </a:schemeClr>
                </a:glow>
              </a:effectLst>
              <a:latin typeface="Calibri"/>
              <a:ea typeface="Calibri"/>
              <a:cs typeface="Calibri"/>
            </a:rPr>
            <a:pPr marL="0" indent="0"/>
            <a:t>│</a:t>
          </a:fld>
          <a:endParaRPr lang="ru-RU" sz="300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12</xdr:col>
      <xdr:colOff>409769</xdr:colOff>
      <xdr:row>18</xdr:row>
      <xdr:rowOff>64309</xdr:rowOff>
    </xdr:from>
    <xdr:to>
      <xdr:col>15</xdr:col>
      <xdr:colOff>477387</xdr:colOff>
      <xdr:row>23</xdr:row>
      <xdr:rowOff>55105</xdr:rowOff>
    </xdr:to>
    <xdr:sp macro="" textlink="PivotTables3!N16">
      <xdr:nvSpPr>
        <xdr:cNvPr id="111" name="TextBox 110">
          <a:extLst>
            <a:ext uri="{FF2B5EF4-FFF2-40B4-BE49-F238E27FC236}">
              <a16:creationId xmlns:a16="http://schemas.microsoft.com/office/drawing/2014/main" id="{E56DFE5A-C0D5-419E-84DD-F51638A49080}"/>
            </a:ext>
          </a:extLst>
        </xdr:cNvPr>
        <xdr:cNvSpPr txBox="1"/>
      </xdr:nvSpPr>
      <xdr:spPr>
        <a:xfrm rot="7468901">
          <a:off x="8201530" y="3016748"/>
          <a:ext cx="943296" cy="1896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8265737-2B3D-40AB-964E-93EE37F90CA9}" type="TxLink">
            <a:rPr lang="en-US" sz="30000" b="0" i="0" u="none" strike="noStrike">
              <a:solidFill>
                <a:schemeClr val="bg1"/>
              </a:solidFill>
              <a:effectLst>
                <a:glow rad="63500">
                  <a:schemeClr val="accent3">
                    <a:satMod val="175000"/>
                    <a:alpha val="40000"/>
                  </a:schemeClr>
                </a:glow>
              </a:effectLst>
              <a:latin typeface="Calibri"/>
              <a:ea typeface="Calibri"/>
              <a:cs typeface="Calibri"/>
            </a:rPr>
            <a:pPr marL="0" indent="0"/>
            <a:t> </a:t>
          </a:fld>
          <a:endParaRPr lang="ru-RU" sz="30000" b="0" i="0" u="none" strike="noStrike">
            <a:solidFill>
              <a:schemeClr val="bg1"/>
            </a:solidFill>
            <a:effectLst>
              <a:glow rad="63500">
                <a:schemeClr val="accent3">
                  <a:satMod val="175000"/>
                  <a:alpha val="40000"/>
                </a:schemeClr>
              </a:glow>
            </a:effectLst>
            <a:latin typeface="Calibri"/>
            <a:ea typeface="Calibri"/>
            <a:cs typeface="Calibri"/>
          </a:endParaRPr>
        </a:p>
      </xdr:txBody>
    </xdr:sp>
    <xdr:clientData/>
  </xdr:twoCellAnchor>
  <xdr:twoCellAnchor>
    <xdr:from>
      <xdr:col>13</xdr:col>
      <xdr:colOff>409575</xdr:colOff>
      <xdr:row>18</xdr:row>
      <xdr:rowOff>38100</xdr:rowOff>
    </xdr:from>
    <xdr:to>
      <xdr:col>15</xdr:col>
      <xdr:colOff>161925</xdr:colOff>
      <xdr:row>25</xdr:row>
      <xdr:rowOff>171451</xdr:rowOff>
    </xdr:to>
    <xdr:sp macro="" textlink="PivotTables3!P16">
      <xdr:nvSpPr>
        <xdr:cNvPr id="118" name="TextBox 117">
          <a:extLst>
            <a:ext uri="{FF2B5EF4-FFF2-40B4-BE49-F238E27FC236}">
              <a16:creationId xmlns:a16="http://schemas.microsoft.com/office/drawing/2014/main" id="{14CA3C62-E1CB-4E13-8F0A-CFAB6FBF8B72}"/>
            </a:ext>
          </a:extLst>
        </xdr:cNvPr>
        <xdr:cNvSpPr txBox="1"/>
      </xdr:nvSpPr>
      <xdr:spPr>
        <a:xfrm>
          <a:off x="8334375" y="3467100"/>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2A5994C-A48F-42FE-9DD7-DDECF8761E0E}" type="TxLink">
            <a:rPr lang="en-US" sz="9500" b="0" i="0" u="none" strike="noStrike">
              <a:ln>
                <a:noFill/>
              </a:ln>
              <a:solidFill>
                <a:srgbClr val="002060">
                  <a:alpha val="90000"/>
                </a:srgbClr>
              </a:solidFill>
              <a:effectLst/>
              <a:latin typeface="Calibri"/>
              <a:ea typeface="Calibri"/>
              <a:cs typeface="Calibri"/>
            </a:rPr>
            <a:pPr marL="0" indent="0"/>
            <a:t>●</a:t>
          </a:fld>
          <a:endParaRPr lang="ru-RU" sz="9500" b="0" i="0" u="none" strike="noStrike">
            <a:ln>
              <a:noFill/>
            </a:ln>
            <a:solidFill>
              <a:srgbClr val="002060">
                <a:alpha val="90000"/>
              </a:srgbClr>
            </a:solidFill>
            <a:effectLst/>
            <a:latin typeface="Calibri"/>
            <a:ea typeface="Calibri"/>
            <a:cs typeface="Calibri"/>
          </a:endParaRPr>
        </a:p>
      </xdr:txBody>
    </xdr:sp>
    <xdr:clientData/>
  </xdr:twoCellAnchor>
  <xdr:twoCellAnchor>
    <xdr:from>
      <xdr:col>13</xdr:col>
      <xdr:colOff>409575</xdr:colOff>
      <xdr:row>10</xdr:row>
      <xdr:rowOff>28575</xdr:rowOff>
    </xdr:from>
    <xdr:to>
      <xdr:col>15</xdr:col>
      <xdr:colOff>161925</xdr:colOff>
      <xdr:row>17</xdr:row>
      <xdr:rowOff>161926</xdr:rowOff>
    </xdr:to>
    <xdr:sp macro="" textlink="PivotTables3!P17">
      <xdr:nvSpPr>
        <xdr:cNvPr id="120" name="TextBox 119">
          <a:extLst>
            <a:ext uri="{FF2B5EF4-FFF2-40B4-BE49-F238E27FC236}">
              <a16:creationId xmlns:a16="http://schemas.microsoft.com/office/drawing/2014/main" id="{E605C9E0-E0A3-4D4D-9DF6-71434B663B14}"/>
            </a:ext>
          </a:extLst>
        </xdr:cNvPr>
        <xdr:cNvSpPr txBox="1"/>
      </xdr:nvSpPr>
      <xdr:spPr>
        <a:xfrm>
          <a:off x="8334375" y="1933575"/>
          <a:ext cx="971550" cy="1466851"/>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A033908-F828-4B26-A2E9-FFFC54938F55}" type="TxLink">
            <a:rPr lang="en-US" sz="9500" b="0" i="0" u="none" strike="noStrike">
              <a:ln>
                <a:noFill/>
              </a:ln>
              <a:solidFill>
                <a:srgbClr val="002060">
                  <a:alpha val="90000"/>
                </a:srgbClr>
              </a:solidFill>
              <a:effectLst/>
              <a:latin typeface="Calibri"/>
              <a:ea typeface="Calibri"/>
              <a:cs typeface="Calibri"/>
            </a:rPr>
            <a:pPr marL="0" indent="0"/>
            <a:t> </a:t>
          </a:fld>
          <a:endParaRPr lang="ru-RU" sz="9500" b="0" i="0" u="none" strike="noStrike">
            <a:ln>
              <a:noFill/>
            </a:ln>
            <a:solidFill>
              <a:srgbClr val="002060">
                <a:alpha val="90000"/>
              </a:srgbClr>
            </a:solidFill>
            <a:effectLst/>
            <a:latin typeface="Calibri"/>
            <a:ea typeface="Calibri"/>
            <a:cs typeface="Calibri"/>
          </a:endParaRPr>
        </a:p>
      </xdr:txBody>
    </xdr:sp>
    <xdr:clientData/>
  </xdr:twoCellAnchor>
  <xdr:twoCellAnchor>
    <xdr:from>
      <xdr:col>20</xdr:col>
      <xdr:colOff>304801</xdr:colOff>
      <xdr:row>16</xdr:row>
      <xdr:rowOff>95250</xdr:rowOff>
    </xdr:from>
    <xdr:to>
      <xdr:col>23</xdr:col>
      <xdr:colOff>334330</xdr:colOff>
      <xdr:row>19</xdr:row>
      <xdr:rowOff>62976</xdr:rowOff>
    </xdr:to>
    <xdr:grpSp>
      <xdr:nvGrpSpPr>
        <xdr:cNvPr id="10" name="Group 9">
          <a:extLst>
            <a:ext uri="{FF2B5EF4-FFF2-40B4-BE49-F238E27FC236}">
              <a16:creationId xmlns:a16="http://schemas.microsoft.com/office/drawing/2014/main" id="{3A374CF1-0BBE-45E4-9211-C2C3FC771E77}"/>
            </a:ext>
          </a:extLst>
        </xdr:cNvPr>
        <xdr:cNvGrpSpPr/>
      </xdr:nvGrpSpPr>
      <xdr:grpSpPr>
        <a:xfrm>
          <a:off x="12449176" y="3143250"/>
          <a:ext cx="1851185" cy="539226"/>
          <a:chOff x="12496801" y="3143250"/>
          <a:chExt cx="1858329" cy="539226"/>
        </a:xfrm>
      </xdr:grpSpPr>
      <xdr:sp macro="" textlink="PivotTables3!X7">
        <xdr:nvSpPr>
          <xdr:cNvPr id="121" name="TextBox 120">
            <a:extLst>
              <a:ext uri="{FF2B5EF4-FFF2-40B4-BE49-F238E27FC236}">
                <a16:creationId xmlns:a16="http://schemas.microsoft.com/office/drawing/2014/main" id="{E07FDD4F-A7D3-4FD3-A10B-C96F53B0A7B3}"/>
              </a:ext>
            </a:extLst>
          </xdr:cNvPr>
          <xdr:cNvSpPr txBox="1"/>
        </xdr:nvSpPr>
        <xdr:spPr>
          <a:xfrm>
            <a:off x="12496801" y="3143250"/>
            <a:ext cx="14287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6C85A88-1ACB-4BBA-9501-519B41ABC590}" type="TxLink">
              <a:rPr lang="en-US" sz="1600" b="1" i="0" u="none" strike="noStrike">
                <a:solidFill>
                  <a:schemeClr val="bg1"/>
                </a:solidFill>
                <a:latin typeface="Calibri"/>
                <a:ea typeface="Calibri"/>
                <a:cs typeface="Calibri"/>
              </a:rPr>
              <a:pPr marL="0" indent="0" algn="ctr"/>
              <a:t> 1 090 917,00 </a:t>
            </a:fld>
            <a:endParaRPr lang="ru-RU" sz="1600" b="1" i="0" u="none" strike="noStrike">
              <a:solidFill>
                <a:schemeClr val="bg1"/>
              </a:solidFill>
              <a:latin typeface="Calibri"/>
              <a:ea typeface="Calibri"/>
              <a:cs typeface="Calibri"/>
            </a:endParaRPr>
          </a:p>
        </xdr:txBody>
      </xdr:sp>
      <xdr:sp macro="" textlink="">
        <xdr:nvSpPr>
          <xdr:cNvPr id="122" name="TextBox 121">
            <a:extLst>
              <a:ext uri="{FF2B5EF4-FFF2-40B4-BE49-F238E27FC236}">
                <a16:creationId xmlns:a16="http://schemas.microsoft.com/office/drawing/2014/main" id="{815E2DBE-3D28-41A0-A141-25CB8FD91067}"/>
              </a:ext>
            </a:extLst>
          </xdr:cNvPr>
          <xdr:cNvSpPr txBox="1"/>
        </xdr:nvSpPr>
        <xdr:spPr>
          <a:xfrm>
            <a:off x="12668250" y="3390900"/>
            <a:ext cx="1686880"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Profits, cu</a:t>
            </a:r>
            <a:endParaRPr lang="ru-RU" sz="1200" b="0" i="1">
              <a:solidFill>
                <a:schemeClr val="bg1"/>
              </a:solidFill>
              <a:latin typeface="+mn-lt"/>
              <a:ea typeface="+mn-ea"/>
              <a:cs typeface="+mn-cs"/>
            </a:endParaRPr>
          </a:p>
        </xdr:txBody>
      </xdr:sp>
    </xdr:grpSp>
    <xdr:clientData/>
  </xdr:twoCellAnchor>
  <xdr:twoCellAnchor>
    <xdr:from>
      <xdr:col>20</xdr:col>
      <xdr:colOff>276226</xdr:colOff>
      <xdr:row>5</xdr:row>
      <xdr:rowOff>104775</xdr:rowOff>
    </xdr:from>
    <xdr:to>
      <xdr:col>23</xdr:col>
      <xdr:colOff>372430</xdr:colOff>
      <xdr:row>9</xdr:row>
      <xdr:rowOff>72501</xdr:rowOff>
    </xdr:to>
    <xdr:grpSp>
      <xdr:nvGrpSpPr>
        <xdr:cNvPr id="11" name="Group 10">
          <a:extLst>
            <a:ext uri="{FF2B5EF4-FFF2-40B4-BE49-F238E27FC236}">
              <a16:creationId xmlns:a16="http://schemas.microsoft.com/office/drawing/2014/main" id="{606D0B9B-9CE2-4F5C-B45B-2CDE69F0A300}"/>
            </a:ext>
          </a:extLst>
        </xdr:cNvPr>
        <xdr:cNvGrpSpPr/>
      </xdr:nvGrpSpPr>
      <xdr:grpSpPr>
        <a:xfrm>
          <a:off x="12420601" y="1057275"/>
          <a:ext cx="1917860" cy="729726"/>
          <a:chOff x="12468226" y="1057275"/>
          <a:chExt cx="1925004" cy="729726"/>
        </a:xfrm>
      </xdr:grpSpPr>
      <xdr:grpSp>
        <xdr:nvGrpSpPr>
          <xdr:cNvPr id="123" name="Group 122">
            <a:extLst>
              <a:ext uri="{FF2B5EF4-FFF2-40B4-BE49-F238E27FC236}">
                <a16:creationId xmlns:a16="http://schemas.microsoft.com/office/drawing/2014/main" id="{0FABCE24-E407-4716-8766-679F76BAB864}"/>
              </a:ext>
            </a:extLst>
          </xdr:cNvPr>
          <xdr:cNvGrpSpPr/>
        </xdr:nvGrpSpPr>
        <xdr:grpSpPr>
          <a:xfrm>
            <a:off x="12468226" y="1238250"/>
            <a:ext cx="1925004" cy="548751"/>
            <a:chOff x="12420601" y="3162300"/>
            <a:chExt cx="1925004" cy="548751"/>
          </a:xfrm>
        </xdr:grpSpPr>
        <xdr:sp macro="" textlink="PivotTables3!$X$6">
          <xdr:nvSpPr>
            <xdr:cNvPr id="124" name="TextBox 123">
              <a:extLst>
                <a:ext uri="{FF2B5EF4-FFF2-40B4-BE49-F238E27FC236}">
                  <a16:creationId xmlns:a16="http://schemas.microsoft.com/office/drawing/2014/main" id="{7733C5E5-F878-4B19-A1B4-DE3A861045C5}"/>
                </a:ext>
              </a:extLst>
            </xdr:cNvPr>
            <xdr:cNvSpPr txBox="1"/>
          </xdr:nvSpPr>
          <xdr:spPr>
            <a:xfrm>
              <a:off x="12420601" y="3162300"/>
              <a:ext cx="14287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441D6B6-D069-430D-B564-78BFECD0A550}" type="TxLink">
                <a:rPr lang="en-US" sz="1600" b="1" i="0" u="none" strike="noStrike">
                  <a:solidFill>
                    <a:schemeClr val="bg1"/>
                  </a:solidFill>
                  <a:latin typeface="Calibri"/>
                  <a:ea typeface="Calibri"/>
                  <a:cs typeface="Calibri"/>
                </a:rPr>
                <a:t> 388 885,00 </a:t>
              </a:fld>
              <a:endParaRPr lang="ru-RU" sz="3600" b="1" i="0" u="none" strike="noStrike">
                <a:solidFill>
                  <a:schemeClr val="bg1"/>
                </a:solidFill>
                <a:latin typeface="Calibri"/>
                <a:ea typeface="Calibri"/>
                <a:cs typeface="Calibri"/>
              </a:endParaRPr>
            </a:p>
          </xdr:txBody>
        </xdr:sp>
        <xdr:sp macro="" textlink="">
          <xdr:nvSpPr>
            <xdr:cNvPr id="126" name="TextBox 125">
              <a:extLst>
                <a:ext uri="{FF2B5EF4-FFF2-40B4-BE49-F238E27FC236}">
                  <a16:creationId xmlns:a16="http://schemas.microsoft.com/office/drawing/2014/main" id="{09183D94-8368-4A06-836A-D15CA40E891A}"/>
                </a:ext>
              </a:extLst>
            </xdr:cNvPr>
            <xdr:cNvSpPr txBox="1"/>
          </xdr:nvSpPr>
          <xdr:spPr>
            <a:xfrm>
              <a:off x="12658725" y="3419475"/>
              <a:ext cx="1686880"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Profits, cu</a:t>
              </a:r>
              <a:endParaRPr lang="ru-RU" sz="1200" b="0" i="1">
                <a:solidFill>
                  <a:schemeClr val="bg1"/>
                </a:solidFill>
                <a:latin typeface="+mn-lt"/>
                <a:ea typeface="+mn-ea"/>
                <a:cs typeface="+mn-cs"/>
              </a:endParaRPr>
            </a:p>
          </xdr:txBody>
        </xdr:sp>
      </xdr:grpSp>
      <xdr:sp macro="" textlink="">
        <xdr:nvSpPr>
          <xdr:cNvPr id="128" name="TextBox 127">
            <a:extLst>
              <a:ext uri="{FF2B5EF4-FFF2-40B4-BE49-F238E27FC236}">
                <a16:creationId xmlns:a16="http://schemas.microsoft.com/office/drawing/2014/main" id="{5288E078-B1D9-4032-92A8-BCDD9BD76FC0}"/>
              </a:ext>
            </a:extLst>
          </xdr:cNvPr>
          <xdr:cNvSpPr txBox="1"/>
        </xdr:nvSpPr>
        <xdr:spPr>
          <a:xfrm>
            <a:off x="12715875" y="1057275"/>
            <a:ext cx="10191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Shipment</a:t>
            </a:r>
            <a:endParaRPr lang="ru-RU" sz="1100" b="1" i="1">
              <a:solidFill>
                <a:schemeClr val="bg1"/>
              </a:solidFill>
            </a:endParaRPr>
          </a:p>
        </xdr:txBody>
      </xdr:sp>
    </xdr:grpSp>
    <xdr:clientData/>
  </xdr:twoCellAnchor>
  <xdr:twoCellAnchor>
    <xdr:from>
      <xdr:col>23</xdr:col>
      <xdr:colOff>571500</xdr:colOff>
      <xdr:row>13</xdr:row>
      <xdr:rowOff>66675</xdr:rowOff>
    </xdr:from>
    <xdr:to>
      <xdr:col>27</xdr:col>
      <xdr:colOff>39054</xdr:colOff>
      <xdr:row>17</xdr:row>
      <xdr:rowOff>15351</xdr:rowOff>
    </xdr:to>
    <xdr:grpSp>
      <xdr:nvGrpSpPr>
        <xdr:cNvPr id="129" name="Group 128">
          <a:extLst>
            <a:ext uri="{FF2B5EF4-FFF2-40B4-BE49-F238E27FC236}">
              <a16:creationId xmlns:a16="http://schemas.microsoft.com/office/drawing/2014/main" id="{677526F6-69FD-4AD2-8828-948A24D48C9A}"/>
            </a:ext>
          </a:extLst>
        </xdr:cNvPr>
        <xdr:cNvGrpSpPr/>
      </xdr:nvGrpSpPr>
      <xdr:grpSpPr>
        <a:xfrm>
          <a:off x="14537531" y="2543175"/>
          <a:ext cx="1896429" cy="710676"/>
          <a:chOff x="12468226" y="1047750"/>
          <a:chExt cx="1905954" cy="710676"/>
        </a:xfrm>
      </xdr:grpSpPr>
      <xdr:grpSp>
        <xdr:nvGrpSpPr>
          <xdr:cNvPr id="130" name="Group 129">
            <a:extLst>
              <a:ext uri="{FF2B5EF4-FFF2-40B4-BE49-F238E27FC236}">
                <a16:creationId xmlns:a16="http://schemas.microsoft.com/office/drawing/2014/main" id="{FD7CD19C-B479-4F20-987D-47ADA675A22C}"/>
              </a:ext>
            </a:extLst>
          </xdr:cNvPr>
          <xdr:cNvGrpSpPr/>
        </xdr:nvGrpSpPr>
        <xdr:grpSpPr>
          <a:xfrm>
            <a:off x="12468226" y="1247775"/>
            <a:ext cx="1905954" cy="510651"/>
            <a:chOff x="12420601" y="3171825"/>
            <a:chExt cx="1905954" cy="510651"/>
          </a:xfrm>
        </xdr:grpSpPr>
        <xdr:sp macro="" textlink="PivotTables3!$X$5">
          <xdr:nvSpPr>
            <xdr:cNvPr id="132" name="TextBox 131">
              <a:extLst>
                <a:ext uri="{FF2B5EF4-FFF2-40B4-BE49-F238E27FC236}">
                  <a16:creationId xmlns:a16="http://schemas.microsoft.com/office/drawing/2014/main" id="{CE8FDA83-DC7F-4BED-A3A0-20F34E5F7637}"/>
                </a:ext>
              </a:extLst>
            </xdr:cNvPr>
            <xdr:cNvSpPr txBox="1"/>
          </xdr:nvSpPr>
          <xdr:spPr>
            <a:xfrm>
              <a:off x="12420601" y="3171825"/>
              <a:ext cx="14287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05D263C-4141-49DC-BFD7-A59F6E1F06E1}" type="TxLink">
                <a:rPr lang="en-US" sz="1600" b="1" i="0" u="none" strike="noStrike">
                  <a:solidFill>
                    <a:schemeClr val="bg1"/>
                  </a:solidFill>
                  <a:latin typeface="Calibri"/>
                  <a:ea typeface="Calibri"/>
                  <a:cs typeface="Calibri"/>
                </a:rPr>
                <a:t> 310 292,00 </a:t>
              </a:fld>
              <a:endParaRPr lang="ru-RU" sz="4800" b="1" i="0" u="none" strike="noStrike">
                <a:solidFill>
                  <a:schemeClr val="bg1"/>
                </a:solidFill>
                <a:latin typeface="Calibri"/>
                <a:ea typeface="Calibri"/>
                <a:cs typeface="Calibri"/>
              </a:endParaRPr>
            </a:p>
          </xdr:txBody>
        </xdr:sp>
        <xdr:sp macro="" textlink="">
          <xdr:nvSpPr>
            <xdr:cNvPr id="134" name="TextBox 133">
              <a:extLst>
                <a:ext uri="{FF2B5EF4-FFF2-40B4-BE49-F238E27FC236}">
                  <a16:creationId xmlns:a16="http://schemas.microsoft.com/office/drawing/2014/main" id="{F2F436E6-4270-41DA-8311-16CB837E59C1}"/>
                </a:ext>
              </a:extLst>
            </xdr:cNvPr>
            <xdr:cNvSpPr txBox="1"/>
          </xdr:nvSpPr>
          <xdr:spPr>
            <a:xfrm>
              <a:off x="12639675" y="3390900"/>
              <a:ext cx="1686880"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Profits, cu</a:t>
              </a:r>
              <a:endParaRPr lang="ru-RU" sz="1200" b="0" i="1">
                <a:solidFill>
                  <a:schemeClr val="bg1"/>
                </a:solidFill>
                <a:latin typeface="+mn-lt"/>
                <a:ea typeface="+mn-ea"/>
                <a:cs typeface="+mn-cs"/>
              </a:endParaRPr>
            </a:p>
          </xdr:txBody>
        </xdr:sp>
      </xdr:grpSp>
      <xdr:sp macro="" textlink="">
        <xdr:nvSpPr>
          <xdr:cNvPr id="131" name="TextBox 130">
            <a:extLst>
              <a:ext uri="{FF2B5EF4-FFF2-40B4-BE49-F238E27FC236}">
                <a16:creationId xmlns:a16="http://schemas.microsoft.com/office/drawing/2014/main" id="{9D30DC6C-8469-4267-9AFA-E350E802DDD7}"/>
              </a:ext>
            </a:extLst>
          </xdr:cNvPr>
          <xdr:cNvSpPr txBox="1"/>
        </xdr:nvSpPr>
        <xdr:spPr>
          <a:xfrm>
            <a:off x="12687300" y="1047750"/>
            <a:ext cx="10191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Download</a:t>
            </a:r>
            <a:endParaRPr lang="ru-RU" sz="1100" b="1" i="1">
              <a:solidFill>
                <a:schemeClr val="bg1"/>
              </a:solidFill>
            </a:endParaRPr>
          </a:p>
        </xdr:txBody>
      </xdr:sp>
    </xdr:grpSp>
    <xdr:clientData/>
  </xdr:twoCellAnchor>
  <xdr:twoCellAnchor>
    <xdr:from>
      <xdr:col>20</xdr:col>
      <xdr:colOff>552450</xdr:colOff>
      <xdr:row>26</xdr:row>
      <xdr:rowOff>161925</xdr:rowOff>
    </xdr:from>
    <xdr:to>
      <xdr:col>24</xdr:col>
      <xdr:colOff>20004</xdr:colOff>
      <xdr:row>30</xdr:row>
      <xdr:rowOff>129651</xdr:rowOff>
    </xdr:to>
    <xdr:grpSp>
      <xdr:nvGrpSpPr>
        <xdr:cNvPr id="135" name="Group 134">
          <a:extLst>
            <a:ext uri="{FF2B5EF4-FFF2-40B4-BE49-F238E27FC236}">
              <a16:creationId xmlns:a16="http://schemas.microsoft.com/office/drawing/2014/main" id="{B951C3D2-BAAA-4EEC-87E9-17A11CFB98D5}"/>
            </a:ext>
          </a:extLst>
        </xdr:cNvPr>
        <xdr:cNvGrpSpPr/>
      </xdr:nvGrpSpPr>
      <xdr:grpSpPr>
        <a:xfrm>
          <a:off x="12696825" y="5114925"/>
          <a:ext cx="1896429" cy="729726"/>
          <a:chOff x="12468226" y="1047750"/>
          <a:chExt cx="1905954" cy="729726"/>
        </a:xfrm>
      </xdr:grpSpPr>
      <xdr:grpSp>
        <xdr:nvGrpSpPr>
          <xdr:cNvPr id="136" name="Group 135">
            <a:extLst>
              <a:ext uri="{FF2B5EF4-FFF2-40B4-BE49-F238E27FC236}">
                <a16:creationId xmlns:a16="http://schemas.microsoft.com/office/drawing/2014/main" id="{55AA0B5F-47CA-4B70-9BBD-27767BC00C81}"/>
              </a:ext>
            </a:extLst>
          </xdr:cNvPr>
          <xdr:cNvGrpSpPr/>
        </xdr:nvGrpSpPr>
        <xdr:grpSpPr>
          <a:xfrm>
            <a:off x="12468226" y="1247775"/>
            <a:ext cx="1905954" cy="529701"/>
            <a:chOff x="12420601" y="3171825"/>
            <a:chExt cx="1905954" cy="529701"/>
          </a:xfrm>
        </xdr:grpSpPr>
        <xdr:sp macro="" textlink="PivotTables3!$X$4">
          <xdr:nvSpPr>
            <xdr:cNvPr id="138" name="TextBox 137">
              <a:extLst>
                <a:ext uri="{FF2B5EF4-FFF2-40B4-BE49-F238E27FC236}">
                  <a16:creationId xmlns:a16="http://schemas.microsoft.com/office/drawing/2014/main" id="{BB664750-98F2-4C2D-90AD-5D54CB44B0E2}"/>
                </a:ext>
              </a:extLst>
            </xdr:cNvPr>
            <xdr:cNvSpPr txBox="1"/>
          </xdr:nvSpPr>
          <xdr:spPr>
            <a:xfrm>
              <a:off x="12420601" y="3171825"/>
              <a:ext cx="14287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AE525DD-5E63-4E3A-BE0A-001E51EDC29C}" type="TxLink">
                <a:rPr lang="en-US" sz="1600" b="1" i="0" u="none" strike="noStrike">
                  <a:solidFill>
                    <a:schemeClr val="bg1"/>
                  </a:solidFill>
                  <a:latin typeface="Calibri"/>
                  <a:ea typeface="Calibri"/>
                  <a:cs typeface="Calibri"/>
                </a:rPr>
                <a:t> 391 740,00 </a:t>
              </a:fld>
              <a:endParaRPr lang="ru-RU" sz="6600" b="1" i="0" u="none" strike="noStrike">
                <a:solidFill>
                  <a:schemeClr val="bg1"/>
                </a:solidFill>
                <a:latin typeface="Calibri"/>
                <a:ea typeface="Calibri"/>
                <a:cs typeface="Calibri"/>
              </a:endParaRPr>
            </a:p>
          </xdr:txBody>
        </xdr:sp>
        <xdr:sp macro="" textlink="">
          <xdr:nvSpPr>
            <xdr:cNvPr id="139" name="TextBox 138">
              <a:extLst>
                <a:ext uri="{FF2B5EF4-FFF2-40B4-BE49-F238E27FC236}">
                  <a16:creationId xmlns:a16="http://schemas.microsoft.com/office/drawing/2014/main" id="{864CDC65-CFC7-4A8F-A663-7101196B1D4E}"/>
                </a:ext>
              </a:extLst>
            </xdr:cNvPr>
            <xdr:cNvSpPr txBox="1"/>
          </xdr:nvSpPr>
          <xdr:spPr>
            <a:xfrm>
              <a:off x="12639675" y="3409950"/>
              <a:ext cx="1686880" cy="291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1">
                  <a:solidFill>
                    <a:schemeClr val="bg1"/>
                  </a:solidFill>
                  <a:latin typeface="+mn-lt"/>
                  <a:ea typeface="+mn-ea"/>
                  <a:cs typeface="+mn-cs"/>
                </a:rPr>
                <a:t>Profits, cu</a:t>
              </a:r>
              <a:endParaRPr lang="ru-RU" sz="1200" b="0" i="1">
                <a:solidFill>
                  <a:schemeClr val="bg1"/>
                </a:solidFill>
                <a:latin typeface="+mn-lt"/>
                <a:ea typeface="+mn-ea"/>
                <a:cs typeface="+mn-cs"/>
              </a:endParaRPr>
            </a:p>
          </xdr:txBody>
        </xdr:sp>
      </xdr:grpSp>
      <xdr:sp macro="" textlink="">
        <xdr:nvSpPr>
          <xdr:cNvPr id="137" name="TextBox 136">
            <a:extLst>
              <a:ext uri="{FF2B5EF4-FFF2-40B4-BE49-F238E27FC236}">
                <a16:creationId xmlns:a16="http://schemas.microsoft.com/office/drawing/2014/main" id="{A4826976-05D9-41C0-AC64-137280667802}"/>
              </a:ext>
            </a:extLst>
          </xdr:cNvPr>
          <xdr:cNvSpPr txBox="1"/>
        </xdr:nvSpPr>
        <xdr:spPr>
          <a:xfrm>
            <a:off x="12687300" y="1047750"/>
            <a:ext cx="10191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Branch</a:t>
            </a:r>
            <a:endParaRPr lang="ru-RU" sz="1100" b="1" i="1">
              <a:solidFill>
                <a:schemeClr val="bg1"/>
              </a:solidFill>
            </a:endParaRPr>
          </a:p>
        </xdr:txBody>
      </xdr:sp>
    </xdr:grpSp>
    <xdr:clientData/>
  </xdr:twoCellAnchor>
  <xdr:twoCellAnchor>
    <xdr:from>
      <xdr:col>13</xdr:col>
      <xdr:colOff>381000</xdr:colOff>
      <xdr:row>9</xdr:row>
      <xdr:rowOff>76200</xdr:rowOff>
    </xdr:from>
    <xdr:to>
      <xdr:col>16</xdr:col>
      <xdr:colOff>161925</xdr:colOff>
      <xdr:row>18</xdr:row>
      <xdr:rowOff>142875</xdr:rowOff>
    </xdr:to>
    <xdr:sp macro="" textlink="PivotTables3!O17">
      <xdr:nvSpPr>
        <xdr:cNvPr id="141" name="TextBox 140">
          <a:extLst>
            <a:ext uri="{FF2B5EF4-FFF2-40B4-BE49-F238E27FC236}">
              <a16:creationId xmlns:a16="http://schemas.microsoft.com/office/drawing/2014/main" id="{88CB5C8A-E131-4ABA-935F-CACBB2E9CE80}"/>
            </a:ext>
          </a:extLst>
        </xdr:cNvPr>
        <xdr:cNvSpPr txBox="1"/>
      </xdr:nvSpPr>
      <xdr:spPr>
        <a:xfrm>
          <a:off x="8305800" y="1790700"/>
          <a:ext cx="1609725" cy="1781175"/>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F938867-0859-4D48-99C9-DF1A7CDD904E}" type="TxLink">
            <a:rPr lang="en-US" sz="11000" b="0" i="0" u="none" strike="noStrike">
              <a:ln>
                <a:noFill/>
              </a:ln>
              <a:solidFill>
                <a:srgbClr val="9933FF"/>
              </a:solidFill>
              <a:effectLst>
                <a:glow rad="63500">
                  <a:schemeClr val="accent5">
                    <a:satMod val="175000"/>
                    <a:alpha val="40000"/>
                  </a:schemeClr>
                </a:glow>
              </a:effectLst>
              <a:latin typeface="Calibri"/>
              <a:ea typeface="Calibri"/>
              <a:cs typeface="Calibri"/>
            </a:rPr>
            <a:t>○</a:t>
          </a:fld>
          <a:endParaRPr lang="ru-RU" sz="11000" b="0" i="0" u="none" strike="noStrike">
            <a:ln>
              <a:noFill/>
            </a:ln>
            <a:solidFill>
              <a:srgbClr val="9933FF"/>
            </a:solidFill>
            <a:effectLst>
              <a:glow rad="63500">
                <a:schemeClr val="accent5">
                  <a:satMod val="175000"/>
                  <a:alpha val="40000"/>
                </a:schemeClr>
              </a:glow>
            </a:effectLst>
            <a:latin typeface="Calibri"/>
            <a:ea typeface="Calibri"/>
            <a:cs typeface="Calibri"/>
          </a:endParaRPr>
        </a:p>
      </xdr:txBody>
    </xdr:sp>
    <xdr:clientData/>
  </xdr:twoCellAnchor>
  <xdr:twoCellAnchor>
    <xdr:from>
      <xdr:col>13</xdr:col>
      <xdr:colOff>390525</xdr:colOff>
      <xdr:row>17</xdr:row>
      <xdr:rowOff>95250</xdr:rowOff>
    </xdr:from>
    <xdr:to>
      <xdr:col>16</xdr:col>
      <xdr:colOff>171450</xdr:colOff>
      <xdr:row>26</xdr:row>
      <xdr:rowOff>161925</xdr:rowOff>
    </xdr:to>
    <xdr:sp macro="" textlink="PivotTables3!O16">
      <xdr:nvSpPr>
        <xdr:cNvPr id="143" name="TextBox 142">
          <a:extLst>
            <a:ext uri="{FF2B5EF4-FFF2-40B4-BE49-F238E27FC236}">
              <a16:creationId xmlns:a16="http://schemas.microsoft.com/office/drawing/2014/main" id="{DFABBF83-9E39-49DF-B01D-98B56EEE0DCB}"/>
            </a:ext>
          </a:extLst>
        </xdr:cNvPr>
        <xdr:cNvSpPr txBox="1"/>
      </xdr:nvSpPr>
      <xdr:spPr>
        <a:xfrm>
          <a:off x="8315325" y="3333750"/>
          <a:ext cx="1609725" cy="1781175"/>
        </a:xfrm>
        <a:prstGeom prst="rect">
          <a:avLst/>
        </a:prstGeom>
        <a:noFill/>
        <a:ln w="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9BDFBCA-26C4-419A-88A6-022356C83CD7}" type="TxLink">
            <a:rPr lang="en-US" sz="11000" b="0" i="0" u="none" strike="noStrike">
              <a:ln>
                <a:noFill/>
              </a:ln>
              <a:solidFill>
                <a:srgbClr val="9933FF"/>
              </a:solidFill>
              <a:effectLst>
                <a:glow rad="63500">
                  <a:schemeClr val="accent5">
                    <a:satMod val="175000"/>
                    <a:alpha val="40000"/>
                  </a:schemeClr>
                </a:glow>
              </a:effectLst>
              <a:latin typeface="Calibri"/>
              <a:ea typeface="Calibri"/>
              <a:cs typeface="Calibri"/>
            </a:rPr>
            <a:t> </a:t>
          </a:fld>
          <a:endParaRPr lang="ru-RU" sz="11000" b="0" i="0" u="none" strike="noStrike">
            <a:ln>
              <a:noFill/>
            </a:ln>
            <a:solidFill>
              <a:srgbClr val="9933FF"/>
            </a:solidFill>
            <a:effectLst>
              <a:glow rad="63500">
                <a:schemeClr val="accent5">
                  <a:satMod val="175000"/>
                  <a:alpha val="40000"/>
                </a:schemeClr>
              </a:glow>
            </a:effectLst>
            <a:latin typeface="Calibri"/>
            <a:ea typeface="Calibri"/>
            <a:cs typeface="Calibri"/>
          </a:endParaRPr>
        </a:p>
      </xdr:txBody>
    </xdr:sp>
    <xdr:clientData/>
  </xdr:twoCellAnchor>
  <xdr:twoCellAnchor>
    <xdr:from>
      <xdr:col>0</xdr:col>
      <xdr:colOff>19050</xdr:colOff>
      <xdr:row>6</xdr:row>
      <xdr:rowOff>19051</xdr:rowOff>
    </xdr:from>
    <xdr:to>
      <xdr:col>5</xdr:col>
      <xdr:colOff>38100</xdr:colOff>
      <xdr:row>11</xdr:row>
      <xdr:rowOff>133351</xdr:rowOff>
    </xdr:to>
    <xdr:graphicFrame macro="">
      <xdr:nvGraphicFramePr>
        <xdr:cNvPr id="145" name="Chart 144">
          <a:extLst>
            <a:ext uri="{FF2B5EF4-FFF2-40B4-BE49-F238E27FC236}">
              <a16:creationId xmlns:a16="http://schemas.microsoft.com/office/drawing/2014/main" id="{D789607F-E8C9-42A9-807D-959DB9033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66674</xdr:colOff>
      <xdr:row>24</xdr:row>
      <xdr:rowOff>76200</xdr:rowOff>
    </xdr:from>
    <xdr:to>
      <xdr:col>3</xdr:col>
      <xdr:colOff>219075</xdr:colOff>
      <xdr:row>33</xdr:row>
      <xdr:rowOff>152400</xdr:rowOff>
    </xdr:to>
    <xdr:grpSp>
      <xdr:nvGrpSpPr>
        <xdr:cNvPr id="12" name="Group 11">
          <a:extLst>
            <a:ext uri="{FF2B5EF4-FFF2-40B4-BE49-F238E27FC236}">
              <a16:creationId xmlns:a16="http://schemas.microsoft.com/office/drawing/2014/main" id="{68A5FF09-9DEE-47A5-A8E6-00F77E9F2234}"/>
            </a:ext>
          </a:extLst>
        </xdr:cNvPr>
        <xdr:cNvGrpSpPr/>
      </xdr:nvGrpSpPr>
      <xdr:grpSpPr>
        <a:xfrm>
          <a:off x="66674" y="4648200"/>
          <a:ext cx="1974057" cy="1790700"/>
          <a:chOff x="200024" y="4829175"/>
          <a:chExt cx="1981201" cy="1790700"/>
        </a:xfrm>
      </xdr:grpSpPr>
      <xdr:graphicFrame macro="">
        <xdr:nvGraphicFramePr>
          <xdr:cNvPr id="150" name="Chart 149">
            <a:extLst>
              <a:ext uri="{FF2B5EF4-FFF2-40B4-BE49-F238E27FC236}">
                <a16:creationId xmlns:a16="http://schemas.microsoft.com/office/drawing/2014/main" id="{5B171F31-B39D-421B-B1AE-8B454ADCA00E}"/>
              </a:ext>
            </a:extLst>
          </xdr:cNvPr>
          <xdr:cNvGraphicFramePr>
            <a:graphicFrameLocks/>
          </xdr:cNvGraphicFramePr>
        </xdr:nvGraphicFramePr>
        <xdr:xfrm>
          <a:off x="200024" y="4829175"/>
          <a:ext cx="1981201" cy="1790700"/>
        </xdr:xfrm>
        <a:graphic>
          <a:graphicData uri="http://schemas.openxmlformats.org/drawingml/2006/chart">
            <c:chart xmlns:c="http://schemas.openxmlformats.org/drawingml/2006/chart" xmlns:r="http://schemas.openxmlformats.org/officeDocument/2006/relationships" r:id="rId33"/>
          </a:graphicData>
        </a:graphic>
      </xdr:graphicFrame>
      <xdr:grpSp>
        <xdr:nvGrpSpPr>
          <xdr:cNvPr id="152" name="Group 151">
            <a:extLst>
              <a:ext uri="{FF2B5EF4-FFF2-40B4-BE49-F238E27FC236}">
                <a16:creationId xmlns:a16="http://schemas.microsoft.com/office/drawing/2014/main" id="{FA6E1277-046C-4517-95BC-CD2464602E82}"/>
              </a:ext>
            </a:extLst>
          </xdr:cNvPr>
          <xdr:cNvGrpSpPr/>
        </xdr:nvGrpSpPr>
        <xdr:grpSpPr>
          <a:xfrm>
            <a:off x="361950" y="5076825"/>
            <a:ext cx="1085850" cy="485775"/>
            <a:chOff x="12342897" y="1047750"/>
            <a:chExt cx="1428750" cy="485775"/>
          </a:xfrm>
        </xdr:grpSpPr>
        <xdr:sp macro="" textlink="PivotTables3!AH4">
          <xdr:nvSpPr>
            <xdr:cNvPr id="156" name="TextBox 155">
              <a:extLst>
                <a:ext uri="{FF2B5EF4-FFF2-40B4-BE49-F238E27FC236}">
                  <a16:creationId xmlns:a16="http://schemas.microsoft.com/office/drawing/2014/main" id="{5BF91C89-6A0B-4E0E-A8BB-9F3893400807}"/>
                </a:ext>
              </a:extLst>
            </xdr:cNvPr>
            <xdr:cNvSpPr txBox="1"/>
          </xdr:nvSpPr>
          <xdr:spPr>
            <a:xfrm>
              <a:off x="12342897" y="1200150"/>
              <a:ext cx="14287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D7153B4-F559-4B16-8BC8-A2EBED5608AD}" type="TxLink">
                <a:rPr lang="en-US" sz="1100" b="1" i="0" u="none" strike="noStrike">
                  <a:solidFill>
                    <a:schemeClr val="bg1"/>
                  </a:solidFill>
                  <a:latin typeface="Calibri"/>
                  <a:ea typeface="Calibri"/>
                  <a:cs typeface="Calibri"/>
                </a:rPr>
                <a:t>19,6%</a:t>
              </a:fld>
              <a:endParaRPr lang="ru-RU" sz="6600" b="1" i="0" u="none" strike="noStrike">
                <a:solidFill>
                  <a:schemeClr val="bg1"/>
                </a:solidFill>
                <a:latin typeface="Calibri"/>
                <a:ea typeface="Calibri"/>
                <a:cs typeface="Calibri"/>
              </a:endParaRPr>
            </a:p>
          </xdr:txBody>
        </xdr:sp>
        <xdr:sp macro="" textlink="">
          <xdr:nvSpPr>
            <xdr:cNvPr id="154" name="TextBox 153">
              <a:extLst>
                <a:ext uri="{FF2B5EF4-FFF2-40B4-BE49-F238E27FC236}">
                  <a16:creationId xmlns:a16="http://schemas.microsoft.com/office/drawing/2014/main" id="{3F64F217-6D16-4AEF-ABC9-8B910673CAF9}"/>
                </a:ext>
              </a:extLst>
            </xdr:cNvPr>
            <xdr:cNvSpPr txBox="1"/>
          </xdr:nvSpPr>
          <xdr:spPr>
            <a:xfrm>
              <a:off x="12687300" y="1047750"/>
              <a:ext cx="10191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i="1">
                  <a:solidFill>
                    <a:schemeClr val="bg1"/>
                  </a:solidFill>
                </a:rPr>
                <a:t>Refunded</a:t>
              </a:r>
              <a:endParaRPr lang="ru-RU" sz="900" b="1" i="1">
                <a:solidFill>
                  <a:schemeClr val="bg1"/>
                </a:solidFill>
              </a:endParaRPr>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23812</xdr:colOff>
      <xdr:row>10</xdr:row>
      <xdr:rowOff>28575</xdr:rowOff>
    </xdr:from>
    <xdr:to>
      <xdr:col>11</xdr:col>
      <xdr:colOff>100012</xdr:colOff>
      <xdr:row>24</xdr:row>
      <xdr:rowOff>104775</xdr:rowOff>
    </xdr:to>
    <xdr:graphicFrame macro="">
      <xdr:nvGraphicFramePr>
        <xdr:cNvPr id="3" name="Chart 2">
          <a:extLst>
            <a:ext uri="{FF2B5EF4-FFF2-40B4-BE49-F238E27FC236}">
              <a16:creationId xmlns:a16="http://schemas.microsoft.com/office/drawing/2014/main" id="{F93FBDB1-E94F-4173-9D28-27DCCFD5A7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342900</xdr:colOff>
      <xdr:row>31</xdr:row>
      <xdr:rowOff>180974</xdr:rowOff>
    </xdr:from>
    <xdr:to>
      <xdr:col>9</xdr:col>
      <xdr:colOff>438150</xdr:colOff>
      <xdr:row>42</xdr:row>
      <xdr:rowOff>57149</xdr:rowOff>
    </xdr:to>
    <xdr:graphicFrame macro="">
      <xdr:nvGraphicFramePr>
        <xdr:cNvPr id="7" name="Chart 6">
          <a:extLst>
            <a:ext uri="{FF2B5EF4-FFF2-40B4-BE49-F238E27FC236}">
              <a16:creationId xmlns:a16="http://schemas.microsoft.com/office/drawing/2014/main" id="{0991296D-EC7B-4711-A8F3-804D4643C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47626</xdr:colOff>
      <xdr:row>17</xdr:row>
      <xdr:rowOff>95250</xdr:rowOff>
    </xdr:from>
    <xdr:to>
      <xdr:col>30</xdr:col>
      <xdr:colOff>28576</xdr:colOff>
      <xdr:row>29</xdr:row>
      <xdr:rowOff>171450</xdr:rowOff>
    </xdr:to>
    <xdr:graphicFrame macro="">
      <xdr:nvGraphicFramePr>
        <xdr:cNvPr id="8" name="Chart 7">
          <a:extLst>
            <a:ext uri="{FF2B5EF4-FFF2-40B4-BE49-F238E27FC236}">
              <a16:creationId xmlns:a16="http://schemas.microsoft.com/office/drawing/2014/main" id="{85E8C455-463E-41E6-8BA8-DB7FC9B16D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21167</xdr:colOff>
      <xdr:row>7</xdr:row>
      <xdr:rowOff>189442</xdr:rowOff>
    </xdr:from>
    <xdr:to>
      <xdr:col>39</xdr:col>
      <xdr:colOff>402167</xdr:colOff>
      <xdr:row>22</xdr:row>
      <xdr:rowOff>75142</xdr:rowOff>
    </xdr:to>
    <xdr:graphicFrame macro="">
      <xdr:nvGraphicFramePr>
        <xdr:cNvPr id="9" name="Chart 8">
          <a:extLst>
            <a:ext uri="{FF2B5EF4-FFF2-40B4-BE49-F238E27FC236}">
              <a16:creationId xmlns:a16="http://schemas.microsoft.com/office/drawing/2014/main" id="{18E5FEB0-1989-4E34-A1F4-EAA6C27A5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27</xdr:row>
      <xdr:rowOff>538691</xdr:rowOff>
    </xdr:from>
    <xdr:to>
      <xdr:col>15</xdr:col>
      <xdr:colOff>645583</xdr:colOff>
      <xdr:row>42</xdr:row>
      <xdr:rowOff>43391</xdr:rowOff>
    </xdr:to>
    <xdr:graphicFrame macro="">
      <xdr:nvGraphicFramePr>
        <xdr:cNvPr id="11" name="Chart 10">
          <a:extLst>
            <a:ext uri="{FF2B5EF4-FFF2-40B4-BE49-F238E27FC236}">
              <a16:creationId xmlns:a16="http://schemas.microsoft.com/office/drawing/2014/main" id="{6F8B671E-52FE-447E-AF51-A57AC122F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11</xdr:row>
      <xdr:rowOff>61383</xdr:rowOff>
    </xdr:from>
    <xdr:to>
      <xdr:col>0</xdr:col>
      <xdr:colOff>1828800</xdr:colOff>
      <xdr:row>24</xdr:row>
      <xdr:rowOff>109008</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E829EDB8-CEBB-48B1-8BD2-257CB60433D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2156883"/>
              <a:ext cx="1828800" cy="252412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xdr:colOff>
      <xdr:row>11</xdr:row>
      <xdr:rowOff>28575</xdr:rowOff>
    </xdr:from>
    <xdr:to>
      <xdr:col>1</xdr:col>
      <xdr:colOff>711994</xdr:colOff>
      <xdr:row>24</xdr:row>
      <xdr:rowOff>76200</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5665EACA-3C3E-4F43-B93B-B6B4A5EE77F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9050" y="2695575"/>
              <a:ext cx="1824038" cy="252412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61912</xdr:colOff>
      <xdr:row>11</xdr:row>
      <xdr:rowOff>109537</xdr:rowOff>
    </xdr:from>
    <xdr:to>
      <xdr:col>8</xdr:col>
      <xdr:colOff>666750</xdr:colOff>
      <xdr:row>15</xdr:row>
      <xdr:rowOff>28575</xdr:rowOff>
    </xdr:to>
    <xdr:graphicFrame macro="">
      <xdr:nvGraphicFramePr>
        <xdr:cNvPr id="4" name="Chart 3">
          <a:extLst>
            <a:ext uri="{FF2B5EF4-FFF2-40B4-BE49-F238E27FC236}">
              <a16:creationId xmlns:a16="http://schemas.microsoft.com/office/drawing/2014/main" id="{1BF11975-082B-47E7-91B1-13B828C0B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104774</xdr:colOff>
      <xdr:row>8</xdr:row>
      <xdr:rowOff>52387</xdr:rowOff>
    </xdr:from>
    <xdr:to>
      <xdr:col>17</xdr:col>
      <xdr:colOff>604836</xdr:colOff>
      <xdr:row>25</xdr:row>
      <xdr:rowOff>180975</xdr:rowOff>
    </xdr:to>
    <xdr:graphicFrame macro="">
      <xdr:nvGraphicFramePr>
        <xdr:cNvPr id="5" name="Chart 4">
          <a:extLst>
            <a:ext uri="{FF2B5EF4-FFF2-40B4-BE49-F238E27FC236}">
              <a16:creationId xmlns:a16="http://schemas.microsoft.com/office/drawing/2014/main" id="{9E872703-E31C-464C-A780-123057E78F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14287</xdr:colOff>
      <xdr:row>7</xdr:row>
      <xdr:rowOff>147638</xdr:rowOff>
    </xdr:from>
    <xdr:to>
      <xdr:col>25</xdr:col>
      <xdr:colOff>83343</xdr:colOff>
      <xdr:row>21</xdr:row>
      <xdr:rowOff>23813</xdr:rowOff>
    </xdr:to>
    <xdr:graphicFrame macro="">
      <xdr:nvGraphicFramePr>
        <xdr:cNvPr id="6" name="Chart 5">
          <a:extLst>
            <a:ext uri="{FF2B5EF4-FFF2-40B4-BE49-F238E27FC236}">
              <a16:creationId xmlns:a16="http://schemas.microsoft.com/office/drawing/2014/main" id="{FFD568D0-845A-4AEB-8A7D-0D54FEF225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609600</xdr:colOff>
      <xdr:row>6</xdr:row>
      <xdr:rowOff>9525</xdr:rowOff>
    </xdr:from>
    <xdr:to>
      <xdr:col>7</xdr:col>
      <xdr:colOff>9525</xdr:colOff>
      <xdr:row>20</xdr:row>
      <xdr:rowOff>85725</xdr:rowOff>
    </xdr:to>
    <xdr:graphicFrame macro="">
      <xdr:nvGraphicFramePr>
        <xdr:cNvPr id="2" name="Chart 1">
          <a:extLst>
            <a:ext uri="{FF2B5EF4-FFF2-40B4-BE49-F238E27FC236}">
              <a16:creationId xmlns:a16="http://schemas.microsoft.com/office/drawing/2014/main" id="{BDF627BD-4574-4AA8-9CB9-C9673AB664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21</xdr:row>
      <xdr:rowOff>161925</xdr:rowOff>
    </xdr:from>
    <xdr:to>
      <xdr:col>1</xdr:col>
      <xdr:colOff>952500</xdr:colOff>
      <xdr:row>35</xdr:row>
      <xdr:rowOff>19050</xdr:rowOff>
    </xdr:to>
    <mc:AlternateContent xmlns:mc="http://schemas.openxmlformats.org/markup-compatibility/2006">
      <mc:Choice xmlns:a14="http://schemas.microsoft.com/office/drawing/2010/main" Requires="a14">
        <xdr:graphicFrame macro="">
          <xdr:nvGraphicFramePr>
            <xdr:cNvPr id="3" name="Year 4">
              <a:extLst>
                <a:ext uri="{FF2B5EF4-FFF2-40B4-BE49-F238E27FC236}">
                  <a16:creationId xmlns:a16="http://schemas.microsoft.com/office/drawing/2014/main" id="{DAF9D357-CB68-4513-B185-6ECD96A09F35}"/>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dr:sp macro="" textlink="">
          <xdr:nvSpPr>
            <xdr:cNvPr id="0" name=""/>
            <xdr:cNvSpPr>
              <a:spLocks noTextEdit="1"/>
            </xdr:cNvSpPr>
          </xdr:nvSpPr>
          <xdr:spPr>
            <a:xfrm>
              <a:off x="9525" y="4543425"/>
              <a:ext cx="1828800" cy="252412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304800</xdr:colOff>
      <xdr:row>8</xdr:row>
      <xdr:rowOff>66675</xdr:rowOff>
    </xdr:from>
    <xdr:to>
      <xdr:col>27</xdr:col>
      <xdr:colOff>371475</xdr:colOff>
      <xdr:row>20</xdr:row>
      <xdr:rowOff>142875</xdr:rowOff>
    </xdr:to>
    <xdr:graphicFrame macro="">
      <xdr:nvGraphicFramePr>
        <xdr:cNvPr id="5" name="Chart 4">
          <a:extLst>
            <a:ext uri="{FF2B5EF4-FFF2-40B4-BE49-F238E27FC236}">
              <a16:creationId xmlns:a16="http://schemas.microsoft.com/office/drawing/2014/main" id="{D77B9BF7-C099-4F81-88E6-4AFA7410B6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38100</xdr:colOff>
      <xdr:row>8</xdr:row>
      <xdr:rowOff>9525</xdr:rowOff>
    </xdr:from>
    <xdr:to>
      <xdr:col>33</xdr:col>
      <xdr:colOff>542925</xdr:colOff>
      <xdr:row>20</xdr:row>
      <xdr:rowOff>85725</xdr:rowOff>
    </xdr:to>
    <xdr:graphicFrame macro="">
      <xdr:nvGraphicFramePr>
        <xdr:cNvPr id="6" name="Chart 5">
          <a:extLst>
            <a:ext uri="{FF2B5EF4-FFF2-40B4-BE49-F238E27FC236}">
              <a16:creationId xmlns:a16="http://schemas.microsoft.com/office/drawing/2014/main" id="{60DFE0CD-5C13-4915-984B-0C8337959A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4.877618749997" createdVersion="7" refreshedVersion="7" minRefreshableVersion="3" recordCount="720" xr:uid="{AB4D9737-9D08-498C-872E-3D6AE5CDD319}">
  <cacheSource type="worksheet">
    <worksheetSource ref="A1:J721" sheet="Database1"/>
  </cacheSource>
  <cacheFields count="11">
    <cacheField name="Year" numFmtId="0">
      <sharedItems containsSemiMixedTypes="0" containsString="0" containsNumber="1" containsInteger="1" minValue="2020" maxValue="2024" count="5">
        <n v="2020"/>
        <n v="2021"/>
        <n v="2022"/>
        <n v="2023"/>
        <n v="2024" u="1"/>
      </sharedItems>
    </cacheField>
    <cacheField name="Grand Total" numFmtId="0">
      <sharedItems/>
    </cacheField>
    <cacheField name="Date" numFmtId="168">
      <sharedItems containsSemiMixedTypes="0" containsNonDate="0" containsDate="1" containsString="0" minDate="1899-12-31T00:00:00" maxDate="1900-12-02T00:00:00"/>
    </cacheField>
    <cacheField name="Month" numFmtId="167">
      <sharedItems containsSemiMixedTypes="0" containsNonDate="0" containsDate="1" containsString="0" minDate="1899-12-31T00:00:00" maxDate="2023-12-02T00:00:00" count="61">
        <d v="1899-12-31T00:00:00"/>
        <d v="1900-01-31T00:00:00"/>
        <d v="1900-03-01T00:00:00"/>
        <d v="1900-04-01T00:00:00"/>
        <d v="1900-05-01T00:00:00"/>
        <d v="1900-06-01T00:00:00"/>
        <d v="1900-07-01T00:00:00"/>
        <d v="1900-08-01T00:00:00"/>
        <d v="1900-09-01T00:00:00"/>
        <d v="1900-10-01T00:00:00"/>
        <d v="1900-11-01T00:00:00"/>
        <d v="1900-12-01T00:00:00"/>
        <d v="2020-05-01T00:00:00" u="1"/>
        <d v="2021-05-01T00:00:00" u="1"/>
        <d v="2022-05-01T00:00:00" u="1"/>
        <d v="2023-05-01T00:00:00" u="1"/>
        <d v="2020-11-01T00:00:00" u="1"/>
        <d v="2021-11-01T00:00:00" u="1"/>
        <d v="2022-11-01T00:00:00" u="1"/>
        <d v="2023-11-01T00:00:00" u="1"/>
        <d v="2020-06-01T00:00:00" u="1"/>
        <d v="2021-06-01T00:00:00" u="1"/>
        <d v="2022-06-01T00:00:00" u="1"/>
        <d v="2023-06-01T00:00:00" u="1"/>
        <d v="2020-12-01T00:00:00" u="1"/>
        <d v="2021-12-01T00:00:00" u="1"/>
        <d v="2022-12-01T00:00:00" u="1"/>
        <d v="2023-12-01T00:00:00" u="1"/>
        <d v="2020-01-01T00:00:00" u="1"/>
        <d v="2021-01-01T00:00:00" u="1"/>
        <d v="2022-01-01T00:00:00" u="1"/>
        <d v="2023-01-01T00:00:00" u="1"/>
        <d v="2020-07-01T00:00:00" u="1"/>
        <d v="2021-07-01T00:00:00" u="1"/>
        <d v="2022-07-01T00:00:00" u="1"/>
        <d v="2023-07-01T00:00:00" u="1"/>
        <d v="2020-02-01T00:00:00" u="1"/>
        <d v="2021-02-01T00:00:00" u="1"/>
        <d v="2022-02-01T00:00:00" u="1"/>
        <d v="2023-02-01T00:00:00" u="1"/>
        <d v="2020-08-01T00:00:00" u="1"/>
        <d v="2021-08-01T00:00:00" u="1"/>
        <d v="2022-08-01T00:00:00" u="1"/>
        <d v="2023-08-01T00:00:00" u="1"/>
        <d v="2020-03-01T00:00:00" u="1"/>
        <d v="2021-03-01T00:00:00" u="1"/>
        <d v="2022-03-01T00:00:00" u="1"/>
        <d v="2023-03-01T00:00:00" u="1"/>
        <d v="2020-09-01T00:00:00" u="1"/>
        <d v="2021-09-01T00:00:00" u="1"/>
        <d v="2022-09-01T00:00:00" u="1"/>
        <d v="2023-09-01T00:00:00" u="1"/>
        <d v="1900-01-01T00:00:00" u="1"/>
        <d v="2020-04-01T00:00:00" u="1"/>
        <d v="2021-04-01T00:00:00" u="1"/>
        <d v="2022-04-01T00:00:00" u="1"/>
        <d v="2023-04-01T00:00:00" u="1"/>
        <d v="2020-10-01T00:00:00" u="1"/>
        <d v="2021-10-01T00:00:00" u="1"/>
        <d v="2022-10-01T00:00:00" u="1"/>
        <d v="2023-10-01T00:00:00" u="1"/>
      </sharedItems>
    </cacheField>
    <cacheField name="Income sources" numFmtId="0">
      <sharedItems containsBlank="1" count="7">
        <s v="Licensing"/>
        <s v="Renting"/>
        <s v="Subscription"/>
        <s v="Usage fees"/>
        <s v="Advertising"/>
        <s v="Asset sale"/>
        <m u="1"/>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3">
      <sharedItems containsSemiMixedTypes="0" containsString="0" containsNumber="1" minValue="2" maxValue="10368.4"/>
    </cacheField>
    <cacheField name="Income" numFmtId="3">
      <sharedItems containsSemiMixedTypes="0" containsString="0" containsNumber="1" minValue="100" maxValue="22000"/>
    </cacheField>
    <cacheField name="Target Income" numFmtId="3">
      <sharedItems containsSemiMixedTypes="0" containsString="0" containsNumber="1" minValue="112" maxValue="12480"/>
    </cacheField>
    <cacheField name="Operating profit" numFmtId="3">
      <sharedItems containsSemiMixedTypes="0" containsString="0" containsNumber="1" minValue="20" maxValue="4400"/>
    </cacheField>
    <cacheField name="Marketing Strategies" numFmtId="165">
      <sharedItems count="2">
        <s v="B2B"/>
        <s v="B2C"/>
      </sharedItems>
    </cacheField>
  </cacheFields>
  <extLst>
    <ext xmlns:x14="http://schemas.microsoft.com/office/spreadsheetml/2009/9/main" uri="{725AE2AE-9491-48be-B2B4-4EB974FC3084}">
      <x14:pivotCacheDefinition pivotCacheId="18494153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6.529304976852" createdVersion="7" refreshedVersion="7" minRefreshableVersion="3" recordCount="24" xr:uid="{EE3C3B53-AF96-4B1E-B9B5-31EC3C744345}">
  <cacheSource type="worksheet">
    <worksheetSource name="Map"/>
  </cacheSource>
  <cacheFields count="4">
    <cacheField name="Year" numFmtId="0">
      <sharedItems containsSemiMixedTypes="0" containsString="0" containsNumber="1" containsInteger="1" minValue="2020" maxValue="2023" count="4">
        <n v="2020"/>
        <n v="2021"/>
        <n v="2022"/>
        <n v="2023"/>
      </sharedItems>
    </cacheField>
    <cacheField name="Country" numFmtId="0">
      <sharedItems count="6">
        <s v="Egypt"/>
        <s v="USA"/>
        <s v="Russia"/>
        <s v="United Kingdom"/>
        <s v="Brazil"/>
        <s v="Canada"/>
      </sharedItems>
    </cacheField>
    <cacheField name="Amount" numFmtId="3">
      <sharedItems containsSemiMixedTypes="0" containsString="0" containsNumber="1" containsInteger="1" minValue="71992" maxValue="387584"/>
    </cacheField>
    <cacheField name="Target" numFmtId="3">
      <sharedItems containsSemiMixedTypes="0" containsString="0" containsNumber="1" minValue="104238.15999999999" maxValue="700000"/>
    </cacheField>
  </cacheFields>
  <extLst>
    <ext xmlns:x14="http://schemas.microsoft.com/office/spreadsheetml/2009/9/main" uri="{725AE2AE-9491-48be-B2B4-4EB974FC3084}">
      <x14:pivotCacheDefinition pivotCacheId="202714448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6.901051388886" createdVersion="7" refreshedVersion="7" minRefreshableVersion="3" recordCount="2731" xr:uid="{0095F384-4C58-4126-A5DC-126DF3386D8F}">
  <cacheSource type="worksheet">
    <worksheetSource ref="A1:L2732" sheet="Database3"/>
  </cacheSource>
  <cacheFields count="12">
    <cacheField name="Order Number" numFmtId="0">
      <sharedItems/>
    </cacheField>
    <cacheField name="Year" numFmtId="0">
      <sharedItems containsSemiMixedTypes="0" containsString="0" containsNumber="1" containsInteger="1" minValue="2020" maxValue="2023" count="4">
        <n v="2020"/>
        <n v="2021"/>
        <n v="2022"/>
        <n v="2023"/>
      </sharedItems>
    </cacheField>
    <cacheField name="Date" numFmtId="14">
      <sharedItems containsSemiMixedTypes="0" containsNonDate="0" containsDate="1" containsString="0" minDate="2020-01-01T00:00:00" maxDate="2023-12-02T00:00:00"/>
    </cacheField>
    <cacheField name="Month" numFmtId="167">
      <sharedItems containsSemiMixedTypes="0" containsNonDate="0" containsDate="1" containsString="0" minDate="2020-01-01T00:00:00" maxDate="2023-12-02T00:00:00"/>
    </cacheField>
    <cacheField name="POS" numFmtId="0">
      <sharedItems count="2">
        <s v="Website"/>
        <s v="Branches"/>
      </sharedItems>
    </cacheField>
    <cacheField name="Payment Method" numFmtId="0">
      <sharedItems count="2">
        <s v="Credit Card"/>
        <s v="Cash on Delivery"/>
      </sharedItems>
    </cacheField>
    <cacheField name="Assembly Stage" numFmtId="0">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
      </sharedItems>
    </cacheField>
    <cacheField name="Amount" numFmtId="3">
      <sharedItems containsSemiMixedTypes="0" containsString="0" containsNumber="1" containsInteger="1" minValue="127" maxValue="1111"/>
    </cacheField>
    <cacheField name="Target" numFmtId="3">
      <sharedItems containsSemiMixedTypes="0" containsString="0" containsNumber="1" minValue="174.07999999999998" maxValue="1588.73"/>
    </cacheField>
  </cacheFields>
  <extLst>
    <ext xmlns:x14="http://schemas.microsoft.com/office/spreadsheetml/2009/9/main" uri="{725AE2AE-9491-48be-B2B4-4EB974FC3084}">
      <x14:pivotCacheDefinition pivotCacheId="19601732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0">
  <r>
    <x v="0"/>
    <s v="Grand Total"/>
    <d v="1899-12-31T00:00:00"/>
    <x v="0"/>
    <x v="0"/>
    <x v="0"/>
    <n v="3566"/>
    <n v="5492.76"/>
    <n v="5126.576"/>
    <n v="1098.5520000000001"/>
    <x v="0"/>
  </r>
  <r>
    <x v="0"/>
    <s v="Grand Total"/>
    <d v="1899-12-31T00:00:00"/>
    <x v="0"/>
    <x v="0"/>
    <x v="1"/>
    <n v="2498"/>
    <n v="9600"/>
    <n v="8960"/>
    <n v="1920"/>
    <x v="0"/>
  </r>
  <r>
    <x v="0"/>
    <s v="Grand Total"/>
    <d v="1899-12-31T00:00:00"/>
    <x v="0"/>
    <x v="1"/>
    <x v="2"/>
    <n v="1245"/>
    <n v="5492.6399999999994"/>
    <n v="5126.4639999999999"/>
    <n v="1098.528"/>
    <x v="0"/>
  </r>
  <r>
    <x v="0"/>
    <s v="Grand Total"/>
    <d v="1899-12-31T00:00:00"/>
    <x v="0"/>
    <x v="2"/>
    <x v="3"/>
    <n v="644"/>
    <n v="6892.2"/>
    <n v="6432.72"/>
    <n v="1378.44"/>
    <x v="0"/>
  </r>
  <r>
    <x v="0"/>
    <s v="Grand Total"/>
    <d v="1899-12-31T00:00:00"/>
    <x v="0"/>
    <x v="3"/>
    <x v="4"/>
    <n v="643"/>
    <n v="7700"/>
    <n v="7840"/>
    <n v="1540"/>
    <x v="0"/>
  </r>
  <r>
    <x v="0"/>
    <s v="Grand Total"/>
    <d v="1899-12-31T00:00:00"/>
    <x v="0"/>
    <x v="2"/>
    <x v="5"/>
    <n v="455"/>
    <n v="5265.39"/>
    <n v="5128.0320000000002"/>
    <n v="1053.0780000000002"/>
    <x v="0"/>
  </r>
  <r>
    <x v="0"/>
    <s v="Grand Total"/>
    <d v="1899-12-31T00:00:00"/>
    <x v="0"/>
    <x v="3"/>
    <x v="6"/>
    <n v="345"/>
    <n v="9016"/>
    <n v="7840"/>
    <n v="1803.2"/>
    <x v="0"/>
  </r>
  <r>
    <x v="0"/>
    <s v="Grand Total"/>
    <d v="1899-12-31T00:00:00"/>
    <x v="0"/>
    <x v="1"/>
    <x v="7"/>
    <n v="122"/>
    <n v="2696.75"/>
    <n v="112"/>
    <n v="539.35"/>
    <x v="0"/>
  </r>
  <r>
    <x v="0"/>
    <s v="Grand Total"/>
    <d v="1899-12-31T00:00:00"/>
    <x v="0"/>
    <x v="4"/>
    <x v="8"/>
    <n v="78"/>
    <n v="5492.6399999999994"/>
    <n v="5126.4639999999999"/>
    <n v="1098.528"/>
    <x v="0"/>
  </r>
  <r>
    <x v="0"/>
    <s v="Grand Total"/>
    <d v="1899-12-31T00:00:00"/>
    <x v="0"/>
    <x v="4"/>
    <x v="9"/>
    <n v="76"/>
    <n v="5492.28"/>
    <n v="5126.1279999999997"/>
    <n v="1098.4559999999999"/>
    <x v="0"/>
  </r>
  <r>
    <x v="0"/>
    <s v="Grand Total"/>
    <d v="1899-12-31T00:00:00"/>
    <x v="0"/>
    <x v="4"/>
    <x v="10"/>
    <n v="46"/>
    <n v="240"/>
    <n v="224"/>
    <n v="48"/>
    <x v="0"/>
  </r>
  <r>
    <x v="0"/>
    <s v="Grand Total"/>
    <d v="1899-12-31T00:00:00"/>
    <x v="0"/>
    <x v="4"/>
    <x v="11"/>
    <n v="34"/>
    <n v="5492.16"/>
    <n v="5126.0160000000005"/>
    <n v="1098.432"/>
    <x v="0"/>
  </r>
  <r>
    <x v="0"/>
    <s v="Grand Total"/>
    <d v="1899-12-31T00:00:00"/>
    <x v="0"/>
    <x v="1"/>
    <x v="12"/>
    <n v="7"/>
    <n v="3666.3"/>
    <n v="224"/>
    <n v="733.2600000000001"/>
    <x v="0"/>
  </r>
  <r>
    <x v="0"/>
    <s v="Grand Total"/>
    <d v="1899-12-31T00:00:00"/>
    <x v="0"/>
    <x v="5"/>
    <x v="13"/>
    <n v="3"/>
    <n v="7260"/>
    <n v="7392"/>
    <n v="1452"/>
    <x v="0"/>
  </r>
  <r>
    <x v="0"/>
    <s v="Grand Total"/>
    <d v="1899-12-31T00:00:00"/>
    <x v="0"/>
    <x v="4"/>
    <x v="14"/>
    <n v="3"/>
    <n v="5035.0300000000007"/>
    <n v="5126.576"/>
    <n v="1007.0060000000002"/>
    <x v="0"/>
  </r>
  <r>
    <x v="0"/>
    <s v="Grand Total"/>
    <d v="1900-01-31T00:00:00"/>
    <x v="1"/>
    <x v="0"/>
    <x v="0"/>
    <n v="3566"/>
    <n v="5035.0300000000007"/>
    <n v="5126.576"/>
    <n v="1007.0060000000002"/>
    <x v="0"/>
  </r>
  <r>
    <x v="0"/>
    <s v="Grand Total"/>
    <d v="1900-01-31T00:00:00"/>
    <x v="1"/>
    <x v="0"/>
    <x v="1"/>
    <n v="2498"/>
    <n v="8800"/>
    <n v="8960"/>
    <n v="1760"/>
    <x v="0"/>
  </r>
  <r>
    <x v="0"/>
    <s v="Grand Total"/>
    <d v="1900-01-31T00:00:00"/>
    <x v="1"/>
    <x v="1"/>
    <x v="2"/>
    <n v="1245"/>
    <n v="5034.92"/>
    <n v="5126.4639999999999"/>
    <n v="1006.984"/>
    <x v="0"/>
  </r>
  <r>
    <x v="0"/>
    <s v="Grand Total"/>
    <d v="1900-01-31T00:00:00"/>
    <x v="1"/>
    <x v="2"/>
    <x v="3"/>
    <n v="644"/>
    <n v="6317.85"/>
    <n v="6432.72"/>
    <n v="1263.5700000000002"/>
    <x v="0"/>
  </r>
  <r>
    <x v="0"/>
    <s v="Grand Total"/>
    <d v="1900-01-31T00:00:00"/>
    <x v="1"/>
    <x v="3"/>
    <x v="4"/>
    <n v="643"/>
    <n v="7000"/>
    <n v="7840"/>
    <n v="1400"/>
    <x v="0"/>
  </r>
  <r>
    <x v="0"/>
    <s v="Grand Total"/>
    <d v="1900-01-31T00:00:00"/>
    <x v="1"/>
    <x v="2"/>
    <x v="5"/>
    <n v="455"/>
    <n v="4578.6000000000004"/>
    <n v="5128.0320000000002"/>
    <n v="915.72000000000014"/>
    <x v="0"/>
  </r>
  <r>
    <x v="0"/>
    <s v="Grand Total"/>
    <d v="1900-01-31T00:00:00"/>
    <x v="1"/>
    <x v="3"/>
    <x v="6"/>
    <n v="345"/>
    <n v="7000"/>
    <n v="7840"/>
    <n v="1400"/>
    <x v="0"/>
  </r>
  <r>
    <x v="0"/>
    <s v="Grand Total"/>
    <d v="1900-01-31T00:00:00"/>
    <x v="1"/>
    <x v="1"/>
    <x v="7"/>
    <n v="122"/>
    <n v="100"/>
    <n v="112"/>
    <n v="20"/>
    <x v="0"/>
  </r>
  <r>
    <x v="0"/>
    <s v="Grand Total"/>
    <d v="1900-01-31T00:00:00"/>
    <x v="1"/>
    <x v="4"/>
    <x v="8"/>
    <n v="78"/>
    <n v="4577.2"/>
    <n v="5126.4639999999999"/>
    <n v="915.44"/>
    <x v="0"/>
  </r>
  <r>
    <x v="0"/>
    <s v="Grand Total"/>
    <d v="1900-01-31T00:00:00"/>
    <x v="1"/>
    <x v="4"/>
    <x v="9"/>
    <n v="76"/>
    <n v="4576.8999999999996"/>
    <n v="5126.1279999999997"/>
    <n v="915.38"/>
    <x v="0"/>
  </r>
  <r>
    <x v="0"/>
    <s v="Grand Total"/>
    <d v="1900-01-31T00:00:00"/>
    <x v="1"/>
    <x v="4"/>
    <x v="10"/>
    <n v="46"/>
    <n v="200"/>
    <n v="224"/>
    <n v="40"/>
    <x v="0"/>
  </r>
  <r>
    <x v="0"/>
    <s v="Grand Total"/>
    <d v="1900-01-31T00:00:00"/>
    <x v="1"/>
    <x v="4"/>
    <x v="11"/>
    <n v="34"/>
    <n v="4576.8"/>
    <n v="5126.0160000000005"/>
    <n v="915.36000000000013"/>
    <x v="0"/>
  </r>
  <r>
    <x v="0"/>
    <s v="Grand Total"/>
    <d v="1900-01-31T00:00:00"/>
    <x v="1"/>
    <x v="1"/>
    <x v="12"/>
    <n v="7"/>
    <n v="200"/>
    <n v="224"/>
    <n v="40"/>
    <x v="0"/>
  </r>
  <r>
    <x v="0"/>
    <s v="Grand Total"/>
    <d v="1900-01-31T00:00:00"/>
    <x v="1"/>
    <x v="4"/>
    <x v="14"/>
    <n v="3"/>
    <n v="4577.3"/>
    <n v="5126.576"/>
    <n v="915.46"/>
    <x v="0"/>
  </r>
  <r>
    <x v="0"/>
    <s v="Grand Total"/>
    <d v="1900-01-31T00:00:00"/>
    <x v="1"/>
    <x v="5"/>
    <x v="13"/>
    <n v="2"/>
    <n v="6600"/>
    <n v="7392"/>
    <n v="1320"/>
    <x v="0"/>
  </r>
  <r>
    <x v="0"/>
    <s v="Grand Total"/>
    <d v="1900-03-01T00:00:00"/>
    <x v="2"/>
    <x v="0"/>
    <x v="0"/>
    <n v="3566"/>
    <n v="4577.3"/>
    <n v="5126.576"/>
    <n v="915.46"/>
    <x v="0"/>
  </r>
  <r>
    <x v="0"/>
    <s v="Grand Total"/>
    <d v="1900-03-01T00:00:00"/>
    <x v="2"/>
    <x v="0"/>
    <x v="1"/>
    <n v="2498"/>
    <n v="8000"/>
    <n v="8960"/>
    <n v="1600"/>
    <x v="0"/>
  </r>
  <r>
    <x v="0"/>
    <s v="Grand Total"/>
    <d v="1900-03-01T00:00:00"/>
    <x v="2"/>
    <x v="1"/>
    <x v="2"/>
    <n v="1245"/>
    <n v="4577.2"/>
    <n v="5126.4639999999999"/>
    <n v="915.44"/>
    <x v="0"/>
  </r>
  <r>
    <x v="0"/>
    <s v="Grand Total"/>
    <d v="1900-03-01T00:00:00"/>
    <x v="2"/>
    <x v="2"/>
    <x v="3"/>
    <n v="644"/>
    <n v="5743.5"/>
    <n v="6432.72"/>
    <n v="1148.7"/>
    <x v="0"/>
  </r>
  <r>
    <x v="0"/>
    <s v="Grand Total"/>
    <d v="1900-03-01T00:00:00"/>
    <x v="2"/>
    <x v="3"/>
    <x v="4"/>
    <n v="643"/>
    <n v="7000"/>
    <n v="7840"/>
    <n v="1400"/>
    <x v="0"/>
  </r>
  <r>
    <x v="0"/>
    <s v="Grand Total"/>
    <d v="1900-03-01T00:00:00"/>
    <x v="2"/>
    <x v="2"/>
    <x v="5"/>
    <n v="455"/>
    <n v="4578.6000000000004"/>
    <n v="5128.0320000000002"/>
    <n v="915.72000000000014"/>
    <x v="0"/>
  </r>
  <r>
    <x v="0"/>
    <s v="Grand Total"/>
    <d v="1900-03-01T00:00:00"/>
    <x v="2"/>
    <x v="3"/>
    <x v="6"/>
    <n v="345"/>
    <n v="7000"/>
    <n v="7840"/>
    <n v="1400"/>
    <x v="0"/>
  </r>
  <r>
    <x v="0"/>
    <s v="Grand Total"/>
    <d v="1900-03-01T00:00:00"/>
    <x v="2"/>
    <x v="1"/>
    <x v="7"/>
    <n v="122"/>
    <n v="100"/>
    <n v="112"/>
    <n v="20"/>
    <x v="0"/>
  </r>
  <r>
    <x v="0"/>
    <s v="Grand Total"/>
    <d v="1900-03-01T00:00:00"/>
    <x v="2"/>
    <x v="4"/>
    <x v="8"/>
    <n v="78"/>
    <n v="4577.2"/>
    <n v="5126.4639999999999"/>
    <n v="915.44"/>
    <x v="0"/>
  </r>
  <r>
    <x v="0"/>
    <s v="Grand Total"/>
    <d v="1900-03-01T00:00:00"/>
    <x v="2"/>
    <x v="4"/>
    <x v="9"/>
    <n v="76"/>
    <n v="4576.8999999999996"/>
    <n v="5126.1279999999997"/>
    <n v="915.38"/>
    <x v="0"/>
  </r>
  <r>
    <x v="0"/>
    <s v="Grand Total"/>
    <d v="1900-03-01T00:00:00"/>
    <x v="2"/>
    <x v="4"/>
    <x v="10"/>
    <n v="46"/>
    <n v="200"/>
    <n v="224"/>
    <n v="40"/>
    <x v="0"/>
  </r>
  <r>
    <x v="0"/>
    <s v="Grand Total"/>
    <d v="1900-03-01T00:00:00"/>
    <x v="2"/>
    <x v="4"/>
    <x v="11"/>
    <n v="34"/>
    <n v="4576.8"/>
    <n v="5126.0160000000005"/>
    <n v="915.36000000000013"/>
    <x v="1"/>
  </r>
  <r>
    <x v="0"/>
    <s v="Grand Total"/>
    <d v="1900-03-01T00:00:00"/>
    <x v="2"/>
    <x v="1"/>
    <x v="12"/>
    <n v="7"/>
    <n v="200"/>
    <n v="224"/>
    <n v="40"/>
    <x v="1"/>
  </r>
  <r>
    <x v="0"/>
    <s v="Grand Total"/>
    <d v="1900-03-01T00:00:00"/>
    <x v="2"/>
    <x v="4"/>
    <x v="14"/>
    <n v="3"/>
    <n v="3333"/>
    <n v="5126.576"/>
    <n v="666.6"/>
    <x v="1"/>
  </r>
  <r>
    <x v="0"/>
    <s v="Grand Total"/>
    <d v="1900-03-01T00:00:00"/>
    <x v="2"/>
    <x v="5"/>
    <x v="13"/>
    <n v="2"/>
    <n v="6600"/>
    <n v="7392"/>
    <n v="1320"/>
    <x v="1"/>
  </r>
  <r>
    <x v="0"/>
    <s v="Grand Total"/>
    <d v="1900-04-01T00:00:00"/>
    <x v="3"/>
    <x v="0"/>
    <x v="0"/>
    <n v="3566"/>
    <n v="4577.3"/>
    <n v="5126.576"/>
    <n v="915.46"/>
    <x v="1"/>
  </r>
  <r>
    <x v="0"/>
    <s v="Grand Total"/>
    <d v="1900-04-01T00:00:00"/>
    <x v="3"/>
    <x v="0"/>
    <x v="1"/>
    <n v="2498"/>
    <n v="8000"/>
    <n v="8960"/>
    <n v="1600"/>
    <x v="1"/>
  </r>
  <r>
    <x v="0"/>
    <s v="Grand Total"/>
    <d v="1900-04-01T00:00:00"/>
    <x v="3"/>
    <x v="1"/>
    <x v="2"/>
    <n v="1245"/>
    <n v="4577.2"/>
    <n v="5126.4639999999999"/>
    <n v="915.44"/>
    <x v="1"/>
  </r>
  <r>
    <x v="0"/>
    <s v="Grand Total"/>
    <d v="1900-04-01T00:00:00"/>
    <x v="3"/>
    <x v="2"/>
    <x v="3"/>
    <n v="644"/>
    <n v="5743.5"/>
    <n v="6432.72"/>
    <n v="1148.7"/>
    <x v="1"/>
  </r>
  <r>
    <x v="0"/>
    <s v="Grand Total"/>
    <d v="1900-04-01T00:00:00"/>
    <x v="3"/>
    <x v="3"/>
    <x v="4"/>
    <n v="643"/>
    <n v="7000"/>
    <n v="7840"/>
    <n v="1400"/>
    <x v="1"/>
  </r>
  <r>
    <x v="0"/>
    <s v="Grand Total"/>
    <d v="1900-04-01T00:00:00"/>
    <x v="3"/>
    <x v="2"/>
    <x v="5"/>
    <n v="455"/>
    <n v="4578.6000000000004"/>
    <n v="5128.0320000000002"/>
    <n v="915.72000000000014"/>
    <x v="1"/>
  </r>
  <r>
    <x v="0"/>
    <s v="Grand Total"/>
    <d v="1900-04-01T00:00:00"/>
    <x v="3"/>
    <x v="3"/>
    <x v="6"/>
    <n v="345"/>
    <n v="7000"/>
    <n v="7840"/>
    <n v="1400"/>
    <x v="1"/>
  </r>
  <r>
    <x v="0"/>
    <s v="Grand Total"/>
    <d v="1900-04-01T00:00:00"/>
    <x v="3"/>
    <x v="1"/>
    <x v="7"/>
    <n v="122"/>
    <n v="100"/>
    <n v="112"/>
    <n v="20"/>
    <x v="1"/>
  </r>
  <r>
    <x v="0"/>
    <s v="Grand Total"/>
    <d v="1900-04-01T00:00:00"/>
    <x v="3"/>
    <x v="4"/>
    <x v="8"/>
    <n v="78"/>
    <n v="4577.2"/>
    <n v="5126.4639999999999"/>
    <n v="915.44"/>
    <x v="1"/>
  </r>
  <r>
    <x v="0"/>
    <s v="Grand Total"/>
    <d v="1900-04-01T00:00:00"/>
    <x v="3"/>
    <x v="4"/>
    <x v="9"/>
    <n v="76"/>
    <n v="4576.8999999999996"/>
    <n v="5126.1279999999997"/>
    <n v="915.38"/>
    <x v="1"/>
  </r>
  <r>
    <x v="0"/>
    <s v="Grand Total"/>
    <d v="1900-04-01T00:00:00"/>
    <x v="3"/>
    <x v="4"/>
    <x v="10"/>
    <n v="46"/>
    <n v="200"/>
    <n v="224"/>
    <n v="40"/>
    <x v="1"/>
  </r>
  <r>
    <x v="0"/>
    <s v="Grand Total"/>
    <d v="1900-04-01T00:00:00"/>
    <x v="3"/>
    <x v="4"/>
    <x v="11"/>
    <n v="34"/>
    <n v="4576.8"/>
    <n v="5126.0160000000005"/>
    <n v="915.36000000000013"/>
    <x v="1"/>
  </r>
  <r>
    <x v="0"/>
    <s v="Grand Total"/>
    <d v="1900-04-01T00:00:00"/>
    <x v="3"/>
    <x v="1"/>
    <x v="12"/>
    <n v="7"/>
    <n v="200"/>
    <n v="224"/>
    <n v="40"/>
    <x v="1"/>
  </r>
  <r>
    <x v="0"/>
    <s v="Grand Total"/>
    <d v="1900-04-01T00:00:00"/>
    <x v="3"/>
    <x v="4"/>
    <x v="14"/>
    <n v="3"/>
    <n v="4577.3"/>
    <n v="5126.576"/>
    <n v="915.46"/>
    <x v="1"/>
  </r>
  <r>
    <x v="0"/>
    <s v="Grand Total"/>
    <d v="1900-04-01T00:00:00"/>
    <x v="3"/>
    <x v="5"/>
    <x v="13"/>
    <n v="2"/>
    <n v="6600"/>
    <n v="7392"/>
    <n v="1320"/>
    <x v="1"/>
  </r>
  <r>
    <x v="0"/>
    <s v="Grand Total"/>
    <d v="1900-05-01T00:00:00"/>
    <x v="4"/>
    <x v="0"/>
    <x v="0"/>
    <n v="3566"/>
    <n v="4577.3"/>
    <n v="5126.576"/>
    <n v="915.46"/>
    <x v="1"/>
  </r>
  <r>
    <x v="0"/>
    <s v="Grand Total"/>
    <d v="1900-05-01T00:00:00"/>
    <x v="4"/>
    <x v="0"/>
    <x v="1"/>
    <n v="2498"/>
    <n v="8000"/>
    <n v="8960"/>
    <n v="1600"/>
    <x v="1"/>
  </r>
  <r>
    <x v="0"/>
    <s v="Grand Total"/>
    <d v="1900-05-01T00:00:00"/>
    <x v="4"/>
    <x v="1"/>
    <x v="2"/>
    <n v="1245"/>
    <n v="4577.2"/>
    <n v="5126.4639999999999"/>
    <n v="915.44"/>
    <x v="1"/>
  </r>
  <r>
    <x v="0"/>
    <s v="Grand Total"/>
    <d v="1900-05-01T00:00:00"/>
    <x v="4"/>
    <x v="2"/>
    <x v="3"/>
    <n v="644"/>
    <n v="5743.5"/>
    <n v="6432.72"/>
    <n v="1148.7"/>
    <x v="1"/>
  </r>
  <r>
    <x v="0"/>
    <s v="Grand Total"/>
    <d v="1900-05-01T00:00:00"/>
    <x v="4"/>
    <x v="3"/>
    <x v="4"/>
    <n v="643"/>
    <n v="7000"/>
    <n v="7840"/>
    <n v="1400"/>
    <x v="0"/>
  </r>
  <r>
    <x v="0"/>
    <s v="Grand Total"/>
    <d v="1900-05-01T00:00:00"/>
    <x v="4"/>
    <x v="2"/>
    <x v="5"/>
    <n v="455"/>
    <n v="4578.6000000000004"/>
    <n v="5128.0320000000002"/>
    <n v="915.72000000000014"/>
    <x v="0"/>
  </r>
  <r>
    <x v="0"/>
    <s v="Grand Total"/>
    <d v="1900-05-01T00:00:00"/>
    <x v="4"/>
    <x v="3"/>
    <x v="6"/>
    <n v="345"/>
    <n v="7000"/>
    <n v="7840"/>
    <n v="1400"/>
    <x v="0"/>
  </r>
  <r>
    <x v="0"/>
    <s v="Grand Total"/>
    <d v="1900-05-01T00:00:00"/>
    <x v="4"/>
    <x v="1"/>
    <x v="7"/>
    <n v="122"/>
    <n v="100"/>
    <n v="112"/>
    <n v="20"/>
    <x v="0"/>
  </r>
  <r>
    <x v="0"/>
    <s v="Grand Total"/>
    <d v="1900-05-01T00:00:00"/>
    <x v="4"/>
    <x v="4"/>
    <x v="8"/>
    <n v="78"/>
    <n v="4577.2"/>
    <n v="5126.4639999999999"/>
    <n v="915.44"/>
    <x v="0"/>
  </r>
  <r>
    <x v="0"/>
    <s v="Grand Total"/>
    <d v="1900-05-01T00:00:00"/>
    <x v="4"/>
    <x v="4"/>
    <x v="9"/>
    <n v="76"/>
    <n v="4576.8999999999996"/>
    <n v="5126.1279999999997"/>
    <n v="915.38"/>
    <x v="0"/>
  </r>
  <r>
    <x v="0"/>
    <s v="Grand Total"/>
    <d v="1900-05-01T00:00:00"/>
    <x v="4"/>
    <x v="4"/>
    <x v="10"/>
    <n v="46"/>
    <n v="200"/>
    <n v="224"/>
    <n v="40"/>
    <x v="0"/>
  </r>
  <r>
    <x v="0"/>
    <s v="Grand Total"/>
    <d v="1900-05-01T00:00:00"/>
    <x v="4"/>
    <x v="4"/>
    <x v="11"/>
    <n v="34"/>
    <n v="4576.8"/>
    <n v="5126.0160000000005"/>
    <n v="915.36000000000013"/>
    <x v="0"/>
  </r>
  <r>
    <x v="0"/>
    <s v="Grand Total"/>
    <d v="1900-05-01T00:00:00"/>
    <x v="4"/>
    <x v="1"/>
    <x v="12"/>
    <n v="7"/>
    <n v="200"/>
    <n v="224"/>
    <n v="40"/>
    <x v="0"/>
  </r>
  <r>
    <x v="0"/>
    <s v="Grand Total"/>
    <d v="1900-05-01T00:00:00"/>
    <x v="4"/>
    <x v="4"/>
    <x v="14"/>
    <n v="3"/>
    <n v="4577.3"/>
    <n v="5126.576"/>
    <n v="915.46"/>
    <x v="0"/>
  </r>
  <r>
    <x v="0"/>
    <s v="Grand Total"/>
    <d v="1900-05-01T00:00:00"/>
    <x v="4"/>
    <x v="5"/>
    <x v="13"/>
    <n v="2"/>
    <n v="6600"/>
    <n v="7392"/>
    <n v="1320"/>
    <x v="0"/>
  </r>
  <r>
    <x v="0"/>
    <s v="Grand Total"/>
    <d v="1900-06-01T00:00:00"/>
    <x v="5"/>
    <x v="0"/>
    <x v="0"/>
    <n v="3566"/>
    <n v="4577.3"/>
    <n v="5126.576"/>
    <n v="915.46"/>
    <x v="0"/>
  </r>
  <r>
    <x v="0"/>
    <s v="Grand Total"/>
    <d v="1900-06-01T00:00:00"/>
    <x v="5"/>
    <x v="0"/>
    <x v="1"/>
    <n v="2498"/>
    <n v="8000"/>
    <n v="8960"/>
    <n v="1600"/>
    <x v="0"/>
  </r>
  <r>
    <x v="0"/>
    <s v="Grand Total"/>
    <d v="1900-06-01T00:00:00"/>
    <x v="5"/>
    <x v="1"/>
    <x v="2"/>
    <n v="1245"/>
    <n v="4577.2"/>
    <n v="5126.4639999999999"/>
    <n v="915.44"/>
    <x v="0"/>
  </r>
  <r>
    <x v="0"/>
    <s v="Grand Total"/>
    <d v="1900-06-01T00:00:00"/>
    <x v="5"/>
    <x v="2"/>
    <x v="3"/>
    <n v="644"/>
    <n v="5743.5"/>
    <n v="6432.72"/>
    <n v="1148.7"/>
    <x v="0"/>
  </r>
  <r>
    <x v="0"/>
    <s v="Grand Total"/>
    <d v="1900-06-01T00:00:00"/>
    <x v="5"/>
    <x v="3"/>
    <x v="4"/>
    <n v="643"/>
    <n v="7000"/>
    <n v="7840"/>
    <n v="1400"/>
    <x v="0"/>
  </r>
  <r>
    <x v="0"/>
    <s v="Grand Total"/>
    <d v="1900-06-01T00:00:00"/>
    <x v="5"/>
    <x v="2"/>
    <x v="5"/>
    <n v="455"/>
    <n v="4578.6000000000004"/>
    <n v="5128.0320000000002"/>
    <n v="915.72000000000014"/>
    <x v="0"/>
  </r>
  <r>
    <x v="0"/>
    <s v="Grand Total"/>
    <d v="1900-06-01T00:00:00"/>
    <x v="5"/>
    <x v="3"/>
    <x v="6"/>
    <n v="345"/>
    <n v="7000"/>
    <n v="7840"/>
    <n v="1400"/>
    <x v="0"/>
  </r>
  <r>
    <x v="0"/>
    <s v="Grand Total"/>
    <d v="1900-06-01T00:00:00"/>
    <x v="5"/>
    <x v="1"/>
    <x v="7"/>
    <n v="122"/>
    <n v="100"/>
    <n v="112"/>
    <n v="20"/>
    <x v="0"/>
  </r>
  <r>
    <x v="0"/>
    <s v="Grand Total"/>
    <d v="1900-06-01T00:00:00"/>
    <x v="5"/>
    <x v="4"/>
    <x v="8"/>
    <n v="78"/>
    <n v="4577.2"/>
    <n v="5126.4639999999999"/>
    <n v="915.44"/>
    <x v="0"/>
  </r>
  <r>
    <x v="0"/>
    <s v="Grand Total"/>
    <d v="1900-06-01T00:00:00"/>
    <x v="5"/>
    <x v="4"/>
    <x v="9"/>
    <n v="76"/>
    <n v="4576.8999999999996"/>
    <n v="5126.1279999999997"/>
    <n v="915.38"/>
    <x v="0"/>
  </r>
  <r>
    <x v="0"/>
    <s v="Grand Total"/>
    <d v="1900-06-01T00:00:00"/>
    <x v="5"/>
    <x v="4"/>
    <x v="10"/>
    <n v="46"/>
    <n v="200"/>
    <n v="224"/>
    <n v="40"/>
    <x v="0"/>
  </r>
  <r>
    <x v="0"/>
    <s v="Grand Total"/>
    <d v="1900-06-01T00:00:00"/>
    <x v="5"/>
    <x v="4"/>
    <x v="11"/>
    <n v="34"/>
    <n v="4576.8"/>
    <n v="5126.0160000000005"/>
    <n v="915.36000000000013"/>
    <x v="0"/>
  </r>
  <r>
    <x v="0"/>
    <s v="Grand Total"/>
    <d v="1900-06-01T00:00:00"/>
    <x v="5"/>
    <x v="1"/>
    <x v="12"/>
    <n v="7"/>
    <n v="200"/>
    <n v="224"/>
    <n v="40"/>
    <x v="0"/>
  </r>
  <r>
    <x v="0"/>
    <s v="Grand Total"/>
    <d v="1900-06-01T00:00:00"/>
    <x v="5"/>
    <x v="5"/>
    <x v="13"/>
    <n v="3"/>
    <n v="6600"/>
    <n v="7392"/>
    <n v="1320"/>
    <x v="0"/>
  </r>
  <r>
    <x v="0"/>
    <s v="Grand Total"/>
    <d v="1900-06-01T00:00:00"/>
    <x v="5"/>
    <x v="4"/>
    <x v="14"/>
    <n v="3"/>
    <n v="4577.3"/>
    <n v="5126.576"/>
    <n v="915.46"/>
    <x v="0"/>
  </r>
  <r>
    <x v="0"/>
    <s v="Grand Total"/>
    <d v="1900-07-01T00:00:00"/>
    <x v="6"/>
    <x v="0"/>
    <x v="0"/>
    <n v="3566"/>
    <n v="4577.3"/>
    <n v="5126.576"/>
    <n v="915.46"/>
    <x v="0"/>
  </r>
  <r>
    <x v="0"/>
    <s v="Grand Total"/>
    <d v="1900-07-01T00:00:00"/>
    <x v="6"/>
    <x v="0"/>
    <x v="1"/>
    <n v="2498"/>
    <n v="8000"/>
    <n v="8960"/>
    <n v="1600"/>
    <x v="0"/>
  </r>
  <r>
    <x v="0"/>
    <s v="Grand Total"/>
    <d v="1900-07-01T00:00:00"/>
    <x v="6"/>
    <x v="1"/>
    <x v="2"/>
    <n v="1245"/>
    <n v="4577.2"/>
    <n v="5126.4639999999999"/>
    <n v="915.44"/>
    <x v="0"/>
  </r>
  <r>
    <x v="0"/>
    <s v="Grand Total"/>
    <d v="1900-07-01T00:00:00"/>
    <x v="6"/>
    <x v="2"/>
    <x v="3"/>
    <n v="644"/>
    <n v="5743.5"/>
    <n v="6432.72"/>
    <n v="1148.7"/>
    <x v="0"/>
  </r>
  <r>
    <x v="0"/>
    <s v="Grand Total"/>
    <d v="1900-07-01T00:00:00"/>
    <x v="6"/>
    <x v="3"/>
    <x v="4"/>
    <n v="643"/>
    <n v="7000"/>
    <n v="7840"/>
    <n v="1400"/>
    <x v="0"/>
  </r>
  <r>
    <x v="0"/>
    <s v="Grand Total"/>
    <d v="1900-07-01T00:00:00"/>
    <x v="6"/>
    <x v="2"/>
    <x v="5"/>
    <n v="455"/>
    <n v="4578.6000000000004"/>
    <n v="5128.0320000000002"/>
    <n v="915.72000000000014"/>
    <x v="0"/>
  </r>
  <r>
    <x v="0"/>
    <s v="Grand Total"/>
    <d v="1900-07-01T00:00:00"/>
    <x v="6"/>
    <x v="3"/>
    <x v="6"/>
    <n v="345"/>
    <n v="7000"/>
    <n v="7840"/>
    <n v="1400"/>
    <x v="0"/>
  </r>
  <r>
    <x v="0"/>
    <s v="Grand Total"/>
    <d v="1900-07-01T00:00:00"/>
    <x v="6"/>
    <x v="1"/>
    <x v="7"/>
    <n v="122"/>
    <n v="100"/>
    <n v="112"/>
    <n v="20"/>
    <x v="0"/>
  </r>
  <r>
    <x v="0"/>
    <s v="Grand Total"/>
    <d v="1900-07-01T00:00:00"/>
    <x v="6"/>
    <x v="4"/>
    <x v="8"/>
    <n v="78"/>
    <n v="4577.2"/>
    <n v="5126.4639999999999"/>
    <n v="915.44"/>
    <x v="0"/>
  </r>
  <r>
    <x v="0"/>
    <s v="Grand Total"/>
    <d v="1900-07-01T00:00:00"/>
    <x v="6"/>
    <x v="4"/>
    <x v="9"/>
    <n v="76"/>
    <n v="4576.8999999999996"/>
    <n v="5126.1279999999997"/>
    <n v="915.38"/>
    <x v="0"/>
  </r>
  <r>
    <x v="0"/>
    <s v="Grand Total"/>
    <d v="1900-07-01T00:00:00"/>
    <x v="6"/>
    <x v="4"/>
    <x v="10"/>
    <n v="46"/>
    <n v="200"/>
    <n v="224"/>
    <n v="40"/>
    <x v="0"/>
  </r>
  <r>
    <x v="0"/>
    <s v="Grand Total"/>
    <d v="1900-07-01T00:00:00"/>
    <x v="6"/>
    <x v="4"/>
    <x v="11"/>
    <n v="34"/>
    <n v="4576.8"/>
    <n v="5126.0160000000005"/>
    <n v="915.36000000000013"/>
    <x v="0"/>
  </r>
  <r>
    <x v="0"/>
    <s v="Grand Total"/>
    <d v="1900-07-01T00:00:00"/>
    <x v="6"/>
    <x v="1"/>
    <x v="12"/>
    <n v="7"/>
    <n v="200"/>
    <n v="224"/>
    <n v="40"/>
    <x v="0"/>
  </r>
  <r>
    <x v="0"/>
    <s v="Grand Total"/>
    <d v="1900-07-01T00:00:00"/>
    <x v="6"/>
    <x v="4"/>
    <x v="14"/>
    <n v="3"/>
    <n v="4577.3"/>
    <n v="5126.576"/>
    <n v="915.46"/>
    <x v="0"/>
  </r>
  <r>
    <x v="0"/>
    <s v="Grand Total"/>
    <d v="1900-07-01T00:00:00"/>
    <x v="6"/>
    <x v="5"/>
    <x v="13"/>
    <n v="2"/>
    <n v="6600"/>
    <n v="7392"/>
    <n v="1320"/>
    <x v="0"/>
  </r>
  <r>
    <x v="0"/>
    <s v="Grand Total"/>
    <d v="1900-08-01T00:00:00"/>
    <x v="7"/>
    <x v="0"/>
    <x v="0"/>
    <n v="3566"/>
    <n v="4577.3"/>
    <n v="5126.576"/>
    <n v="915.46"/>
    <x v="0"/>
  </r>
  <r>
    <x v="0"/>
    <s v="Grand Total"/>
    <d v="1900-08-01T00:00:00"/>
    <x v="7"/>
    <x v="0"/>
    <x v="1"/>
    <n v="2498"/>
    <n v="8000"/>
    <n v="8960"/>
    <n v="1600"/>
    <x v="1"/>
  </r>
  <r>
    <x v="0"/>
    <s v="Grand Total"/>
    <d v="1900-08-01T00:00:00"/>
    <x v="7"/>
    <x v="1"/>
    <x v="2"/>
    <n v="1245"/>
    <n v="4577.2"/>
    <n v="5126.4639999999999"/>
    <n v="915.44"/>
    <x v="1"/>
  </r>
  <r>
    <x v="0"/>
    <s v="Grand Total"/>
    <d v="1900-08-01T00:00:00"/>
    <x v="7"/>
    <x v="2"/>
    <x v="3"/>
    <n v="644"/>
    <n v="5743.5"/>
    <n v="6432.72"/>
    <n v="1148.7"/>
    <x v="1"/>
  </r>
  <r>
    <x v="0"/>
    <s v="Grand Total"/>
    <d v="1900-08-01T00:00:00"/>
    <x v="7"/>
    <x v="3"/>
    <x v="4"/>
    <n v="643"/>
    <n v="7000"/>
    <n v="7840"/>
    <n v="1400"/>
    <x v="1"/>
  </r>
  <r>
    <x v="0"/>
    <s v="Grand Total"/>
    <d v="1900-08-01T00:00:00"/>
    <x v="7"/>
    <x v="2"/>
    <x v="5"/>
    <n v="455"/>
    <n v="4578.6000000000004"/>
    <n v="5128.0320000000002"/>
    <n v="915.72000000000014"/>
    <x v="1"/>
  </r>
  <r>
    <x v="0"/>
    <s v="Grand Total"/>
    <d v="1900-08-01T00:00:00"/>
    <x v="7"/>
    <x v="3"/>
    <x v="6"/>
    <n v="345"/>
    <n v="7000"/>
    <n v="7840"/>
    <n v="1400"/>
    <x v="1"/>
  </r>
  <r>
    <x v="0"/>
    <s v="Grand Total"/>
    <d v="1900-08-01T00:00:00"/>
    <x v="7"/>
    <x v="1"/>
    <x v="7"/>
    <n v="122"/>
    <n v="100"/>
    <n v="112"/>
    <n v="20"/>
    <x v="1"/>
  </r>
  <r>
    <x v="0"/>
    <s v="Grand Total"/>
    <d v="1900-08-01T00:00:00"/>
    <x v="7"/>
    <x v="4"/>
    <x v="8"/>
    <n v="78"/>
    <n v="4577.2"/>
    <n v="5126.4639999999999"/>
    <n v="915.44"/>
    <x v="1"/>
  </r>
  <r>
    <x v="0"/>
    <s v="Grand Total"/>
    <d v="1900-08-01T00:00:00"/>
    <x v="7"/>
    <x v="4"/>
    <x v="9"/>
    <n v="76"/>
    <n v="4576.8999999999996"/>
    <n v="5126.1279999999997"/>
    <n v="915.38"/>
    <x v="1"/>
  </r>
  <r>
    <x v="0"/>
    <s v="Grand Total"/>
    <d v="1900-08-01T00:00:00"/>
    <x v="7"/>
    <x v="4"/>
    <x v="10"/>
    <n v="46"/>
    <n v="200"/>
    <n v="224"/>
    <n v="40"/>
    <x v="1"/>
  </r>
  <r>
    <x v="0"/>
    <s v="Grand Total"/>
    <d v="1900-08-01T00:00:00"/>
    <x v="7"/>
    <x v="4"/>
    <x v="11"/>
    <n v="34"/>
    <n v="4576.8"/>
    <n v="5126.0160000000005"/>
    <n v="915.36000000000013"/>
    <x v="1"/>
  </r>
  <r>
    <x v="0"/>
    <s v="Grand Total"/>
    <d v="1900-08-01T00:00:00"/>
    <x v="7"/>
    <x v="1"/>
    <x v="12"/>
    <n v="7"/>
    <n v="200"/>
    <n v="224"/>
    <n v="40"/>
    <x v="1"/>
  </r>
  <r>
    <x v="0"/>
    <s v="Grand Total"/>
    <d v="1900-08-01T00:00:00"/>
    <x v="7"/>
    <x v="4"/>
    <x v="14"/>
    <n v="3"/>
    <n v="4577.3"/>
    <n v="5126.576"/>
    <n v="915.46"/>
    <x v="1"/>
  </r>
  <r>
    <x v="0"/>
    <s v="Grand Total"/>
    <d v="1900-08-01T00:00:00"/>
    <x v="7"/>
    <x v="5"/>
    <x v="13"/>
    <n v="2"/>
    <n v="6600"/>
    <n v="7392"/>
    <n v="1320"/>
    <x v="1"/>
  </r>
  <r>
    <x v="0"/>
    <s v="Grand Total"/>
    <d v="1900-09-01T00:00:00"/>
    <x v="8"/>
    <x v="0"/>
    <x v="0"/>
    <n v="3566"/>
    <n v="4577.3"/>
    <n v="5126.576"/>
    <n v="915.46"/>
    <x v="1"/>
  </r>
  <r>
    <x v="0"/>
    <s v="Grand Total"/>
    <d v="1900-09-01T00:00:00"/>
    <x v="8"/>
    <x v="0"/>
    <x v="1"/>
    <n v="2498"/>
    <n v="8000"/>
    <n v="8960"/>
    <n v="1600"/>
    <x v="1"/>
  </r>
  <r>
    <x v="0"/>
    <s v="Grand Total"/>
    <d v="1900-09-01T00:00:00"/>
    <x v="8"/>
    <x v="1"/>
    <x v="2"/>
    <n v="1245"/>
    <n v="4577.2"/>
    <n v="5126.4639999999999"/>
    <n v="915.44"/>
    <x v="1"/>
  </r>
  <r>
    <x v="0"/>
    <s v="Grand Total"/>
    <d v="1900-09-01T00:00:00"/>
    <x v="8"/>
    <x v="2"/>
    <x v="3"/>
    <n v="644"/>
    <n v="5743.5"/>
    <n v="6432.72"/>
    <n v="1148.7"/>
    <x v="1"/>
  </r>
  <r>
    <x v="0"/>
    <s v="Grand Total"/>
    <d v="1900-09-01T00:00:00"/>
    <x v="8"/>
    <x v="3"/>
    <x v="4"/>
    <n v="643"/>
    <n v="7000"/>
    <n v="7840"/>
    <n v="1400"/>
    <x v="1"/>
  </r>
  <r>
    <x v="0"/>
    <s v="Grand Total"/>
    <d v="1900-09-01T00:00:00"/>
    <x v="8"/>
    <x v="2"/>
    <x v="5"/>
    <n v="455"/>
    <n v="4578.6000000000004"/>
    <n v="5128.0320000000002"/>
    <n v="915.72000000000014"/>
    <x v="1"/>
  </r>
  <r>
    <x v="0"/>
    <s v="Grand Total"/>
    <d v="1900-09-01T00:00:00"/>
    <x v="8"/>
    <x v="3"/>
    <x v="6"/>
    <n v="345"/>
    <n v="7000"/>
    <n v="7840"/>
    <n v="1400"/>
    <x v="1"/>
  </r>
  <r>
    <x v="0"/>
    <s v="Grand Total"/>
    <d v="1900-09-01T00:00:00"/>
    <x v="8"/>
    <x v="1"/>
    <x v="7"/>
    <n v="122"/>
    <n v="100"/>
    <n v="112"/>
    <n v="20"/>
    <x v="1"/>
  </r>
  <r>
    <x v="0"/>
    <s v="Grand Total"/>
    <d v="1900-09-01T00:00:00"/>
    <x v="8"/>
    <x v="4"/>
    <x v="8"/>
    <n v="78"/>
    <n v="4577.2"/>
    <n v="5126.4639999999999"/>
    <n v="915.44"/>
    <x v="1"/>
  </r>
  <r>
    <x v="0"/>
    <s v="Grand Total"/>
    <d v="1900-09-01T00:00:00"/>
    <x v="8"/>
    <x v="4"/>
    <x v="9"/>
    <n v="76"/>
    <n v="4576.8999999999996"/>
    <n v="5126.1279999999997"/>
    <n v="915.38"/>
    <x v="1"/>
  </r>
  <r>
    <x v="0"/>
    <s v="Grand Total"/>
    <d v="1900-09-01T00:00:00"/>
    <x v="8"/>
    <x v="4"/>
    <x v="10"/>
    <n v="46"/>
    <n v="200"/>
    <n v="224"/>
    <n v="40"/>
    <x v="1"/>
  </r>
  <r>
    <x v="0"/>
    <s v="Grand Total"/>
    <d v="1900-09-01T00:00:00"/>
    <x v="8"/>
    <x v="4"/>
    <x v="11"/>
    <n v="34"/>
    <n v="4576.8"/>
    <n v="5126.0160000000005"/>
    <n v="915.36000000000013"/>
    <x v="0"/>
  </r>
  <r>
    <x v="0"/>
    <s v="Grand Total"/>
    <d v="1900-09-01T00:00:00"/>
    <x v="8"/>
    <x v="1"/>
    <x v="12"/>
    <n v="7"/>
    <n v="200"/>
    <n v="224"/>
    <n v="40"/>
    <x v="0"/>
  </r>
  <r>
    <x v="0"/>
    <s v="Grand Total"/>
    <d v="1900-09-01T00:00:00"/>
    <x v="8"/>
    <x v="4"/>
    <x v="14"/>
    <n v="3"/>
    <n v="4577.3"/>
    <n v="5126.576"/>
    <n v="915.46"/>
    <x v="0"/>
  </r>
  <r>
    <x v="0"/>
    <s v="Grand Total"/>
    <d v="1900-09-01T00:00:00"/>
    <x v="8"/>
    <x v="5"/>
    <x v="13"/>
    <n v="2"/>
    <n v="6600"/>
    <n v="7392"/>
    <n v="1320"/>
    <x v="0"/>
  </r>
  <r>
    <x v="0"/>
    <s v="Grand Total"/>
    <d v="1900-10-01T00:00:00"/>
    <x v="9"/>
    <x v="0"/>
    <x v="0"/>
    <n v="3566"/>
    <n v="4577.3"/>
    <n v="5126.576"/>
    <n v="915.46"/>
    <x v="0"/>
  </r>
  <r>
    <x v="0"/>
    <s v="Grand Total"/>
    <d v="1900-10-01T00:00:00"/>
    <x v="9"/>
    <x v="0"/>
    <x v="1"/>
    <n v="2498"/>
    <n v="8000"/>
    <n v="8960"/>
    <n v="1600"/>
    <x v="0"/>
  </r>
  <r>
    <x v="0"/>
    <s v="Grand Total"/>
    <d v="1900-10-01T00:00:00"/>
    <x v="9"/>
    <x v="1"/>
    <x v="2"/>
    <n v="1245"/>
    <n v="4577.2"/>
    <n v="5126.4639999999999"/>
    <n v="915.44"/>
    <x v="0"/>
  </r>
  <r>
    <x v="0"/>
    <s v="Grand Total"/>
    <d v="1900-10-01T00:00:00"/>
    <x v="9"/>
    <x v="2"/>
    <x v="3"/>
    <n v="644"/>
    <n v="5743.5"/>
    <n v="6432.72"/>
    <n v="1148.7"/>
    <x v="0"/>
  </r>
  <r>
    <x v="0"/>
    <s v="Grand Total"/>
    <d v="1900-10-01T00:00:00"/>
    <x v="9"/>
    <x v="3"/>
    <x v="4"/>
    <n v="643"/>
    <n v="7000"/>
    <n v="7840"/>
    <n v="1400"/>
    <x v="0"/>
  </r>
  <r>
    <x v="0"/>
    <s v="Grand Total"/>
    <d v="1900-10-01T00:00:00"/>
    <x v="9"/>
    <x v="2"/>
    <x v="5"/>
    <n v="455"/>
    <n v="4578.6000000000004"/>
    <n v="5128.0320000000002"/>
    <n v="915.72000000000014"/>
    <x v="0"/>
  </r>
  <r>
    <x v="0"/>
    <s v="Grand Total"/>
    <d v="1900-10-01T00:00:00"/>
    <x v="9"/>
    <x v="3"/>
    <x v="6"/>
    <n v="345"/>
    <n v="7000"/>
    <n v="7840"/>
    <n v="1400"/>
    <x v="0"/>
  </r>
  <r>
    <x v="0"/>
    <s v="Grand Total"/>
    <d v="1900-10-01T00:00:00"/>
    <x v="9"/>
    <x v="1"/>
    <x v="7"/>
    <n v="122"/>
    <n v="100"/>
    <n v="112"/>
    <n v="20"/>
    <x v="0"/>
  </r>
  <r>
    <x v="0"/>
    <s v="Grand Total"/>
    <d v="1900-10-01T00:00:00"/>
    <x v="9"/>
    <x v="4"/>
    <x v="8"/>
    <n v="78"/>
    <n v="4577.2"/>
    <n v="5126.4639999999999"/>
    <n v="915.44"/>
    <x v="0"/>
  </r>
  <r>
    <x v="0"/>
    <s v="Grand Total"/>
    <d v="1900-10-01T00:00:00"/>
    <x v="9"/>
    <x v="4"/>
    <x v="9"/>
    <n v="76"/>
    <n v="4576.8999999999996"/>
    <n v="5126.1279999999997"/>
    <n v="915.38"/>
    <x v="0"/>
  </r>
  <r>
    <x v="0"/>
    <s v="Grand Total"/>
    <d v="1900-10-01T00:00:00"/>
    <x v="9"/>
    <x v="4"/>
    <x v="10"/>
    <n v="46"/>
    <n v="200"/>
    <n v="224"/>
    <n v="40"/>
    <x v="0"/>
  </r>
  <r>
    <x v="0"/>
    <s v="Grand Total"/>
    <d v="1900-10-01T00:00:00"/>
    <x v="9"/>
    <x v="4"/>
    <x v="11"/>
    <n v="34"/>
    <n v="4576.8"/>
    <n v="5126.0160000000005"/>
    <n v="915.36000000000013"/>
    <x v="0"/>
  </r>
  <r>
    <x v="0"/>
    <s v="Grand Total"/>
    <d v="1900-10-01T00:00:00"/>
    <x v="9"/>
    <x v="1"/>
    <x v="12"/>
    <n v="7"/>
    <n v="200"/>
    <n v="224"/>
    <n v="40"/>
    <x v="0"/>
  </r>
  <r>
    <x v="0"/>
    <s v="Grand Total"/>
    <d v="1900-10-01T00:00:00"/>
    <x v="9"/>
    <x v="4"/>
    <x v="14"/>
    <n v="3"/>
    <n v="4577.3"/>
    <n v="5126.576"/>
    <n v="915.46"/>
    <x v="1"/>
  </r>
  <r>
    <x v="0"/>
    <s v="Grand Total"/>
    <d v="1900-10-01T00:00:00"/>
    <x v="9"/>
    <x v="5"/>
    <x v="13"/>
    <n v="2"/>
    <n v="6600"/>
    <n v="7392"/>
    <n v="1320"/>
    <x v="1"/>
  </r>
  <r>
    <x v="0"/>
    <s v="Grand Total"/>
    <d v="1900-11-01T00:00:00"/>
    <x v="10"/>
    <x v="0"/>
    <x v="0"/>
    <n v="3566"/>
    <n v="4577.3"/>
    <n v="5126.576"/>
    <n v="915.46"/>
    <x v="1"/>
  </r>
  <r>
    <x v="0"/>
    <s v="Grand Total"/>
    <d v="1900-11-01T00:00:00"/>
    <x v="10"/>
    <x v="0"/>
    <x v="1"/>
    <n v="2498"/>
    <n v="8000"/>
    <n v="8960"/>
    <n v="1600"/>
    <x v="1"/>
  </r>
  <r>
    <x v="0"/>
    <s v="Grand Total"/>
    <d v="1900-11-01T00:00:00"/>
    <x v="10"/>
    <x v="1"/>
    <x v="2"/>
    <n v="1245"/>
    <n v="4577.2"/>
    <n v="5126.4639999999999"/>
    <n v="915.44"/>
    <x v="1"/>
  </r>
  <r>
    <x v="0"/>
    <s v="Grand Total"/>
    <d v="1900-11-01T00:00:00"/>
    <x v="10"/>
    <x v="2"/>
    <x v="3"/>
    <n v="644"/>
    <n v="5743.5"/>
    <n v="6432.72"/>
    <n v="1148.7"/>
    <x v="1"/>
  </r>
  <r>
    <x v="0"/>
    <s v="Grand Total"/>
    <d v="1900-11-01T00:00:00"/>
    <x v="10"/>
    <x v="3"/>
    <x v="4"/>
    <n v="643"/>
    <n v="7000"/>
    <n v="7840"/>
    <n v="1400"/>
    <x v="1"/>
  </r>
  <r>
    <x v="0"/>
    <s v="Grand Total"/>
    <d v="1900-11-01T00:00:00"/>
    <x v="10"/>
    <x v="2"/>
    <x v="5"/>
    <n v="455"/>
    <n v="4578.6000000000004"/>
    <n v="5128.0320000000002"/>
    <n v="915.72000000000014"/>
    <x v="1"/>
  </r>
  <r>
    <x v="0"/>
    <s v="Grand Total"/>
    <d v="1900-11-01T00:00:00"/>
    <x v="10"/>
    <x v="3"/>
    <x v="6"/>
    <n v="345"/>
    <n v="7000"/>
    <n v="7840"/>
    <n v="1400"/>
    <x v="1"/>
  </r>
  <r>
    <x v="0"/>
    <s v="Grand Total"/>
    <d v="1900-11-01T00:00:00"/>
    <x v="10"/>
    <x v="1"/>
    <x v="7"/>
    <n v="122"/>
    <n v="100"/>
    <n v="112"/>
    <n v="20"/>
    <x v="1"/>
  </r>
  <r>
    <x v="0"/>
    <s v="Grand Total"/>
    <d v="1900-11-01T00:00:00"/>
    <x v="10"/>
    <x v="4"/>
    <x v="8"/>
    <n v="78"/>
    <n v="4577.2"/>
    <n v="5126.4639999999999"/>
    <n v="915.44"/>
    <x v="1"/>
  </r>
  <r>
    <x v="0"/>
    <s v="Grand Total"/>
    <d v="1900-11-01T00:00:00"/>
    <x v="10"/>
    <x v="4"/>
    <x v="9"/>
    <n v="76"/>
    <n v="4576.8999999999996"/>
    <n v="5126.1279999999997"/>
    <n v="915.38"/>
    <x v="1"/>
  </r>
  <r>
    <x v="0"/>
    <s v="Grand Total"/>
    <d v="1900-11-01T00:00:00"/>
    <x v="10"/>
    <x v="4"/>
    <x v="10"/>
    <n v="46"/>
    <n v="200"/>
    <n v="224"/>
    <n v="40"/>
    <x v="1"/>
  </r>
  <r>
    <x v="0"/>
    <s v="Grand Total"/>
    <d v="1900-11-01T00:00:00"/>
    <x v="10"/>
    <x v="4"/>
    <x v="11"/>
    <n v="34"/>
    <n v="4576.8"/>
    <n v="5126.0160000000005"/>
    <n v="915.36000000000013"/>
    <x v="1"/>
  </r>
  <r>
    <x v="0"/>
    <s v="Grand Total"/>
    <d v="1900-11-01T00:00:00"/>
    <x v="10"/>
    <x v="1"/>
    <x v="12"/>
    <n v="7"/>
    <n v="200"/>
    <n v="224"/>
    <n v="40"/>
    <x v="1"/>
  </r>
  <r>
    <x v="0"/>
    <s v="Grand Total"/>
    <d v="1900-11-01T00:00:00"/>
    <x v="10"/>
    <x v="4"/>
    <x v="14"/>
    <n v="3"/>
    <n v="4577.3"/>
    <n v="5126.576"/>
    <n v="915.46"/>
    <x v="1"/>
  </r>
  <r>
    <x v="0"/>
    <s v="Grand Total"/>
    <d v="1900-11-01T00:00:00"/>
    <x v="10"/>
    <x v="5"/>
    <x v="13"/>
    <n v="2"/>
    <n v="6600"/>
    <n v="7392"/>
    <n v="1320"/>
    <x v="0"/>
  </r>
  <r>
    <x v="0"/>
    <s v="Grand Total"/>
    <d v="1900-12-01T00:00:00"/>
    <x v="11"/>
    <x v="0"/>
    <x v="0"/>
    <n v="3566"/>
    <n v="4577.3"/>
    <n v="5126.576"/>
    <n v="915.46"/>
    <x v="0"/>
  </r>
  <r>
    <x v="0"/>
    <s v="Grand Total"/>
    <d v="1900-12-01T00:00:00"/>
    <x v="11"/>
    <x v="0"/>
    <x v="1"/>
    <n v="2498"/>
    <n v="8000"/>
    <n v="8960"/>
    <n v="1600"/>
    <x v="0"/>
  </r>
  <r>
    <x v="0"/>
    <s v="Grand Total"/>
    <d v="1900-12-01T00:00:00"/>
    <x v="11"/>
    <x v="1"/>
    <x v="2"/>
    <n v="1245"/>
    <n v="4577.2"/>
    <n v="5126.4639999999999"/>
    <n v="915.44"/>
    <x v="0"/>
  </r>
  <r>
    <x v="0"/>
    <s v="Grand Total"/>
    <d v="1900-12-01T00:00:00"/>
    <x v="11"/>
    <x v="2"/>
    <x v="3"/>
    <n v="644"/>
    <n v="5743.5"/>
    <n v="6432.72"/>
    <n v="1148.7"/>
    <x v="0"/>
  </r>
  <r>
    <x v="0"/>
    <s v="Grand Total"/>
    <d v="1900-12-01T00:00:00"/>
    <x v="11"/>
    <x v="3"/>
    <x v="4"/>
    <n v="643"/>
    <n v="7000"/>
    <n v="7840"/>
    <n v="1400"/>
    <x v="1"/>
  </r>
  <r>
    <x v="0"/>
    <s v="Grand Total"/>
    <d v="1900-12-01T00:00:00"/>
    <x v="11"/>
    <x v="2"/>
    <x v="5"/>
    <n v="455"/>
    <n v="4578.6000000000004"/>
    <n v="5128.0320000000002"/>
    <n v="915.72000000000014"/>
    <x v="1"/>
  </r>
  <r>
    <x v="0"/>
    <s v="Grand Total"/>
    <d v="1900-12-01T00:00:00"/>
    <x v="11"/>
    <x v="3"/>
    <x v="6"/>
    <n v="345"/>
    <n v="7000"/>
    <n v="7840"/>
    <n v="1400"/>
    <x v="1"/>
  </r>
  <r>
    <x v="0"/>
    <s v="Grand Total"/>
    <d v="1900-12-01T00:00:00"/>
    <x v="11"/>
    <x v="1"/>
    <x v="7"/>
    <n v="122"/>
    <n v="100"/>
    <n v="112"/>
    <n v="20"/>
    <x v="1"/>
  </r>
  <r>
    <x v="0"/>
    <s v="Grand Total"/>
    <d v="1900-12-01T00:00:00"/>
    <x v="11"/>
    <x v="4"/>
    <x v="8"/>
    <n v="78"/>
    <n v="4577.2"/>
    <n v="5126.4639999999999"/>
    <n v="915.44"/>
    <x v="1"/>
  </r>
  <r>
    <x v="0"/>
    <s v="Grand Total"/>
    <d v="1900-12-01T00:00:00"/>
    <x v="11"/>
    <x v="4"/>
    <x v="9"/>
    <n v="76"/>
    <n v="4576.8999999999996"/>
    <n v="5126.1279999999997"/>
    <n v="915.38"/>
    <x v="1"/>
  </r>
  <r>
    <x v="0"/>
    <s v="Grand Total"/>
    <d v="1900-12-01T00:00:00"/>
    <x v="11"/>
    <x v="4"/>
    <x v="10"/>
    <n v="46"/>
    <n v="200"/>
    <n v="224"/>
    <n v="40"/>
    <x v="1"/>
  </r>
  <r>
    <x v="0"/>
    <s v="Grand Total"/>
    <d v="1900-12-01T00:00:00"/>
    <x v="11"/>
    <x v="4"/>
    <x v="11"/>
    <n v="34"/>
    <n v="4576.8"/>
    <n v="5126.0160000000005"/>
    <n v="915.36000000000013"/>
    <x v="1"/>
  </r>
  <r>
    <x v="0"/>
    <s v="Grand Total"/>
    <d v="1900-12-01T00:00:00"/>
    <x v="11"/>
    <x v="1"/>
    <x v="12"/>
    <n v="7"/>
    <n v="200"/>
    <n v="224"/>
    <n v="40"/>
    <x v="1"/>
  </r>
  <r>
    <x v="0"/>
    <s v="Grand Total"/>
    <d v="1900-12-01T00:00:00"/>
    <x v="11"/>
    <x v="4"/>
    <x v="14"/>
    <n v="3"/>
    <n v="4577.3"/>
    <n v="5126.576"/>
    <n v="915.46"/>
    <x v="0"/>
  </r>
  <r>
    <x v="0"/>
    <s v="Grand Total"/>
    <d v="1900-12-01T00:00:00"/>
    <x v="11"/>
    <x v="5"/>
    <x v="13"/>
    <n v="2"/>
    <n v="6600"/>
    <n v="7392"/>
    <n v="1320"/>
    <x v="1"/>
  </r>
  <r>
    <x v="1"/>
    <s v="Grand Total"/>
    <d v="1899-12-31T00:00:00"/>
    <x v="0"/>
    <x v="0"/>
    <x v="0"/>
    <n v="6591.1679999999997"/>
    <n v="4577.3"/>
    <n v="5126.576"/>
    <n v="915.46"/>
    <x v="0"/>
  </r>
  <r>
    <x v="1"/>
    <s v="Grand Total"/>
    <d v="1899-12-31T00:00:00"/>
    <x v="0"/>
    <x v="0"/>
    <x v="1"/>
    <n v="8270.64"/>
    <n v="8800"/>
    <n v="8960"/>
    <n v="1760"/>
    <x v="0"/>
  </r>
  <r>
    <x v="1"/>
    <s v="Grand Total"/>
    <d v="1899-12-31T00:00:00"/>
    <x v="0"/>
    <x v="1"/>
    <x v="2"/>
    <n v="8470"/>
    <n v="5034.92"/>
    <n v="5126.4639999999999"/>
    <n v="1006.984"/>
    <x v="0"/>
  </r>
  <r>
    <x v="1"/>
    <s v="Grand Total"/>
    <d v="1899-12-31T00:00:00"/>
    <x v="0"/>
    <x v="2"/>
    <x v="3"/>
    <n v="6055.1985000000004"/>
    <n v="6317.85"/>
    <n v="6432.72"/>
    <n v="1263.5700000000002"/>
    <x v="0"/>
  </r>
  <r>
    <x v="1"/>
    <s v="Grand Total"/>
    <d v="1899-12-31T00:00:00"/>
    <x v="0"/>
    <x v="3"/>
    <x v="4"/>
    <n v="10368.4"/>
    <n v="7700"/>
    <n v="7840"/>
    <n v="1540"/>
    <x v="0"/>
  </r>
  <r>
    <x v="1"/>
    <s v="Grand Total"/>
    <d v="1899-12-31T00:00:00"/>
    <x v="0"/>
    <x v="2"/>
    <x v="5"/>
    <n v="3101.2624999999998"/>
    <n v="5036.46"/>
    <n v="5128.0320000000002"/>
    <n v="1007.292"/>
    <x v="0"/>
  </r>
  <r>
    <x v="1"/>
    <s v="Grand Total"/>
    <d v="1899-12-31T00:00:00"/>
    <x v="0"/>
    <x v="3"/>
    <x v="6"/>
    <n v="6591.1679999999997"/>
    <n v="7700"/>
    <n v="7840"/>
    <n v="1540"/>
    <x v="0"/>
  </r>
  <r>
    <x v="1"/>
    <s v="Grand Total"/>
    <d v="1899-12-31T00:00:00"/>
    <x v="0"/>
    <x v="1"/>
    <x v="7"/>
    <n v="6590.7359999999999"/>
    <n v="110"/>
    <n v="112"/>
    <n v="22"/>
    <x v="0"/>
  </r>
  <r>
    <x v="1"/>
    <s v="Grand Total"/>
    <d v="1899-12-31T00:00:00"/>
    <x v="0"/>
    <x v="4"/>
    <x v="8"/>
    <n v="288"/>
    <n v="5034.92"/>
    <n v="5126.4639999999999"/>
    <n v="1006.984"/>
    <x v="0"/>
  </r>
  <r>
    <x v="1"/>
    <s v="Grand Total"/>
    <d v="1899-12-31T00:00:00"/>
    <x v="0"/>
    <x v="4"/>
    <x v="9"/>
    <n v="6590.5919999999996"/>
    <n v="4576.8999999999996"/>
    <n v="5126.1279999999997"/>
    <n v="915.38"/>
    <x v="0"/>
  </r>
  <r>
    <x v="1"/>
    <s v="Grand Total"/>
    <d v="1899-12-31T00:00:00"/>
    <x v="0"/>
    <x v="4"/>
    <x v="10"/>
    <n v="4032.9300000000003"/>
    <n v="200"/>
    <n v="224"/>
    <n v="40"/>
    <x v="0"/>
  </r>
  <r>
    <x v="1"/>
    <s v="Grand Total"/>
    <d v="1899-12-31T00:00:00"/>
    <x v="0"/>
    <x v="4"/>
    <x v="11"/>
    <n v="7986"/>
    <n v="4576.8"/>
    <n v="5126.0160000000005"/>
    <n v="915.36000000000013"/>
    <x v="0"/>
  </r>
  <r>
    <x v="1"/>
    <s v="Grand Total"/>
    <d v="1899-12-31T00:00:00"/>
    <x v="0"/>
    <x v="1"/>
    <x v="12"/>
    <n v="5538.5330000000004"/>
    <n v="200"/>
    <n v="224"/>
    <n v="40"/>
    <x v="0"/>
  </r>
  <r>
    <x v="1"/>
    <s v="Grand Total"/>
    <d v="1899-12-31T00:00:00"/>
    <x v="0"/>
    <x v="5"/>
    <x v="13"/>
    <n v="3"/>
    <n v="6600"/>
    <n v="7392"/>
    <n v="1320"/>
    <x v="0"/>
  </r>
  <r>
    <x v="1"/>
    <s v="Grand Total"/>
    <d v="1899-12-31T00:00:00"/>
    <x v="0"/>
    <x v="4"/>
    <x v="14"/>
    <n v="3"/>
    <n v="4577.3"/>
    <n v="5126.576"/>
    <n v="915.46"/>
    <x v="0"/>
  </r>
  <r>
    <x v="1"/>
    <s v="Grand Total"/>
    <d v="1900-01-31T00:00:00"/>
    <x v="1"/>
    <x v="0"/>
    <x v="0"/>
    <n v="3566"/>
    <n v="4577.3"/>
    <n v="5126.576"/>
    <n v="915.46"/>
    <x v="0"/>
  </r>
  <r>
    <x v="1"/>
    <s v="Grand Total"/>
    <d v="1900-01-31T00:00:00"/>
    <x v="1"/>
    <x v="0"/>
    <x v="1"/>
    <n v="2498"/>
    <n v="8000"/>
    <n v="8960"/>
    <n v="1600"/>
    <x v="0"/>
  </r>
  <r>
    <x v="1"/>
    <s v="Grand Total"/>
    <d v="1900-01-31T00:00:00"/>
    <x v="1"/>
    <x v="1"/>
    <x v="2"/>
    <n v="1245"/>
    <n v="4577.2"/>
    <n v="5126.4639999999999"/>
    <n v="915.44"/>
    <x v="0"/>
  </r>
  <r>
    <x v="1"/>
    <s v="Grand Total"/>
    <d v="1900-01-31T00:00:00"/>
    <x v="1"/>
    <x v="2"/>
    <x v="3"/>
    <n v="644"/>
    <n v="5743.5"/>
    <n v="6432.72"/>
    <n v="1148.7"/>
    <x v="0"/>
  </r>
  <r>
    <x v="1"/>
    <s v="Grand Total"/>
    <d v="1900-01-31T00:00:00"/>
    <x v="1"/>
    <x v="3"/>
    <x v="4"/>
    <n v="643"/>
    <n v="7000"/>
    <n v="7840"/>
    <n v="1400"/>
    <x v="0"/>
  </r>
  <r>
    <x v="1"/>
    <s v="Grand Total"/>
    <d v="1900-01-31T00:00:00"/>
    <x v="1"/>
    <x v="2"/>
    <x v="5"/>
    <n v="455"/>
    <n v="4578.6000000000004"/>
    <n v="5128.0320000000002"/>
    <n v="915.72000000000014"/>
    <x v="0"/>
  </r>
  <r>
    <x v="1"/>
    <s v="Grand Total"/>
    <d v="1900-01-31T00:00:00"/>
    <x v="1"/>
    <x v="3"/>
    <x v="6"/>
    <n v="345"/>
    <n v="7000"/>
    <n v="7840"/>
    <n v="1400"/>
    <x v="0"/>
  </r>
  <r>
    <x v="1"/>
    <s v="Grand Total"/>
    <d v="1900-01-31T00:00:00"/>
    <x v="1"/>
    <x v="1"/>
    <x v="7"/>
    <n v="122"/>
    <n v="100"/>
    <n v="112"/>
    <n v="20"/>
    <x v="0"/>
  </r>
  <r>
    <x v="1"/>
    <s v="Grand Total"/>
    <d v="1900-01-31T00:00:00"/>
    <x v="1"/>
    <x v="4"/>
    <x v="8"/>
    <n v="78"/>
    <n v="4577.2"/>
    <n v="5126.4639999999999"/>
    <n v="915.44"/>
    <x v="0"/>
  </r>
  <r>
    <x v="1"/>
    <s v="Grand Total"/>
    <d v="1900-01-31T00:00:00"/>
    <x v="1"/>
    <x v="4"/>
    <x v="9"/>
    <n v="240"/>
    <n v="4576.8999999999996"/>
    <n v="5126.1279999999997"/>
    <n v="915.38"/>
    <x v="0"/>
  </r>
  <r>
    <x v="1"/>
    <s v="Grand Total"/>
    <d v="1900-01-31T00:00:00"/>
    <x v="1"/>
    <x v="4"/>
    <x v="10"/>
    <n v="5492.16"/>
    <n v="200"/>
    <n v="224"/>
    <n v="40"/>
    <x v="0"/>
  </r>
  <r>
    <x v="1"/>
    <s v="Grand Total"/>
    <d v="1900-01-31T00:00:00"/>
    <x v="1"/>
    <x v="4"/>
    <x v="11"/>
    <n v="240"/>
    <n v="4576.8"/>
    <n v="5126.0160000000005"/>
    <n v="915.36000000000013"/>
    <x v="0"/>
  </r>
  <r>
    <x v="1"/>
    <s v="Grand Total"/>
    <d v="1900-01-31T00:00:00"/>
    <x v="1"/>
    <x v="1"/>
    <x v="12"/>
    <n v="5492.76"/>
    <n v="200"/>
    <n v="224"/>
    <n v="40"/>
    <x v="0"/>
  </r>
  <r>
    <x v="1"/>
    <s v="Grand Total"/>
    <d v="1900-01-31T00:00:00"/>
    <x v="1"/>
    <x v="4"/>
    <x v="14"/>
    <n v="7920"/>
    <n v="4577.3"/>
    <n v="5126.576"/>
    <n v="915.46"/>
    <x v="0"/>
  </r>
  <r>
    <x v="1"/>
    <s v="Grand Total"/>
    <d v="1900-01-31T00:00:00"/>
    <x v="1"/>
    <x v="5"/>
    <x v="13"/>
    <n v="5492.76"/>
    <n v="6600"/>
    <n v="7392"/>
    <n v="1320"/>
    <x v="0"/>
  </r>
  <r>
    <x v="1"/>
    <s v="Grand Total"/>
    <d v="1900-03-01T00:00:00"/>
    <x v="2"/>
    <x v="0"/>
    <x v="0"/>
    <n v="9600"/>
    <n v="4577.3"/>
    <n v="5126.576"/>
    <n v="915.46"/>
    <x v="0"/>
  </r>
  <r>
    <x v="1"/>
    <s v="Grand Total"/>
    <d v="1900-03-01T00:00:00"/>
    <x v="2"/>
    <x v="0"/>
    <x v="1"/>
    <n v="5492.6399999999994"/>
    <n v="8000"/>
    <n v="8960"/>
    <n v="1600"/>
    <x v="0"/>
  </r>
  <r>
    <x v="1"/>
    <s v="Grand Total"/>
    <d v="1900-03-01T00:00:00"/>
    <x v="2"/>
    <x v="1"/>
    <x v="2"/>
    <n v="6892.2"/>
    <n v="4577.2"/>
    <n v="5126.4639999999999"/>
    <n v="915.44"/>
    <x v="0"/>
  </r>
  <r>
    <x v="1"/>
    <s v="Grand Total"/>
    <d v="1900-03-01T00:00:00"/>
    <x v="2"/>
    <x v="2"/>
    <x v="3"/>
    <n v="644"/>
    <n v="5743.5"/>
    <n v="6432.72"/>
    <n v="1148.7"/>
    <x v="0"/>
  </r>
  <r>
    <x v="1"/>
    <s v="Grand Total"/>
    <d v="1900-03-01T00:00:00"/>
    <x v="2"/>
    <x v="3"/>
    <x v="4"/>
    <n v="643"/>
    <n v="7000"/>
    <n v="7840"/>
    <n v="1400"/>
    <x v="0"/>
  </r>
  <r>
    <x v="1"/>
    <s v="Grand Total"/>
    <d v="1900-03-01T00:00:00"/>
    <x v="2"/>
    <x v="2"/>
    <x v="5"/>
    <n v="455"/>
    <n v="4578.6000000000004"/>
    <n v="5128.0320000000002"/>
    <n v="915.72000000000014"/>
    <x v="0"/>
  </r>
  <r>
    <x v="1"/>
    <s v="Grand Total"/>
    <d v="1900-03-01T00:00:00"/>
    <x v="2"/>
    <x v="3"/>
    <x v="6"/>
    <n v="345"/>
    <n v="7000"/>
    <n v="7840"/>
    <n v="1400"/>
    <x v="0"/>
  </r>
  <r>
    <x v="1"/>
    <s v="Grand Total"/>
    <d v="1900-03-01T00:00:00"/>
    <x v="2"/>
    <x v="1"/>
    <x v="7"/>
    <n v="122"/>
    <n v="100"/>
    <n v="112"/>
    <n v="20"/>
    <x v="0"/>
  </r>
  <r>
    <x v="1"/>
    <s v="Grand Total"/>
    <d v="1900-03-01T00:00:00"/>
    <x v="2"/>
    <x v="4"/>
    <x v="8"/>
    <n v="78"/>
    <n v="4577.2"/>
    <n v="5126.4639999999999"/>
    <n v="915.44"/>
    <x v="0"/>
  </r>
  <r>
    <x v="1"/>
    <s v="Grand Total"/>
    <d v="1900-03-01T00:00:00"/>
    <x v="2"/>
    <x v="4"/>
    <x v="9"/>
    <n v="76"/>
    <n v="4576.8999999999996"/>
    <n v="5126.1279999999997"/>
    <n v="915.38"/>
    <x v="0"/>
  </r>
  <r>
    <x v="1"/>
    <s v="Grand Total"/>
    <d v="1900-03-01T00:00:00"/>
    <x v="2"/>
    <x v="4"/>
    <x v="10"/>
    <n v="46"/>
    <n v="200"/>
    <n v="224"/>
    <n v="40"/>
    <x v="0"/>
  </r>
  <r>
    <x v="1"/>
    <s v="Grand Total"/>
    <d v="1900-03-01T00:00:00"/>
    <x v="2"/>
    <x v="4"/>
    <x v="11"/>
    <n v="34"/>
    <n v="4576.8"/>
    <n v="5126.0160000000005"/>
    <n v="915.36000000000013"/>
    <x v="0"/>
  </r>
  <r>
    <x v="1"/>
    <s v="Grand Total"/>
    <d v="1900-03-01T00:00:00"/>
    <x v="2"/>
    <x v="1"/>
    <x v="12"/>
    <n v="7"/>
    <n v="200"/>
    <n v="224"/>
    <n v="40"/>
    <x v="0"/>
  </r>
  <r>
    <x v="1"/>
    <s v="Grand Total"/>
    <d v="1900-03-01T00:00:00"/>
    <x v="2"/>
    <x v="4"/>
    <x v="14"/>
    <n v="3"/>
    <n v="4577.3"/>
    <n v="5126.576"/>
    <n v="915.46"/>
    <x v="0"/>
  </r>
  <r>
    <x v="1"/>
    <s v="Grand Total"/>
    <d v="1900-03-01T00:00:00"/>
    <x v="2"/>
    <x v="5"/>
    <x v="13"/>
    <n v="2"/>
    <n v="6600"/>
    <n v="7392"/>
    <n v="1320"/>
    <x v="0"/>
  </r>
  <r>
    <x v="1"/>
    <s v="Grand Total"/>
    <d v="1900-04-01T00:00:00"/>
    <x v="3"/>
    <x v="0"/>
    <x v="0"/>
    <n v="3566"/>
    <n v="4577.3"/>
    <n v="5126.576"/>
    <n v="915.46"/>
    <x v="0"/>
  </r>
  <r>
    <x v="1"/>
    <s v="Grand Total"/>
    <d v="1900-04-01T00:00:00"/>
    <x v="3"/>
    <x v="0"/>
    <x v="1"/>
    <n v="2498"/>
    <n v="8000"/>
    <n v="8960"/>
    <n v="1600"/>
    <x v="0"/>
  </r>
  <r>
    <x v="1"/>
    <s v="Grand Total"/>
    <d v="1900-04-01T00:00:00"/>
    <x v="3"/>
    <x v="1"/>
    <x v="2"/>
    <n v="1245"/>
    <n v="4577.2"/>
    <n v="5126.4639999999999"/>
    <n v="915.44"/>
    <x v="0"/>
  </r>
  <r>
    <x v="1"/>
    <s v="Grand Total"/>
    <d v="1900-04-01T00:00:00"/>
    <x v="3"/>
    <x v="2"/>
    <x v="3"/>
    <n v="644"/>
    <n v="5743.5"/>
    <n v="6432.72"/>
    <n v="1148.7"/>
    <x v="0"/>
  </r>
  <r>
    <x v="1"/>
    <s v="Grand Total"/>
    <d v="1900-04-01T00:00:00"/>
    <x v="3"/>
    <x v="3"/>
    <x v="4"/>
    <n v="643"/>
    <n v="7000"/>
    <n v="7840"/>
    <n v="1400"/>
    <x v="0"/>
  </r>
  <r>
    <x v="1"/>
    <s v="Grand Total"/>
    <d v="1900-04-01T00:00:00"/>
    <x v="3"/>
    <x v="2"/>
    <x v="5"/>
    <n v="455"/>
    <n v="4578.6000000000004"/>
    <n v="5128.0320000000002"/>
    <n v="915.72000000000014"/>
    <x v="0"/>
  </r>
  <r>
    <x v="1"/>
    <s v="Grand Total"/>
    <d v="1900-04-01T00:00:00"/>
    <x v="3"/>
    <x v="3"/>
    <x v="6"/>
    <n v="345"/>
    <n v="7000"/>
    <n v="7840"/>
    <n v="1400"/>
    <x v="0"/>
  </r>
  <r>
    <x v="1"/>
    <s v="Grand Total"/>
    <d v="1900-04-01T00:00:00"/>
    <x v="3"/>
    <x v="1"/>
    <x v="7"/>
    <n v="122"/>
    <n v="100"/>
    <n v="112"/>
    <n v="20"/>
    <x v="0"/>
  </r>
  <r>
    <x v="1"/>
    <s v="Grand Total"/>
    <d v="1900-04-01T00:00:00"/>
    <x v="3"/>
    <x v="4"/>
    <x v="8"/>
    <n v="78"/>
    <n v="4577.2"/>
    <n v="5126.4639999999999"/>
    <n v="915.44"/>
    <x v="0"/>
  </r>
  <r>
    <x v="1"/>
    <s v="Grand Total"/>
    <d v="1900-04-01T00:00:00"/>
    <x v="3"/>
    <x v="4"/>
    <x v="9"/>
    <n v="76"/>
    <n v="4576.8999999999996"/>
    <n v="5126.1279999999997"/>
    <n v="915.38"/>
    <x v="0"/>
  </r>
  <r>
    <x v="1"/>
    <s v="Grand Total"/>
    <d v="1900-04-01T00:00:00"/>
    <x v="3"/>
    <x v="4"/>
    <x v="10"/>
    <n v="46"/>
    <n v="200"/>
    <n v="224"/>
    <n v="40"/>
    <x v="0"/>
  </r>
  <r>
    <x v="1"/>
    <s v="Grand Total"/>
    <d v="1900-04-01T00:00:00"/>
    <x v="3"/>
    <x v="4"/>
    <x v="11"/>
    <n v="34"/>
    <n v="4576.8"/>
    <n v="5126.0160000000005"/>
    <n v="915.36000000000013"/>
    <x v="0"/>
  </r>
  <r>
    <x v="1"/>
    <s v="Grand Total"/>
    <d v="1900-04-01T00:00:00"/>
    <x v="3"/>
    <x v="1"/>
    <x v="12"/>
    <n v="7"/>
    <n v="200"/>
    <n v="224"/>
    <n v="40"/>
    <x v="0"/>
  </r>
  <r>
    <x v="1"/>
    <s v="Grand Total"/>
    <d v="1900-04-01T00:00:00"/>
    <x v="3"/>
    <x v="4"/>
    <x v="14"/>
    <n v="3"/>
    <n v="4577.3"/>
    <n v="5126.576"/>
    <n v="915.46"/>
    <x v="0"/>
  </r>
  <r>
    <x v="1"/>
    <s v="Grand Total"/>
    <d v="1900-04-01T00:00:00"/>
    <x v="3"/>
    <x v="5"/>
    <x v="13"/>
    <n v="2"/>
    <n v="7920"/>
    <n v="10296"/>
    <n v="1584"/>
    <x v="0"/>
  </r>
  <r>
    <x v="1"/>
    <s v="Grand Total"/>
    <d v="1900-05-01T00:00:00"/>
    <x v="4"/>
    <x v="0"/>
    <x v="0"/>
    <n v="3566"/>
    <n v="5492.76"/>
    <n v="7140.5879999999997"/>
    <n v="1098.5520000000001"/>
    <x v="0"/>
  </r>
  <r>
    <x v="1"/>
    <s v="Grand Total"/>
    <d v="1900-05-01T00:00:00"/>
    <x v="4"/>
    <x v="0"/>
    <x v="1"/>
    <n v="2498"/>
    <n v="9600"/>
    <n v="12480"/>
    <n v="1920"/>
    <x v="0"/>
  </r>
  <r>
    <x v="1"/>
    <s v="Grand Total"/>
    <d v="1900-05-01T00:00:00"/>
    <x v="4"/>
    <x v="1"/>
    <x v="2"/>
    <n v="1245"/>
    <n v="5492.6399999999994"/>
    <n v="7140.4319999999989"/>
    <n v="1098.528"/>
    <x v="0"/>
  </r>
  <r>
    <x v="1"/>
    <s v="Grand Total"/>
    <d v="1900-05-01T00:00:00"/>
    <x v="4"/>
    <x v="2"/>
    <x v="3"/>
    <n v="644"/>
    <n v="6892.2"/>
    <n v="8959.86"/>
    <n v="1378.44"/>
    <x v="0"/>
  </r>
  <r>
    <x v="1"/>
    <s v="Grand Total"/>
    <d v="1900-05-01T00:00:00"/>
    <x v="4"/>
    <x v="3"/>
    <x v="4"/>
    <n v="643"/>
    <n v="8400"/>
    <n v="10920"/>
    <n v="1680"/>
    <x v="0"/>
  </r>
  <r>
    <x v="1"/>
    <s v="Grand Total"/>
    <d v="1900-05-01T00:00:00"/>
    <x v="4"/>
    <x v="2"/>
    <x v="5"/>
    <n v="455"/>
    <n v="5494.3200000000006"/>
    <n v="7142.6160000000009"/>
    <n v="1098.8640000000003"/>
    <x v="0"/>
  </r>
  <r>
    <x v="1"/>
    <s v="Grand Total"/>
    <d v="1900-05-01T00:00:00"/>
    <x v="4"/>
    <x v="3"/>
    <x v="6"/>
    <n v="345"/>
    <n v="8400"/>
    <n v="10920"/>
    <n v="1680"/>
    <x v="0"/>
  </r>
  <r>
    <x v="1"/>
    <s v="Grand Total"/>
    <d v="1900-05-01T00:00:00"/>
    <x v="4"/>
    <x v="1"/>
    <x v="7"/>
    <n v="122"/>
    <n v="120"/>
    <n v="156"/>
    <n v="24"/>
    <x v="0"/>
  </r>
  <r>
    <x v="1"/>
    <s v="Grand Total"/>
    <d v="1900-05-01T00:00:00"/>
    <x v="4"/>
    <x v="4"/>
    <x v="8"/>
    <n v="78"/>
    <n v="4577.2"/>
    <n v="5126.4639999999999"/>
    <n v="915.44"/>
    <x v="0"/>
  </r>
  <r>
    <x v="1"/>
    <s v="Grand Total"/>
    <d v="1900-05-01T00:00:00"/>
    <x v="4"/>
    <x v="4"/>
    <x v="9"/>
    <n v="76"/>
    <n v="4576.8999999999996"/>
    <n v="5126.1279999999997"/>
    <n v="915.38"/>
    <x v="0"/>
  </r>
  <r>
    <x v="1"/>
    <s v="Grand Total"/>
    <d v="1900-05-01T00:00:00"/>
    <x v="4"/>
    <x v="4"/>
    <x v="10"/>
    <n v="46"/>
    <n v="200"/>
    <n v="224"/>
    <n v="40"/>
    <x v="0"/>
  </r>
  <r>
    <x v="1"/>
    <s v="Grand Total"/>
    <d v="1900-05-01T00:00:00"/>
    <x v="4"/>
    <x v="4"/>
    <x v="11"/>
    <n v="34"/>
    <n v="4576.8"/>
    <n v="5126.0160000000005"/>
    <n v="915.36000000000013"/>
    <x v="0"/>
  </r>
  <r>
    <x v="1"/>
    <s v="Grand Total"/>
    <d v="1900-05-01T00:00:00"/>
    <x v="4"/>
    <x v="1"/>
    <x v="12"/>
    <n v="7"/>
    <n v="200"/>
    <n v="224"/>
    <n v="40"/>
    <x v="0"/>
  </r>
  <r>
    <x v="1"/>
    <s v="Grand Total"/>
    <d v="1900-05-01T00:00:00"/>
    <x v="4"/>
    <x v="4"/>
    <x v="14"/>
    <n v="3"/>
    <n v="4577.3"/>
    <n v="5126.576"/>
    <n v="915.46"/>
    <x v="0"/>
  </r>
  <r>
    <x v="1"/>
    <s v="Grand Total"/>
    <d v="1900-05-01T00:00:00"/>
    <x v="4"/>
    <x v="5"/>
    <x v="13"/>
    <n v="2"/>
    <n v="6600"/>
    <n v="7392"/>
    <n v="1320"/>
    <x v="0"/>
  </r>
  <r>
    <x v="1"/>
    <s v="Grand Total"/>
    <d v="1900-06-01T00:00:00"/>
    <x v="5"/>
    <x v="0"/>
    <x v="0"/>
    <n v="3566"/>
    <n v="4577.3"/>
    <n v="5126.576"/>
    <n v="915.46"/>
    <x v="0"/>
  </r>
  <r>
    <x v="1"/>
    <s v="Grand Total"/>
    <d v="1900-06-01T00:00:00"/>
    <x v="5"/>
    <x v="0"/>
    <x v="1"/>
    <n v="2498"/>
    <n v="8000"/>
    <n v="8960"/>
    <n v="1600"/>
    <x v="0"/>
  </r>
  <r>
    <x v="1"/>
    <s v="Grand Total"/>
    <d v="1900-06-01T00:00:00"/>
    <x v="5"/>
    <x v="1"/>
    <x v="2"/>
    <n v="1245"/>
    <n v="4577.2"/>
    <n v="5126.4639999999999"/>
    <n v="915.44"/>
    <x v="0"/>
  </r>
  <r>
    <x v="1"/>
    <s v="Grand Total"/>
    <d v="1900-06-01T00:00:00"/>
    <x v="5"/>
    <x v="2"/>
    <x v="3"/>
    <n v="644"/>
    <n v="5743.5"/>
    <n v="6432.72"/>
    <n v="1148.7"/>
    <x v="0"/>
  </r>
  <r>
    <x v="1"/>
    <s v="Grand Total"/>
    <d v="1900-06-01T00:00:00"/>
    <x v="5"/>
    <x v="3"/>
    <x v="4"/>
    <n v="643"/>
    <n v="7000"/>
    <n v="7840"/>
    <n v="1400"/>
    <x v="0"/>
  </r>
  <r>
    <x v="1"/>
    <s v="Grand Total"/>
    <d v="1900-06-01T00:00:00"/>
    <x v="5"/>
    <x v="2"/>
    <x v="5"/>
    <n v="455"/>
    <n v="4578.6000000000004"/>
    <n v="5128.0320000000002"/>
    <n v="915.72000000000014"/>
    <x v="0"/>
  </r>
  <r>
    <x v="1"/>
    <s v="Grand Total"/>
    <d v="1900-06-01T00:00:00"/>
    <x v="5"/>
    <x v="3"/>
    <x v="6"/>
    <n v="345"/>
    <n v="7000"/>
    <n v="7840"/>
    <n v="1400"/>
    <x v="0"/>
  </r>
  <r>
    <x v="1"/>
    <s v="Grand Total"/>
    <d v="1900-06-01T00:00:00"/>
    <x v="5"/>
    <x v="1"/>
    <x v="7"/>
    <n v="122"/>
    <n v="100"/>
    <n v="112"/>
    <n v="20"/>
    <x v="0"/>
  </r>
  <r>
    <x v="1"/>
    <s v="Grand Total"/>
    <d v="1900-06-01T00:00:00"/>
    <x v="5"/>
    <x v="4"/>
    <x v="8"/>
    <n v="78"/>
    <n v="4577.2"/>
    <n v="5126.4639999999999"/>
    <n v="915.44"/>
    <x v="0"/>
  </r>
  <r>
    <x v="1"/>
    <s v="Grand Total"/>
    <d v="1900-06-01T00:00:00"/>
    <x v="5"/>
    <x v="4"/>
    <x v="9"/>
    <n v="5034.5899999999992"/>
    <n v="4576.8999999999996"/>
    <n v="5126.1279999999997"/>
    <n v="915.38"/>
    <x v="0"/>
  </r>
  <r>
    <x v="1"/>
    <s v="Grand Total"/>
    <d v="1900-06-01T00:00:00"/>
    <x v="5"/>
    <x v="4"/>
    <x v="10"/>
    <n v="220"/>
    <n v="200"/>
    <n v="224"/>
    <n v="40"/>
    <x v="0"/>
  </r>
  <r>
    <x v="1"/>
    <s v="Grand Total"/>
    <d v="1900-06-01T00:00:00"/>
    <x v="5"/>
    <x v="4"/>
    <x v="11"/>
    <n v="5034.4800000000005"/>
    <n v="4576.8"/>
    <n v="5126.0160000000005"/>
    <n v="915.36000000000013"/>
    <x v="0"/>
  </r>
  <r>
    <x v="1"/>
    <s v="Grand Total"/>
    <d v="1900-06-01T00:00:00"/>
    <x v="5"/>
    <x v="1"/>
    <x v="12"/>
    <n v="220"/>
    <n v="200"/>
    <n v="224"/>
    <n v="40"/>
    <x v="0"/>
  </r>
  <r>
    <x v="1"/>
    <s v="Grand Total"/>
    <d v="1900-06-01T00:00:00"/>
    <x v="5"/>
    <x v="5"/>
    <x v="13"/>
    <n v="7260"/>
    <n v="6600"/>
    <n v="7392"/>
    <n v="1320"/>
    <x v="0"/>
  </r>
  <r>
    <x v="1"/>
    <s v="Grand Total"/>
    <d v="1900-06-01T00:00:00"/>
    <x v="5"/>
    <x v="4"/>
    <x v="14"/>
    <n v="5035.0300000000007"/>
    <n v="4577.3"/>
    <n v="5126.576"/>
    <n v="915.46"/>
    <x v="0"/>
  </r>
  <r>
    <x v="1"/>
    <s v="Grand Total"/>
    <d v="1900-07-01T00:00:00"/>
    <x v="6"/>
    <x v="0"/>
    <x v="0"/>
    <n v="5035.0300000000007"/>
    <n v="4577.3"/>
    <n v="5126.576"/>
    <n v="915.46"/>
    <x v="0"/>
  </r>
  <r>
    <x v="1"/>
    <s v="Grand Total"/>
    <d v="1900-07-01T00:00:00"/>
    <x v="6"/>
    <x v="0"/>
    <x v="1"/>
    <n v="8800"/>
    <n v="8000"/>
    <n v="8960"/>
    <n v="1600"/>
    <x v="0"/>
  </r>
  <r>
    <x v="1"/>
    <s v="Grand Total"/>
    <d v="1900-07-01T00:00:00"/>
    <x v="6"/>
    <x v="1"/>
    <x v="2"/>
    <n v="5034.92"/>
    <n v="4577.2"/>
    <n v="5126.4639999999999"/>
    <n v="915.44"/>
    <x v="0"/>
  </r>
  <r>
    <x v="1"/>
    <s v="Grand Total"/>
    <d v="1900-07-01T00:00:00"/>
    <x v="6"/>
    <x v="2"/>
    <x v="3"/>
    <n v="644"/>
    <n v="5743.5"/>
    <n v="6432.72"/>
    <n v="1148.7"/>
    <x v="0"/>
  </r>
  <r>
    <x v="1"/>
    <s v="Grand Total"/>
    <d v="1900-07-01T00:00:00"/>
    <x v="6"/>
    <x v="3"/>
    <x v="4"/>
    <n v="643"/>
    <n v="7000"/>
    <n v="7840"/>
    <n v="1400"/>
    <x v="0"/>
  </r>
  <r>
    <x v="1"/>
    <s v="Grand Total"/>
    <d v="1900-07-01T00:00:00"/>
    <x v="6"/>
    <x v="2"/>
    <x v="5"/>
    <n v="455"/>
    <n v="4578.6000000000004"/>
    <n v="5128.0320000000002"/>
    <n v="915.72000000000014"/>
    <x v="0"/>
  </r>
  <r>
    <x v="1"/>
    <s v="Grand Total"/>
    <d v="1900-07-01T00:00:00"/>
    <x v="6"/>
    <x v="3"/>
    <x v="6"/>
    <n v="345"/>
    <n v="7000"/>
    <n v="7840"/>
    <n v="1400"/>
    <x v="0"/>
  </r>
  <r>
    <x v="1"/>
    <s v="Grand Total"/>
    <d v="1900-07-01T00:00:00"/>
    <x v="6"/>
    <x v="1"/>
    <x v="7"/>
    <n v="122"/>
    <n v="100"/>
    <n v="112"/>
    <n v="20"/>
    <x v="0"/>
  </r>
  <r>
    <x v="1"/>
    <s v="Grand Total"/>
    <d v="1900-07-01T00:00:00"/>
    <x v="6"/>
    <x v="4"/>
    <x v="8"/>
    <n v="78"/>
    <n v="4577.2"/>
    <n v="5126.4639999999999"/>
    <n v="915.44"/>
    <x v="0"/>
  </r>
  <r>
    <x v="1"/>
    <s v="Grand Total"/>
    <d v="1900-07-01T00:00:00"/>
    <x v="6"/>
    <x v="4"/>
    <x v="9"/>
    <n v="76"/>
    <n v="4576.8999999999996"/>
    <n v="5126.1279999999997"/>
    <n v="915.38"/>
    <x v="0"/>
  </r>
  <r>
    <x v="1"/>
    <s v="Grand Total"/>
    <d v="1900-07-01T00:00:00"/>
    <x v="6"/>
    <x v="4"/>
    <x v="10"/>
    <n v="46"/>
    <n v="200"/>
    <n v="224"/>
    <n v="40"/>
    <x v="0"/>
  </r>
  <r>
    <x v="1"/>
    <s v="Grand Total"/>
    <d v="1900-07-01T00:00:00"/>
    <x v="6"/>
    <x v="4"/>
    <x v="11"/>
    <n v="34"/>
    <n v="4576.8"/>
    <n v="5126.0160000000005"/>
    <n v="915.36000000000013"/>
    <x v="0"/>
  </r>
  <r>
    <x v="1"/>
    <s v="Grand Total"/>
    <d v="1900-07-01T00:00:00"/>
    <x v="6"/>
    <x v="1"/>
    <x v="12"/>
    <n v="7"/>
    <n v="200"/>
    <n v="224"/>
    <n v="40"/>
    <x v="0"/>
  </r>
  <r>
    <x v="1"/>
    <s v="Grand Total"/>
    <d v="1900-07-01T00:00:00"/>
    <x v="6"/>
    <x v="4"/>
    <x v="14"/>
    <n v="3"/>
    <n v="4577.3"/>
    <n v="5126.576"/>
    <n v="915.46"/>
    <x v="0"/>
  </r>
  <r>
    <x v="1"/>
    <s v="Grand Total"/>
    <d v="1900-07-01T00:00:00"/>
    <x v="6"/>
    <x v="5"/>
    <x v="13"/>
    <n v="2"/>
    <n v="6600"/>
    <n v="7392"/>
    <n v="1320"/>
    <x v="0"/>
  </r>
  <r>
    <x v="1"/>
    <s v="Grand Total"/>
    <d v="1900-08-01T00:00:00"/>
    <x v="7"/>
    <x v="0"/>
    <x v="0"/>
    <n v="3566"/>
    <n v="4577.3"/>
    <n v="5126.576"/>
    <n v="915.46"/>
    <x v="0"/>
  </r>
  <r>
    <x v="1"/>
    <s v="Grand Total"/>
    <d v="1900-08-01T00:00:00"/>
    <x v="7"/>
    <x v="0"/>
    <x v="1"/>
    <n v="2498"/>
    <n v="8000"/>
    <n v="8960"/>
    <n v="1600"/>
    <x v="0"/>
  </r>
  <r>
    <x v="1"/>
    <s v="Grand Total"/>
    <d v="1900-08-01T00:00:00"/>
    <x v="7"/>
    <x v="1"/>
    <x v="2"/>
    <n v="1245"/>
    <n v="4577.2"/>
    <n v="5126.4639999999999"/>
    <n v="915.44"/>
    <x v="0"/>
  </r>
  <r>
    <x v="1"/>
    <s v="Grand Total"/>
    <d v="1900-08-01T00:00:00"/>
    <x v="7"/>
    <x v="2"/>
    <x v="3"/>
    <n v="644"/>
    <n v="5743.5"/>
    <n v="6432.72"/>
    <n v="1148.7"/>
    <x v="0"/>
  </r>
  <r>
    <x v="1"/>
    <s v="Grand Total"/>
    <d v="1900-08-01T00:00:00"/>
    <x v="7"/>
    <x v="3"/>
    <x v="4"/>
    <n v="643"/>
    <n v="7000"/>
    <n v="7840"/>
    <n v="1400"/>
    <x v="0"/>
  </r>
  <r>
    <x v="1"/>
    <s v="Grand Total"/>
    <d v="1900-08-01T00:00:00"/>
    <x v="7"/>
    <x v="2"/>
    <x v="5"/>
    <n v="455"/>
    <n v="5036.46"/>
    <n v="5128.0320000000002"/>
    <n v="1007.292"/>
    <x v="0"/>
  </r>
  <r>
    <x v="1"/>
    <s v="Grand Total"/>
    <d v="1900-08-01T00:00:00"/>
    <x v="7"/>
    <x v="3"/>
    <x v="6"/>
    <n v="345"/>
    <n v="7700"/>
    <n v="7840"/>
    <n v="1540"/>
    <x v="0"/>
  </r>
  <r>
    <x v="1"/>
    <s v="Grand Total"/>
    <d v="1900-08-01T00:00:00"/>
    <x v="7"/>
    <x v="1"/>
    <x v="7"/>
    <n v="122"/>
    <n v="110"/>
    <n v="112"/>
    <n v="22"/>
    <x v="0"/>
  </r>
  <r>
    <x v="1"/>
    <s v="Grand Total"/>
    <d v="1900-08-01T00:00:00"/>
    <x v="7"/>
    <x v="4"/>
    <x v="8"/>
    <n v="78"/>
    <n v="5034.92"/>
    <n v="5126.4639999999999"/>
    <n v="1006.984"/>
    <x v="0"/>
  </r>
  <r>
    <x v="1"/>
    <s v="Grand Total"/>
    <d v="1900-08-01T00:00:00"/>
    <x v="7"/>
    <x v="4"/>
    <x v="9"/>
    <n v="76"/>
    <n v="5034.5899999999992"/>
    <n v="5126.1279999999997"/>
    <n v="1006.9179999999999"/>
    <x v="0"/>
  </r>
  <r>
    <x v="1"/>
    <s v="Grand Total"/>
    <d v="1900-08-01T00:00:00"/>
    <x v="7"/>
    <x v="4"/>
    <x v="10"/>
    <n v="46"/>
    <n v="230"/>
    <n v="224"/>
    <n v="46"/>
    <x v="0"/>
  </r>
  <r>
    <x v="1"/>
    <s v="Grand Total"/>
    <d v="1900-08-01T00:00:00"/>
    <x v="7"/>
    <x v="4"/>
    <x v="11"/>
    <n v="34"/>
    <n v="5263.32"/>
    <n v="5126.0160000000005"/>
    <n v="1052.664"/>
    <x v="0"/>
  </r>
  <r>
    <x v="1"/>
    <s v="Grand Total"/>
    <d v="1900-08-01T00:00:00"/>
    <x v="7"/>
    <x v="1"/>
    <x v="12"/>
    <n v="7"/>
    <n v="230"/>
    <n v="224"/>
    <n v="46"/>
    <x v="1"/>
  </r>
  <r>
    <x v="1"/>
    <s v="Grand Total"/>
    <d v="1900-08-01T00:00:00"/>
    <x v="7"/>
    <x v="4"/>
    <x v="14"/>
    <n v="3"/>
    <n v="5263.8950000000004"/>
    <n v="5126.576"/>
    <n v="1052.7790000000002"/>
    <x v="1"/>
  </r>
  <r>
    <x v="1"/>
    <s v="Grand Total"/>
    <d v="1900-08-01T00:00:00"/>
    <x v="7"/>
    <x v="5"/>
    <x v="13"/>
    <n v="2"/>
    <n v="7590"/>
    <n v="7392"/>
    <n v="1518"/>
    <x v="1"/>
  </r>
  <r>
    <x v="1"/>
    <s v="Grand Total"/>
    <d v="1900-09-01T00:00:00"/>
    <x v="8"/>
    <x v="0"/>
    <x v="0"/>
    <n v="3566"/>
    <n v="5263.8950000000004"/>
    <n v="5126.576"/>
    <n v="1052.7790000000002"/>
    <x v="1"/>
  </r>
  <r>
    <x v="1"/>
    <s v="Grand Total"/>
    <d v="1900-09-01T00:00:00"/>
    <x v="8"/>
    <x v="0"/>
    <x v="1"/>
    <n v="2498"/>
    <n v="8800"/>
    <n v="8960"/>
    <n v="1760"/>
    <x v="1"/>
  </r>
  <r>
    <x v="1"/>
    <s v="Grand Total"/>
    <d v="1900-09-01T00:00:00"/>
    <x v="8"/>
    <x v="1"/>
    <x v="2"/>
    <n v="1245"/>
    <n v="5034.92"/>
    <n v="5126.4639999999999"/>
    <n v="1006.984"/>
    <x v="1"/>
  </r>
  <r>
    <x v="1"/>
    <s v="Grand Total"/>
    <d v="1900-09-01T00:00:00"/>
    <x v="8"/>
    <x v="2"/>
    <x v="3"/>
    <n v="644"/>
    <n v="6317.85"/>
    <n v="6432.72"/>
    <n v="1263.5700000000002"/>
    <x v="1"/>
  </r>
  <r>
    <x v="1"/>
    <s v="Grand Total"/>
    <d v="1900-09-01T00:00:00"/>
    <x v="8"/>
    <x v="3"/>
    <x v="4"/>
    <n v="643"/>
    <n v="7700"/>
    <n v="7840"/>
    <n v="1540"/>
    <x v="1"/>
  </r>
  <r>
    <x v="1"/>
    <s v="Grand Total"/>
    <d v="1900-09-01T00:00:00"/>
    <x v="8"/>
    <x v="2"/>
    <x v="5"/>
    <n v="455"/>
    <n v="5036.46"/>
    <n v="5128.0320000000002"/>
    <n v="1007.292"/>
    <x v="1"/>
  </r>
  <r>
    <x v="1"/>
    <s v="Grand Total"/>
    <d v="1900-09-01T00:00:00"/>
    <x v="8"/>
    <x v="3"/>
    <x v="6"/>
    <n v="345"/>
    <n v="7700"/>
    <n v="7840"/>
    <n v="1540"/>
    <x v="1"/>
  </r>
  <r>
    <x v="1"/>
    <s v="Grand Total"/>
    <d v="1900-09-01T00:00:00"/>
    <x v="8"/>
    <x v="1"/>
    <x v="7"/>
    <n v="122"/>
    <n v="110"/>
    <n v="112"/>
    <n v="22"/>
    <x v="1"/>
  </r>
  <r>
    <x v="1"/>
    <s v="Grand Total"/>
    <d v="1900-09-01T00:00:00"/>
    <x v="8"/>
    <x v="4"/>
    <x v="8"/>
    <n v="78"/>
    <n v="5034.92"/>
    <n v="5126.4639999999999"/>
    <n v="1006.984"/>
    <x v="1"/>
  </r>
  <r>
    <x v="1"/>
    <s v="Grand Total"/>
    <d v="1900-09-01T00:00:00"/>
    <x v="8"/>
    <x v="4"/>
    <x v="9"/>
    <n v="76"/>
    <n v="4576.8999999999996"/>
    <n v="5126.1279999999997"/>
    <n v="915.38"/>
    <x v="1"/>
  </r>
  <r>
    <x v="1"/>
    <s v="Grand Total"/>
    <d v="1900-09-01T00:00:00"/>
    <x v="8"/>
    <x v="4"/>
    <x v="10"/>
    <n v="46"/>
    <n v="200"/>
    <n v="224"/>
    <n v="40"/>
    <x v="1"/>
  </r>
  <r>
    <x v="1"/>
    <s v="Grand Total"/>
    <d v="1900-09-01T00:00:00"/>
    <x v="8"/>
    <x v="4"/>
    <x v="11"/>
    <n v="34"/>
    <n v="4576.8"/>
    <n v="5126.0160000000005"/>
    <n v="915.36000000000013"/>
    <x v="1"/>
  </r>
  <r>
    <x v="1"/>
    <s v="Grand Total"/>
    <d v="1900-09-01T00:00:00"/>
    <x v="8"/>
    <x v="1"/>
    <x v="12"/>
    <n v="7"/>
    <n v="200"/>
    <n v="224"/>
    <n v="40"/>
    <x v="1"/>
  </r>
  <r>
    <x v="1"/>
    <s v="Grand Total"/>
    <d v="1900-09-01T00:00:00"/>
    <x v="8"/>
    <x v="4"/>
    <x v="14"/>
    <n v="3"/>
    <n v="4577.3"/>
    <n v="5126.576"/>
    <n v="915.46"/>
    <x v="1"/>
  </r>
  <r>
    <x v="1"/>
    <s v="Grand Total"/>
    <d v="1900-09-01T00:00:00"/>
    <x v="8"/>
    <x v="5"/>
    <x v="13"/>
    <n v="2"/>
    <n v="6600"/>
    <n v="7392"/>
    <n v="1320"/>
    <x v="1"/>
  </r>
  <r>
    <x v="1"/>
    <s v="Grand Total"/>
    <d v="1900-10-01T00:00:00"/>
    <x v="9"/>
    <x v="0"/>
    <x v="0"/>
    <n v="3566"/>
    <n v="4577.3"/>
    <n v="5126.576"/>
    <n v="915.46"/>
    <x v="1"/>
  </r>
  <r>
    <x v="1"/>
    <s v="Grand Total"/>
    <d v="1900-10-01T00:00:00"/>
    <x v="9"/>
    <x v="0"/>
    <x v="1"/>
    <n v="2498"/>
    <n v="8000"/>
    <n v="8960"/>
    <n v="1600"/>
    <x v="1"/>
  </r>
  <r>
    <x v="1"/>
    <s v="Grand Total"/>
    <d v="1900-10-01T00:00:00"/>
    <x v="9"/>
    <x v="1"/>
    <x v="2"/>
    <n v="1245"/>
    <n v="4577.2"/>
    <n v="5126.4639999999999"/>
    <n v="915.44"/>
    <x v="1"/>
  </r>
  <r>
    <x v="1"/>
    <s v="Grand Total"/>
    <d v="1900-10-01T00:00:00"/>
    <x v="9"/>
    <x v="2"/>
    <x v="3"/>
    <n v="644"/>
    <n v="5743.5"/>
    <n v="6432.72"/>
    <n v="1148.7"/>
    <x v="1"/>
  </r>
  <r>
    <x v="1"/>
    <s v="Grand Total"/>
    <d v="1900-10-01T00:00:00"/>
    <x v="9"/>
    <x v="3"/>
    <x v="4"/>
    <n v="643"/>
    <n v="7000"/>
    <n v="7840"/>
    <n v="1400"/>
    <x v="1"/>
  </r>
  <r>
    <x v="1"/>
    <s v="Grand Total"/>
    <d v="1900-10-01T00:00:00"/>
    <x v="9"/>
    <x v="2"/>
    <x v="5"/>
    <n v="455"/>
    <n v="4578.6000000000004"/>
    <n v="5128.0320000000002"/>
    <n v="915.72000000000014"/>
    <x v="0"/>
  </r>
  <r>
    <x v="1"/>
    <s v="Grand Total"/>
    <d v="1900-10-01T00:00:00"/>
    <x v="9"/>
    <x v="3"/>
    <x v="6"/>
    <n v="345"/>
    <n v="7000"/>
    <n v="7840"/>
    <n v="1400"/>
    <x v="0"/>
  </r>
  <r>
    <x v="1"/>
    <s v="Grand Total"/>
    <d v="1900-10-01T00:00:00"/>
    <x v="9"/>
    <x v="1"/>
    <x v="7"/>
    <n v="122"/>
    <n v="100"/>
    <n v="112"/>
    <n v="20"/>
    <x v="0"/>
  </r>
  <r>
    <x v="1"/>
    <s v="Grand Total"/>
    <d v="1900-10-01T00:00:00"/>
    <x v="9"/>
    <x v="4"/>
    <x v="8"/>
    <n v="78"/>
    <n v="4577.2"/>
    <n v="5126.4639999999999"/>
    <n v="915.44"/>
    <x v="0"/>
  </r>
  <r>
    <x v="1"/>
    <s v="Grand Total"/>
    <d v="1900-10-01T00:00:00"/>
    <x v="9"/>
    <x v="4"/>
    <x v="9"/>
    <n v="76"/>
    <n v="4576.8999999999996"/>
    <n v="5126.1279999999997"/>
    <n v="915.38"/>
    <x v="0"/>
  </r>
  <r>
    <x v="1"/>
    <s v="Grand Total"/>
    <d v="1900-10-01T00:00:00"/>
    <x v="9"/>
    <x v="4"/>
    <x v="10"/>
    <n v="46"/>
    <n v="200"/>
    <n v="224"/>
    <n v="40"/>
    <x v="0"/>
  </r>
  <r>
    <x v="1"/>
    <s v="Grand Total"/>
    <d v="1900-10-01T00:00:00"/>
    <x v="9"/>
    <x v="4"/>
    <x v="11"/>
    <n v="34"/>
    <n v="4576.8"/>
    <n v="5126.0160000000005"/>
    <n v="915.36000000000013"/>
    <x v="0"/>
  </r>
  <r>
    <x v="1"/>
    <s v="Grand Total"/>
    <d v="1900-10-01T00:00:00"/>
    <x v="9"/>
    <x v="1"/>
    <x v="12"/>
    <n v="7"/>
    <n v="200"/>
    <n v="224"/>
    <n v="40"/>
    <x v="0"/>
  </r>
  <r>
    <x v="1"/>
    <s v="Grand Total"/>
    <d v="1900-10-01T00:00:00"/>
    <x v="9"/>
    <x v="4"/>
    <x v="14"/>
    <n v="3"/>
    <n v="4577.3"/>
    <n v="5126.576"/>
    <n v="915.46"/>
    <x v="0"/>
  </r>
  <r>
    <x v="1"/>
    <s v="Grand Total"/>
    <d v="1900-10-01T00:00:00"/>
    <x v="9"/>
    <x v="5"/>
    <x v="13"/>
    <n v="2"/>
    <n v="6600"/>
    <n v="7392"/>
    <n v="1320"/>
    <x v="0"/>
  </r>
  <r>
    <x v="1"/>
    <s v="Grand Total"/>
    <d v="1900-11-01T00:00:00"/>
    <x v="10"/>
    <x v="0"/>
    <x v="0"/>
    <n v="3566"/>
    <n v="4577.3"/>
    <n v="5126.576"/>
    <n v="915.46"/>
    <x v="0"/>
  </r>
  <r>
    <x v="1"/>
    <s v="Grand Total"/>
    <d v="1900-11-01T00:00:00"/>
    <x v="10"/>
    <x v="0"/>
    <x v="1"/>
    <n v="2498"/>
    <n v="8000"/>
    <n v="8960"/>
    <n v="1600"/>
    <x v="0"/>
  </r>
  <r>
    <x v="1"/>
    <s v="Grand Total"/>
    <d v="1900-11-01T00:00:00"/>
    <x v="10"/>
    <x v="1"/>
    <x v="2"/>
    <n v="1245"/>
    <n v="4577.2"/>
    <n v="5126.4639999999999"/>
    <n v="915.44"/>
    <x v="0"/>
  </r>
  <r>
    <x v="1"/>
    <s v="Grand Total"/>
    <d v="1900-11-01T00:00:00"/>
    <x v="10"/>
    <x v="2"/>
    <x v="3"/>
    <n v="644"/>
    <n v="5743.5"/>
    <n v="6432.72"/>
    <n v="1148.7"/>
    <x v="0"/>
  </r>
  <r>
    <x v="1"/>
    <s v="Grand Total"/>
    <d v="1900-11-01T00:00:00"/>
    <x v="10"/>
    <x v="3"/>
    <x v="4"/>
    <n v="643"/>
    <n v="7000"/>
    <n v="7840"/>
    <n v="1400"/>
    <x v="0"/>
  </r>
  <r>
    <x v="1"/>
    <s v="Grand Total"/>
    <d v="1900-11-01T00:00:00"/>
    <x v="10"/>
    <x v="2"/>
    <x v="5"/>
    <n v="455"/>
    <n v="4578.6000000000004"/>
    <n v="5128.0320000000002"/>
    <n v="915.72000000000014"/>
    <x v="0"/>
  </r>
  <r>
    <x v="1"/>
    <s v="Grand Total"/>
    <d v="1900-11-01T00:00:00"/>
    <x v="10"/>
    <x v="3"/>
    <x v="6"/>
    <n v="345"/>
    <n v="7000"/>
    <n v="7840"/>
    <n v="1400"/>
    <x v="0"/>
  </r>
  <r>
    <x v="1"/>
    <s v="Grand Total"/>
    <d v="1900-11-01T00:00:00"/>
    <x v="10"/>
    <x v="1"/>
    <x v="7"/>
    <n v="122"/>
    <n v="100"/>
    <n v="112"/>
    <n v="20"/>
    <x v="0"/>
  </r>
  <r>
    <x v="1"/>
    <s v="Grand Total"/>
    <d v="1900-11-01T00:00:00"/>
    <x v="10"/>
    <x v="4"/>
    <x v="8"/>
    <n v="78"/>
    <n v="4577.2"/>
    <n v="5126.4639999999999"/>
    <n v="915.44"/>
    <x v="0"/>
  </r>
  <r>
    <x v="1"/>
    <s v="Grand Total"/>
    <d v="1900-11-01T00:00:00"/>
    <x v="10"/>
    <x v="4"/>
    <x v="9"/>
    <n v="76"/>
    <n v="4576.8999999999996"/>
    <n v="5126.1279999999997"/>
    <n v="915.38"/>
    <x v="0"/>
  </r>
  <r>
    <x v="1"/>
    <s v="Grand Total"/>
    <d v="1900-11-01T00:00:00"/>
    <x v="10"/>
    <x v="4"/>
    <x v="10"/>
    <n v="46"/>
    <n v="200"/>
    <n v="224"/>
    <n v="40"/>
    <x v="0"/>
  </r>
  <r>
    <x v="1"/>
    <s v="Grand Total"/>
    <d v="1900-11-01T00:00:00"/>
    <x v="10"/>
    <x v="4"/>
    <x v="11"/>
    <n v="34"/>
    <n v="5492.16"/>
    <n v="5126.0160000000005"/>
    <n v="1098.432"/>
    <x v="0"/>
  </r>
  <r>
    <x v="1"/>
    <s v="Grand Total"/>
    <d v="1900-11-01T00:00:00"/>
    <x v="10"/>
    <x v="1"/>
    <x v="12"/>
    <n v="7"/>
    <n v="240"/>
    <n v="224"/>
    <n v="48"/>
    <x v="0"/>
  </r>
  <r>
    <x v="1"/>
    <s v="Grand Total"/>
    <d v="1900-11-01T00:00:00"/>
    <x v="10"/>
    <x v="4"/>
    <x v="14"/>
    <n v="3"/>
    <n v="5492.76"/>
    <n v="5126.576"/>
    <n v="1098.5520000000001"/>
    <x v="0"/>
  </r>
  <r>
    <x v="1"/>
    <s v="Grand Total"/>
    <d v="1900-11-01T00:00:00"/>
    <x v="10"/>
    <x v="5"/>
    <x v="13"/>
    <n v="2"/>
    <n v="7920"/>
    <n v="7392"/>
    <n v="1584"/>
    <x v="0"/>
  </r>
  <r>
    <x v="1"/>
    <s v="Grand Total"/>
    <d v="1900-12-01T00:00:00"/>
    <x v="11"/>
    <x v="0"/>
    <x v="0"/>
    <n v="3566"/>
    <n v="4577.3"/>
    <n v="5126.576"/>
    <n v="915.46"/>
    <x v="0"/>
  </r>
  <r>
    <x v="1"/>
    <s v="Grand Total"/>
    <d v="1900-12-01T00:00:00"/>
    <x v="11"/>
    <x v="0"/>
    <x v="1"/>
    <n v="2498"/>
    <n v="8000"/>
    <n v="8960"/>
    <n v="1600"/>
    <x v="0"/>
  </r>
  <r>
    <x v="1"/>
    <s v="Grand Total"/>
    <d v="1900-12-01T00:00:00"/>
    <x v="11"/>
    <x v="1"/>
    <x v="2"/>
    <n v="1245"/>
    <n v="4577.2"/>
    <n v="5126.4639999999999"/>
    <n v="915.44"/>
    <x v="0"/>
  </r>
  <r>
    <x v="1"/>
    <s v="Grand Total"/>
    <d v="1900-12-01T00:00:00"/>
    <x v="11"/>
    <x v="2"/>
    <x v="3"/>
    <n v="644"/>
    <n v="5743.5"/>
    <n v="6432.72"/>
    <n v="1148.7"/>
    <x v="0"/>
  </r>
  <r>
    <x v="1"/>
    <s v="Grand Total"/>
    <d v="1900-12-01T00:00:00"/>
    <x v="11"/>
    <x v="3"/>
    <x v="4"/>
    <n v="643"/>
    <n v="7000"/>
    <n v="7840"/>
    <n v="1400"/>
    <x v="0"/>
  </r>
  <r>
    <x v="1"/>
    <s v="Grand Total"/>
    <d v="1900-12-01T00:00:00"/>
    <x v="11"/>
    <x v="2"/>
    <x v="5"/>
    <n v="455"/>
    <n v="4578.6000000000004"/>
    <n v="5128.0320000000002"/>
    <n v="915.72000000000014"/>
    <x v="0"/>
  </r>
  <r>
    <x v="1"/>
    <s v="Grand Total"/>
    <d v="1900-12-01T00:00:00"/>
    <x v="11"/>
    <x v="3"/>
    <x v="6"/>
    <n v="345"/>
    <n v="7000"/>
    <n v="7840"/>
    <n v="1400"/>
    <x v="0"/>
  </r>
  <r>
    <x v="1"/>
    <s v="Grand Total"/>
    <d v="1900-12-01T00:00:00"/>
    <x v="11"/>
    <x v="1"/>
    <x v="7"/>
    <n v="122"/>
    <n v="100"/>
    <n v="112"/>
    <n v="20"/>
    <x v="0"/>
  </r>
  <r>
    <x v="1"/>
    <s v="Grand Total"/>
    <d v="1900-12-01T00:00:00"/>
    <x v="11"/>
    <x v="4"/>
    <x v="8"/>
    <n v="78"/>
    <n v="4577.2"/>
    <n v="5126.4639999999999"/>
    <n v="915.44"/>
    <x v="0"/>
  </r>
  <r>
    <x v="1"/>
    <s v="Grand Total"/>
    <d v="1900-12-01T00:00:00"/>
    <x v="11"/>
    <x v="4"/>
    <x v="9"/>
    <n v="76"/>
    <n v="4576.8999999999996"/>
    <n v="5126.1279999999997"/>
    <n v="915.38"/>
    <x v="0"/>
  </r>
  <r>
    <x v="1"/>
    <s v="Grand Total"/>
    <d v="1900-12-01T00:00:00"/>
    <x v="11"/>
    <x v="4"/>
    <x v="10"/>
    <n v="46"/>
    <n v="200"/>
    <n v="224"/>
    <n v="40"/>
    <x v="0"/>
  </r>
  <r>
    <x v="1"/>
    <s v="Grand Total"/>
    <d v="1900-12-01T00:00:00"/>
    <x v="11"/>
    <x v="4"/>
    <x v="11"/>
    <n v="34"/>
    <n v="4576.8"/>
    <n v="5126.0160000000005"/>
    <n v="915.36000000000013"/>
    <x v="0"/>
  </r>
  <r>
    <x v="1"/>
    <s v="Grand Total"/>
    <d v="1900-12-01T00:00:00"/>
    <x v="11"/>
    <x v="1"/>
    <x v="12"/>
    <n v="7"/>
    <n v="200"/>
    <n v="224"/>
    <n v="40"/>
    <x v="0"/>
  </r>
  <r>
    <x v="1"/>
    <s v="Grand Total"/>
    <d v="1900-12-01T00:00:00"/>
    <x v="11"/>
    <x v="4"/>
    <x v="14"/>
    <n v="3"/>
    <n v="4577.3"/>
    <n v="5126.576"/>
    <n v="915.46"/>
    <x v="0"/>
  </r>
  <r>
    <x v="1"/>
    <s v="Grand Total"/>
    <d v="1900-12-01T00:00:00"/>
    <x v="11"/>
    <x v="5"/>
    <x v="13"/>
    <n v="2"/>
    <n v="6600"/>
    <n v="7392"/>
    <n v="1320"/>
    <x v="0"/>
  </r>
  <r>
    <x v="2"/>
    <s v="Grand Total"/>
    <d v="1899-12-31T00:00:00"/>
    <x v="0"/>
    <x v="0"/>
    <x v="0"/>
    <n v="3566"/>
    <n v="5492.76"/>
    <n v="5126.576"/>
    <n v="1098.5520000000001"/>
    <x v="0"/>
  </r>
  <r>
    <x v="2"/>
    <s v="Grand Total"/>
    <d v="1899-12-31T00:00:00"/>
    <x v="0"/>
    <x v="0"/>
    <x v="1"/>
    <n v="2498"/>
    <n v="9600"/>
    <n v="8960"/>
    <n v="1920"/>
    <x v="0"/>
  </r>
  <r>
    <x v="2"/>
    <s v="Grand Total"/>
    <d v="1899-12-31T00:00:00"/>
    <x v="0"/>
    <x v="1"/>
    <x v="2"/>
    <n v="1245"/>
    <n v="5492.6399999999994"/>
    <n v="5126.4639999999999"/>
    <n v="1098.528"/>
    <x v="1"/>
  </r>
  <r>
    <x v="2"/>
    <s v="Grand Total"/>
    <d v="1899-12-31T00:00:00"/>
    <x v="0"/>
    <x v="2"/>
    <x v="3"/>
    <n v="644"/>
    <n v="6892.2"/>
    <n v="6432.72"/>
    <n v="1378.44"/>
    <x v="1"/>
  </r>
  <r>
    <x v="2"/>
    <s v="Grand Total"/>
    <d v="1899-12-31T00:00:00"/>
    <x v="0"/>
    <x v="3"/>
    <x v="4"/>
    <n v="643"/>
    <n v="8400"/>
    <n v="7840"/>
    <n v="1680"/>
    <x v="1"/>
  </r>
  <r>
    <x v="2"/>
    <s v="Grand Total"/>
    <d v="1899-12-31T00:00:00"/>
    <x v="0"/>
    <x v="2"/>
    <x v="5"/>
    <n v="455"/>
    <n v="5494.3200000000006"/>
    <n v="5128.0320000000002"/>
    <n v="1098.8640000000003"/>
    <x v="1"/>
  </r>
  <r>
    <x v="2"/>
    <s v="Grand Total"/>
    <d v="1899-12-31T00:00:00"/>
    <x v="0"/>
    <x v="3"/>
    <x v="6"/>
    <n v="345"/>
    <n v="8400"/>
    <n v="7840"/>
    <n v="1680"/>
    <x v="1"/>
  </r>
  <r>
    <x v="2"/>
    <s v="Grand Total"/>
    <d v="1899-12-31T00:00:00"/>
    <x v="0"/>
    <x v="1"/>
    <x v="7"/>
    <n v="122"/>
    <n v="120"/>
    <n v="112"/>
    <n v="24"/>
    <x v="1"/>
  </r>
  <r>
    <x v="2"/>
    <s v="Grand Total"/>
    <d v="1899-12-31T00:00:00"/>
    <x v="0"/>
    <x v="4"/>
    <x v="8"/>
    <n v="78"/>
    <n v="2288.6"/>
    <n v="5126.4639999999999"/>
    <n v="457.72"/>
    <x v="1"/>
  </r>
  <r>
    <x v="2"/>
    <s v="Grand Total"/>
    <d v="1899-12-31T00:00:00"/>
    <x v="0"/>
    <x v="4"/>
    <x v="9"/>
    <n v="76"/>
    <n v="2288.4499999999998"/>
    <n v="5126.1279999999997"/>
    <n v="457.69"/>
    <x v="1"/>
  </r>
  <r>
    <x v="2"/>
    <s v="Grand Total"/>
    <d v="1899-12-31T00:00:00"/>
    <x v="0"/>
    <x v="4"/>
    <x v="10"/>
    <n v="46"/>
    <n v="100"/>
    <n v="224"/>
    <n v="20"/>
    <x v="1"/>
  </r>
  <r>
    <x v="2"/>
    <s v="Grand Total"/>
    <d v="1899-12-31T00:00:00"/>
    <x v="0"/>
    <x v="4"/>
    <x v="11"/>
    <n v="34"/>
    <n v="2288.4"/>
    <n v="5126.0160000000005"/>
    <n v="457.68000000000006"/>
    <x v="1"/>
  </r>
  <r>
    <x v="2"/>
    <s v="Grand Total"/>
    <d v="1899-12-31T00:00:00"/>
    <x v="0"/>
    <x v="1"/>
    <x v="12"/>
    <n v="7"/>
    <n v="200"/>
    <n v="224"/>
    <n v="40"/>
    <x v="1"/>
  </r>
  <r>
    <x v="2"/>
    <s v="Grand Total"/>
    <d v="1899-12-31T00:00:00"/>
    <x v="0"/>
    <x v="5"/>
    <x v="13"/>
    <n v="3"/>
    <n v="4577.3"/>
    <n v="7392"/>
    <n v="915.46"/>
    <x v="1"/>
  </r>
  <r>
    <x v="2"/>
    <s v="Grand Total"/>
    <d v="1899-12-31T00:00:00"/>
    <x v="0"/>
    <x v="4"/>
    <x v="14"/>
    <n v="3"/>
    <n v="3300"/>
    <n v="5126.576"/>
    <n v="660"/>
    <x v="1"/>
  </r>
  <r>
    <x v="2"/>
    <s v="Grand Total"/>
    <d v="1900-01-31T00:00:00"/>
    <x v="1"/>
    <x v="0"/>
    <x v="0"/>
    <n v="3566"/>
    <n v="4577.3"/>
    <n v="5126.576"/>
    <n v="915.46"/>
    <x v="1"/>
  </r>
  <r>
    <x v="2"/>
    <s v="Grand Total"/>
    <d v="1900-01-31T00:00:00"/>
    <x v="1"/>
    <x v="0"/>
    <x v="1"/>
    <n v="2498"/>
    <n v="8000"/>
    <n v="8960"/>
    <n v="1600"/>
    <x v="1"/>
  </r>
  <r>
    <x v="2"/>
    <s v="Grand Total"/>
    <d v="1900-01-31T00:00:00"/>
    <x v="1"/>
    <x v="1"/>
    <x v="2"/>
    <n v="1245"/>
    <n v="4577.2"/>
    <n v="5126.4639999999999"/>
    <n v="915.44"/>
    <x v="1"/>
  </r>
  <r>
    <x v="2"/>
    <s v="Grand Total"/>
    <d v="1900-01-31T00:00:00"/>
    <x v="1"/>
    <x v="2"/>
    <x v="3"/>
    <n v="644"/>
    <n v="5743.5"/>
    <n v="6432.72"/>
    <n v="1148.7"/>
    <x v="1"/>
  </r>
  <r>
    <x v="2"/>
    <s v="Grand Total"/>
    <d v="1900-01-31T00:00:00"/>
    <x v="1"/>
    <x v="3"/>
    <x v="4"/>
    <n v="643"/>
    <n v="7000"/>
    <n v="7840"/>
    <n v="1400"/>
    <x v="1"/>
  </r>
  <r>
    <x v="2"/>
    <s v="Grand Total"/>
    <d v="1900-01-31T00:00:00"/>
    <x v="1"/>
    <x v="2"/>
    <x v="5"/>
    <n v="455"/>
    <n v="4578.6000000000004"/>
    <n v="5128.0320000000002"/>
    <n v="915.72000000000014"/>
    <x v="1"/>
  </r>
  <r>
    <x v="2"/>
    <s v="Grand Total"/>
    <d v="1900-01-31T00:00:00"/>
    <x v="1"/>
    <x v="3"/>
    <x v="6"/>
    <n v="345"/>
    <n v="7000"/>
    <n v="7840"/>
    <n v="1400"/>
    <x v="1"/>
  </r>
  <r>
    <x v="2"/>
    <s v="Grand Total"/>
    <d v="1900-01-31T00:00:00"/>
    <x v="1"/>
    <x v="1"/>
    <x v="7"/>
    <n v="122"/>
    <n v="100"/>
    <n v="112"/>
    <n v="20"/>
    <x v="1"/>
  </r>
  <r>
    <x v="2"/>
    <s v="Grand Total"/>
    <d v="1900-01-31T00:00:00"/>
    <x v="1"/>
    <x v="4"/>
    <x v="8"/>
    <n v="78"/>
    <n v="2288.6"/>
    <n v="5126.4639999999999"/>
    <n v="457.72"/>
    <x v="1"/>
  </r>
  <r>
    <x v="2"/>
    <s v="Grand Total"/>
    <d v="1900-01-31T00:00:00"/>
    <x v="1"/>
    <x v="4"/>
    <x v="9"/>
    <n v="76"/>
    <n v="2288.4499999999998"/>
    <n v="5126.1279999999997"/>
    <n v="457.69"/>
    <x v="1"/>
  </r>
  <r>
    <x v="2"/>
    <s v="Grand Total"/>
    <d v="1900-01-31T00:00:00"/>
    <x v="1"/>
    <x v="4"/>
    <x v="10"/>
    <n v="46"/>
    <n v="100"/>
    <n v="224"/>
    <n v="20"/>
    <x v="1"/>
  </r>
  <r>
    <x v="2"/>
    <s v="Grand Total"/>
    <d v="1900-01-31T00:00:00"/>
    <x v="1"/>
    <x v="4"/>
    <x v="11"/>
    <n v="34"/>
    <n v="2288.4"/>
    <n v="5126.0160000000005"/>
    <n v="457.68000000000006"/>
    <x v="1"/>
  </r>
  <r>
    <x v="2"/>
    <s v="Grand Total"/>
    <d v="1900-01-31T00:00:00"/>
    <x v="1"/>
    <x v="1"/>
    <x v="12"/>
    <n v="7"/>
    <n v="200"/>
    <n v="224"/>
    <n v="40"/>
    <x v="0"/>
  </r>
  <r>
    <x v="2"/>
    <s v="Grand Total"/>
    <d v="1900-01-31T00:00:00"/>
    <x v="1"/>
    <x v="4"/>
    <x v="14"/>
    <n v="3"/>
    <n v="3300"/>
    <n v="5126.576"/>
    <n v="660"/>
    <x v="0"/>
  </r>
  <r>
    <x v="2"/>
    <s v="Grand Total"/>
    <d v="1900-01-31T00:00:00"/>
    <x v="1"/>
    <x v="5"/>
    <x v="13"/>
    <n v="2"/>
    <n v="6600"/>
    <n v="7392"/>
    <n v="1320"/>
    <x v="0"/>
  </r>
  <r>
    <x v="2"/>
    <s v="Grand Total"/>
    <d v="1900-03-01T00:00:00"/>
    <x v="2"/>
    <x v="0"/>
    <x v="0"/>
    <n v="3566"/>
    <n v="4577.3"/>
    <n v="5126.576"/>
    <n v="915.46"/>
    <x v="0"/>
  </r>
  <r>
    <x v="2"/>
    <s v="Grand Total"/>
    <d v="1900-03-01T00:00:00"/>
    <x v="2"/>
    <x v="0"/>
    <x v="1"/>
    <n v="2498"/>
    <n v="8000"/>
    <n v="8960"/>
    <n v="1600"/>
    <x v="0"/>
  </r>
  <r>
    <x v="2"/>
    <s v="Grand Total"/>
    <d v="1900-03-01T00:00:00"/>
    <x v="2"/>
    <x v="1"/>
    <x v="2"/>
    <n v="1245"/>
    <n v="4577.2"/>
    <n v="5126.4639999999999"/>
    <n v="915.44"/>
    <x v="0"/>
  </r>
  <r>
    <x v="2"/>
    <s v="Grand Total"/>
    <d v="1900-03-01T00:00:00"/>
    <x v="2"/>
    <x v="2"/>
    <x v="3"/>
    <n v="644"/>
    <n v="5743.5"/>
    <n v="6432.72"/>
    <n v="1148.7"/>
    <x v="0"/>
  </r>
  <r>
    <x v="2"/>
    <s v="Grand Total"/>
    <d v="1900-03-01T00:00:00"/>
    <x v="2"/>
    <x v="3"/>
    <x v="4"/>
    <n v="643"/>
    <n v="7000"/>
    <n v="7840"/>
    <n v="1400"/>
    <x v="0"/>
  </r>
  <r>
    <x v="2"/>
    <s v="Grand Total"/>
    <d v="1900-03-01T00:00:00"/>
    <x v="2"/>
    <x v="2"/>
    <x v="5"/>
    <n v="455"/>
    <n v="4578.6000000000004"/>
    <n v="5128.0320000000002"/>
    <n v="915.72000000000014"/>
    <x v="0"/>
  </r>
  <r>
    <x v="2"/>
    <s v="Grand Total"/>
    <d v="1900-03-01T00:00:00"/>
    <x v="2"/>
    <x v="3"/>
    <x v="6"/>
    <n v="345"/>
    <n v="7000"/>
    <n v="7840"/>
    <n v="1400"/>
    <x v="0"/>
  </r>
  <r>
    <x v="2"/>
    <s v="Grand Total"/>
    <d v="1900-03-01T00:00:00"/>
    <x v="2"/>
    <x v="1"/>
    <x v="7"/>
    <n v="122"/>
    <n v="100"/>
    <n v="112"/>
    <n v="20"/>
    <x v="0"/>
  </r>
  <r>
    <x v="2"/>
    <s v="Grand Total"/>
    <d v="1900-03-01T00:00:00"/>
    <x v="2"/>
    <x v="4"/>
    <x v="8"/>
    <n v="78"/>
    <n v="2288.6"/>
    <n v="5126.4639999999999"/>
    <n v="457.72"/>
    <x v="0"/>
  </r>
  <r>
    <x v="2"/>
    <s v="Grand Total"/>
    <d v="1900-03-01T00:00:00"/>
    <x v="2"/>
    <x v="4"/>
    <x v="9"/>
    <n v="76"/>
    <n v="2288.4499999999998"/>
    <n v="5126.1279999999997"/>
    <n v="457.69"/>
    <x v="0"/>
  </r>
  <r>
    <x v="2"/>
    <s v="Grand Total"/>
    <d v="1900-03-01T00:00:00"/>
    <x v="2"/>
    <x v="4"/>
    <x v="10"/>
    <n v="46"/>
    <n v="100"/>
    <n v="224"/>
    <n v="20"/>
    <x v="0"/>
  </r>
  <r>
    <x v="2"/>
    <s v="Grand Total"/>
    <d v="1900-03-01T00:00:00"/>
    <x v="2"/>
    <x v="4"/>
    <x v="11"/>
    <n v="34"/>
    <n v="2288.4"/>
    <n v="5126.0160000000005"/>
    <n v="457.68000000000006"/>
    <x v="0"/>
  </r>
  <r>
    <x v="2"/>
    <s v="Grand Total"/>
    <d v="1900-03-01T00:00:00"/>
    <x v="2"/>
    <x v="1"/>
    <x v="12"/>
    <n v="7"/>
    <n v="200"/>
    <n v="224"/>
    <n v="40"/>
    <x v="0"/>
  </r>
  <r>
    <x v="2"/>
    <s v="Grand Total"/>
    <d v="1900-03-01T00:00:00"/>
    <x v="2"/>
    <x v="4"/>
    <x v="14"/>
    <n v="3"/>
    <n v="2288.65"/>
    <n v="5126.576"/>
    <n v="457.73"/>
    <x v="0"/>
  </r>
  <r>
    <x v="2"/>
    <s v="Grand Total"/>
    <d v="1900-03-01T00:00:00"/>
    <x v="2"/>
    <x v="5"/>
    <x v="13"/>
    <n v="2"/>
    <n v="6600"/>
    <n v="7392"/>
    <n v="1320"/>
    <x v="1"/>
  </r>
  <r>
    <x v="2"/>
    <s v="Grand Total"/>
    <d v="1900-04-01T00:00:00"/>
    <x v="3"/>
    <x v="0"/>
    <x v="0"/>
    <n v="3566"/>
    <n v="4577.3"/>
    <n v="5126.576"/>
    <n v="915.46"/>
    <x v="1"/>
  </r>
  <r>
    <x v="2"/>
    <s v="Grand Total"/>
    <d v="1900-04-01T00:00:00"/>
    <x v="3"/>
    <x v="0"/>
    <x v="1"/>
    <n v="2498"/>
    <n v="8000"/>
    <n v="8960"/>
    <n v="1600"/>
    <x v="1"/>
  </r>
  <r>
    <x v="2"/>
    <s v="Grand Total"/>
    <d v="1900-04-01T00:00:00"/>
    <x v="3"/>
    <x v="1"/>
    <x v="2"/>
    <n v="1245"/>
    <n v="4577.2"/>
    <n v="5126.4639999999999"/>
    <n v="915.44"/>
    <x v="1"/>
  </r>
  <r>
    <x v="2"/>
    <s v="Grand Total"/>
    <d v="1900-04-01T00:00:00"/>
    <x v="3"/>
    <x v="2"/>
    <x v="3"/>
    <n v="644"/>
    <n v="5743.5"/>
    <n v="6432.72"/>
    <n v="1148.7"/>
    <x v="1"/>
  </r>
  <r>
    <x v="2"/>
    <s v="Grand Total"/>
    <d v="1900-04-01T00:00:00"/>
    <x v="3"/>
    <x v="3"/>
    <x v="4"/>
    <n v="643"/>
    <n v="7000"/>
    <n v="7840"/>
    <n v="1400"/>
    <x v="1"/>
  </r>
  <r>
    <x v="2"/>
    <s v="Grand Total"/>
    <d v="1900-04-01T00:00:00"/>
    <x v="3"/>
    <x v="2"/>
    <x v="5"/>
    <n v="455"/>
    <n v="4578.6000000000004"/>
    <n v="5128.0320000000002"/>
    <n v="915.72000000000014"/>
    <x v="1"/>
  </r>
  <r>
    <x v="2"/>
    <s v="Grand Total"/>
    <d v="1900-04-01T00:00:00"/>
    <x v="3"/>
    <x v="3"/>
    <x v="6"/>
    <n v="345"/>
    <n v="7000"/>
    <n v="7840"/>
    <n v="1400"/>
    <x v="1"/>
  </r>
  <r>
    <x v="2"/>
    <s v="Grand Total"/>
    <d v="1900-04-01T00:00:00"/>
    <x v="3"/>
    <x v="1"/>
    <x v="7"/>
    <n v="122"/>
    <n v="100"/>
    <n v="112"/>
    <n v="20"/>
    <x v="1"/>
  </r>
  <r>
    <x v="2"/>
    <s v="Grand Total"/>
    <d v="1900-04-01T00:00:00"/>
    <x v="3"/>
    <x v="4"/>
    <x v="8"/>
    <n v="78"/>
    <n v="2288.6"/>
    <n v="5126.4639999999999"/>
    <n v="457.72"/>
    <x v="1"/>
  </r>
  <r>
    <x v="2"/>
    <s v="Grand Total"/>
    <d v="1900-04-01T00:00:00"/>
    <x v="3"/>
    <x v="4"/>
    <x v="9"/>
    <n v="76"/>
    <n v="2288.4499999999998"/>
    <n v="5126.1279999999997"/>
    <n v="457.69"/>
    <x v="1"/>
  </r>
  <r>
    <x v="2"/>
    <s v="Grand Total"/>
    <d v="1900-04-01T00:00:00"/>
    <x v="3"/>
    <x v="4"/>
    <x v="10"/>
    <n v="46"/>
    <n v="100"/>
    <n v="224"/>
    <n v="20"/>
    <x v="1"/>
  </r>
  <r>
    <x v="2"/>
    <s v="Grand Total"/>
    <d v="1900-04-01T00:00:00"/>
    <x v="3"/>
    <x v="4"/>
    <x v="11"/>
    <n v="34"/>
    <n v="2288.4"/>
    <n v="5126.0160000000005"/>
    <n v="457.68000000000006"/>
    <x v="1"/>
  </r>
  <r>
    <x v="2"/>
    <s v="Grand Total"/>
    <d v="1900-04-01T00:00:00"/>
    <x v="3"/>
    <x v="1"/>
    <x v="12"/>
    <n v="7"/>
    <n v="200"/>
    <n v="224"/>
    <n v="40"/>
    <x v="1"/>
  </r>
  <r>
    <x v="2"/>
    <s v="Grand Total"/>
    <d v="1900-04-01T00:00:00"/>
    <x v="3"/>
    <x v="4"/>
    <x v="14"/>
    <n v="3"/>
    <n v="2288.65"/>
    <n v="5126.576"/>
    <n v="457.73"/>
    <x v="1"/>
  </r>
  <r>
    <x v="2"/>
    <s v="Grand Total"/>
    <d v="1900-04-01T00:00:00"/>
    <x v="3"/>
    <x v="5"/>
    <x v="13"/>
    <n v="2"/>
    <n v="7920"/>
    <n v="7392"/>
    <n v="1584"/>
    <x v="1"/>
  </r>
  <r>
    <x v="2"/>
    <s v="Grand Total"/>
    <d v="1900-05-01T00:00:00"/>
    <x v="4"/>
    <x v="0"/>
    <x v="0"/>
    <n v="3566"/>
    <n v="4577.3"/>
    <n v="5126.576"/>
    <n v="915.46"/>
    <x v="0"/>
  </r>
  <r>
    <x v="2"/>
    <s v="Grand Total"/>
    <d v="1900-05-01T00:00:00"/>
    <x v="4"/>
    <x v="0"/>
    <x v="1"/>
    <n v="2498"/>
    <n v="8800"/>
    <n v="8960"/>
    <n v="1760"/>
    <x v="0"/>
  </r>
  <r>
    <x v="2"/>
    <s v="Grand Total"/>
    <d v="1900-05-01T00:00:00"/>
    <x v="4"/>
    <x v="1"/>
    <x v="2"/>
    <n v="1245"/>
    <n v="5034.92"/>
    <n v="5126.4639999999999"/>
    <n v="1006.984"/>
    <x v="0"/>
  </r>
  <r>
    <x v="2"/>
    <s v="Grand Total"/>
    <d v="1900-05-01T00:00:00"/>
    <x v="4"/>
    <x v="2"/>
    <x v="3"/>
    <n v="644"/>
    <n v="6317.85"/>
    <n v="6432.72"/>
    <n v="1263.5700000000002"/>
    <x v="0"/>
  </r>
  <r>
    <x v="2"/>
    <s v="Grand Total"/>
    <d v="1900-05-01T00:00:00"/>
    <x v="4"/>
    <x v="3"/>
    <x v="4"/>
    <n v="643"/>
    <n v="7700"/>
    <n v="7840"/>
    <n v="1540"/>
    <x v="0"/>
  </r>
  <r>
    <x v="2"/>
    <s v="Grand Total"/>
    <d v="1900-05-01T00:00:00"/>
    <x v="4"/>
    <x v="2"/>
    <x v="5"/>
    <n v="455"/>
    <n v="5036.46"/>
    <n v="5128.0320000000002"/>
    <n v="1007.292"/>
    <x v="1"/>
  </r>
  <r>
    <x v="2"/>
    <s v="Grand Total"/>
    <d v="1900-05-01T00:00:00"/>
    <x v="4"/>
    <x v="3"/>
    <x v="6"/>
    <n v="345"/>
    <n v="7700"/>
    <n v="7840"/>
    <n v="1540"/>
    <x v="1"/>
  </r>
  <r>
    <x v="2"/>
    <s v="Grand Total"/>
    <d v="1900-05-01T00:00:00"/>
    <x v="4"/>
    <x v="1"/>
    <x v="7"/>
    <n v="122"/>
    <n v="110"/>
    <n v="112"/>
    <n v="22"/>
    <x v="1"/>
  </r>
  <r>
    <x v="2"/>
    <s v="Grand Total"/>
    <d v="1900-05-01T00:00:00"/>
    <x v="4"/>
    <x v="4"/>
    <x v="8"/>
    <n v="78"/>
    <n v="2517.46"/>
    <n v="5126.4639999999999"/>
    <n v="503.49200000000002"/>
    <x v="1"/>
  </r>
  <r>
    <x v="2"/>
    <s v="Grand Total"/>
    <d v="1900-05-01T00:00:00"/>
    <x v="4"/>
    <x v="4"/>
    <x v="9"/>
    <n v="76"/>
    <n v="2288.4499999999998"/>
    <n v="5126.1279999999997"/>
    <n v="457.69"/>
    <x v="1"/>
  </r>
  <r>
    <x v="2"/>
    <s v="Grand Total"/>
    <d v="1900-05-01T00:00:00"/>
    <x v="4"/>
    <x v="4"/>
    <x v="10"/>
    <n v="46"/>
    <n v="100"/>
    <n v="224"/>
    <n v="20"/>
    <x v="1"/>
  </r>
  <r>
    <x v="2"/>
    <s v="Grand Total"/>
    <d v="1900-05-01T00:00:00"/>
    <x v="4"/>
    <x v="4"/>
    <x v="11"/>
    <n v="34"/>
    <n v="2288.4"/>
    <n v="5126.0160000000005"/>
    <n v="457.68000000000006"/>
    <x v="1"/>
  </r>
  <r>
    <x v="2"/>
    <s v="Grand Total"/>
    <d v="1900-05-01T00:00:00"/>
    <x v="4"/>
    <x v="1"/>
    <x v="12"/>
    <n v="7"/>
    <n v="200"/>
    <n v="224"/>
    <n v="40"/>
    <x v="1"/>
  </r>
  <r>
    <x v="2"/>
    <s v="Grand Total"/>
    <d v="1900-05-01T00:00:00"/>
    <x v="4"/>
    <x v="4"/>
    <x v="14"/>
    <n v="3"/>
    <n v="3300"/>
    <n v="5126.576"/>
    <n v="660"/>
    <x v="1"/>
  </r>
  <r>
    <x v="2"/>
    <s v="Grand Total"/>
    <d v="1900-05-01T00:00:00"/>
    <x v="4"/>
    <x v="5"/>
    <x v="13"/>
    <n v="2"/>
    <n v="4577.3"/>
    <n v="7392"/>
    <n v="915.46"/>
    <x v="0"/>
  </r>
  <r>
    <x v="2"/>
    <s v="Grand Total"/>
    <d v="1900-06-01T00:00:00"/>
    <x v="5"/>
    <x v="0"/>
    <x v="0"/>
    <n v="3566"/>
    <n v="4577.3"/>
    <n v="5126.576"/>
    <n v="915.46"/>
    <x v="1"/>
  </r>
  <r>
    <x v="2"/>
    <s v="Grand Total"/>
    <d v="1900-06-01T00:00:00"/>
    <x v="5"/>
    <x v="0"/>
    <x v="1"/>
    <n v="2498"/>
    <n v="8000"/>
    <n v="8960"/>
    <n v="1600"/>
    <x v="0"/>
  </r>
  <r>
    <x v="2"/>
    <s v="Grand Total"/>
    <d v="1900-06-01T00:00:00"/>
    <x v="5"/>
    <x v="1"/>
    <x v="2"/>
    <n v="1245"/>
    <n v="4577.2"/>
    <n v="5126.4639999999999"/>
    <n v="915.44"/>
    <x v="0"/>
  </r>
  <r>
    <x v="2"/>
    <s v="Grand Total"/>
    <d v="1900-06-01T00:00:00"/>
    <x v="5"/>
    <x v="2"/>
    <x v="3"/>
    <n v="644"/>
    <n v="5743.5"/>
    <n v="6432.72"/>
    <n v="1148.7"/>
    <x v="0"/>
  </r>
  <r>
    <x v="2"/>
    <s v="Grand Total"/>
    <d v="1900-06-01T00:00:00"/>
    <x v="5"/>
    <x v="3"/>
    <x v="4"/>
    <n v="643"/>
    <n v="7000"/>
    <n v="7840"/>
    <n v="1400"/>
    <x v="0"/>
  </r>
  <r>
    <x v="2"/>
    <s v="Grand Total"/>
    <d v="1900-06-01T00:00:00"/>
    <x v="5"/>
    <x v="2"/>
    <x v="5"/>
    <n v="455"/>
    <n v="4578.6000000000004"/>
    <n v="5128.0320000000002"/>
    <n v="915.72000000000014"/>
    <x v="0"/>
  </r>
  <r>
    <x v="2"/>
    <s v="Grand Total"/>
    <d v="1900-06-01T00:00:00"/>
    <x v="5"/>
    <x v="3"/>
    <x v="6"/>
    <n v="345"/>
    <n v="7000"/>
    <n v="7840"/>
    <n v="1400"/>
    <x v="0"/>
  </r>
  <r>
    <x v="2"/>
    <s v="Grand Total"/>
    <d v="1900-06-01T00:00:00"/>
    <x v="5"/>
    <x v="1"/>
    <x v="7"/>
    <n v="122"/>
    <n v="100"/>
    <n v="112"/>
    <n v="20"/>
    <x v="0"/>
  </r>
  <r>
    <x v="2"/>
    <s v="Grand Total"/>
    <d v="1900-06-01T00:00:00"/>
    <x v="5"/>
    <x v="4"/>
    <x v="8"/>
    <n v="78"/>
    <n v="2288.6"/>
    <n v="5126.4639999999999"/>
    <n v="457.72"/>
    <x v="0"/>
  </r>
  <r>
    <x v="2"/>
    <s v="Grand Total"/>
    <d v="1900-06-01T00:00:00"/>
    <x v="5"/>
    <x v="4"/>
    <x v="9"/>
    <n v="76"/>
    <n v="2288.4499999999998"/>
    <n v="5126.1279999999997"/>
    <n v="457.69"/>
    <x v="0"/>
  </r>
  <r>
    <x v="2"/>
    <s v="Grand Total"/>
    <d v="1900-06-01T00:00:00"/>
    <x v="5"/>
    <x v="4"/>
    <x v="10"/>
    <n v="46"/>
    <n v="100"/>
    <n v="224"/>
    <n v="20"/>
    <x v="0"/>
  </r>
  <r>
    <x v="2"/>
    <s v="Grand Total"/>
    <d v="1900-06-01T00:00:00"/>
    <x v="5"/>
    <x v="4"/>
    <x v="11"/>
    <n v="34"/>
    <n v="2288.4"/>
    <n v="5126.0160000000005"/>
    <n v="457.68000000000006"/>
    <x v="0"/>
  </r>
  <r>
    <x v="2"/>
    <s v="Grand Total"/>
    <d v="1900-06-01T00:00:00"/>
    <x v="5"/>
    <x v="1"/>
    <x v="12"/>
    <n v="7"/>
    <n v="200"/>
    <n v="224"/>
    <n v="40"/>
    <x v="0"/>
  </r>
  <r>
    <x v="2"/>
    <s v="Grand Total"/>
    <d v="1900-06-01T00:00:00"/>
    <x v="5"/>
    <x v="5"/>
    <x v="13"/>
    <n v="3"/>
    <n v="4577.3"/>
    <n v="7392"/>
    <n v="915.46"/>
    <x v="0"/>
  </r>
  <r>
    <x v="2"/>
    <s v="Grand Total"/>
    <d v="1900-06-01T00:00:00"/>
    <x v="5"/>
    <x v="4"/>
    <x v="14"/>
    <n v="3"/>
    <n v="2288.65"/>
    <n v="5126.576"/>
    <n v="457.73"/>
    <x v="0"/>
  </r>
  <r>
    <x v="2"/>
    <s v="Grand Total"/>
    <d v="1900-07-01T00:00:00"/>
    <x v="6"/>
    <x v="0"/>
    <x v="0"/>
    <n v="3566"/>
    <n v="4577.3"/>
    <n v="5126.576"/>
    <n v="915.46"/>
    <x v="0"/>
  </r>
  <r>
    <x v="2"/>
    <s v="Grand Total"/>
    <d v="1900-07-01T00:00:00"/>
    <x v="6"/>
    <x v="0"/>
    <x v="1"/>
    <n v="2498"/>
    <n v="8000"/>
    <n v="8960"/>
    <n v="1600"/>
    <x v="0"/>
  </r>
  <r>
    <x v="2"/>
    <s v="Grand Total"/>
    <d v="1900-07-01T00:00:00"/>
    <x v="6"/>
    <x v="1"/>
    <x v="2"/>
    <n v="1245"/>
    <n v="4577.2"/>
    <n v="5126.4639999999999"/>
    <n v="915.44"/>
    <x v="0"/>
  </r>
  <r>
    <x v="2"/>
    <s v="Grand Total"/>
    <d v="1900-07-01T00:00:00"/>
    <x v="6"/>
    <x v="2"/>
    <x v="3"/>
    <n v="644"/>
    <n v="5743.5"/>
    <n v="6432.72"/>
    <n v="1148.7"/>
    <x v="0"/>
  </r>
  <r>
    <x v="2"/>
    <s v="Grand Total"/>
    <d v="1900-07-01T00:00:00"/>
    <x v="6"/>
    <x v="3"/>
    <x v="4"/>
    <n v="643"/>
    <n v="7000"/>
    <n v="7840"/>
    <n v="1400"/>
    <x v="0"/>
  </r>
  <r>
    <x v="2"/>
    <s v="Grand Total"/>
    <d v="1900-07-01T00:00:00"/>
    <x v="6"/>
    <x v="2"/>
    <x v="5"/>
    <n v="455"/>
    <n v="4578.6000000000004"/>
    <n v="5128.0320000000002"/>
    <n v="915.72000000000014"/>
    <x v="0"/>
  </r>
  <r>
    <x v="2"/>
    <s v="Grand Total"/>
    <d v="1900-07-01T00:00:00"/>
    <x v="6"/>
    <x v="3"/>
    <x v="6"/>
    <n v="345"/>
    <n v="7000"/>
    <n v="7840"/>
    <n v="1400"/>
    <x v="0"/>
  </r>
  <r>
    <x v="2"/>
    <s v="Grand Total"/>
    <d v="1900-07-01T00:00:00"/>
    <x v="6"/>
    <x v="1"/>
    <x v="7"/>
    <n v="122"/>
    <n v="100"/>
    <n v="112"/>
    <n v="20"/>
    <x v="0"/>
  </r>
  <r>
    <x v="2"/>
    <s v="Grand Total"/>
    <d v="1900-07-01T00:00:00"/>
    <x v="6"/>
    <x v="4"/>
    <x v="8"/>
    <n v="78"/>
    <n v="2288.6"/>
    <n v="5126.4639999999999"/>
    <n v="457.72"/>
    <x v="0"/>
  </r>
  <r>
    <x v="2"/>
    <s v="Grand Total"/>
    <d v="1900-07-01T00:00:00"/>
    <x v="6"/>
    <x v="4"/>
    <x v="9"/>
    <n v="76"/>
    <n v="2288.4499999999998"/>
    <n v="5126.1279999999997"/>
    <n v="457.69"/>
    <x v="0"/>
  </r>
  <r>
    <x v="2"/>
    <s v="Grand Total"/>
    <d v="1900-07-01T00:00:00"/>
    <x v="6"/>
    <x v="4"/>
    <x v="10"/>
    <n v="46"/>
    <n v="100"/>
    <n v="224"/>
    <n v="20"/>
    <x v="0"/>
  </r>
  <r>
    <x v="2"/>
    <s v="Grand Total"/>
    <d v="1900-07-01T00:00:00"/>
    <x v="6"/>
    <x v="4"/>
    <x v="11"/>
    <n v="34"/>
    <n v="2288.4"/>
    <n v="5126.0160000000005"/>
    <n v="457.68000000000006"/>
    <x v="0"/>
  </r>
  <r>
    <x v="2"/>
    <s v="Grand Total"/>
    <d v="1900-07-01T00:00:00"/>
    <x v="6"/>
    <x v="1"/>
    <x v="12"/>
    <n v="7"/>
    <n v="200"/>
    <n v="224"/>
    <n v="40"/>
    <x v="0"/>
  </r>
  <r>
    <x v="2"/>
    <s v="Grand Total"/>
    <d v="1900-07-01T00:00:00"/>
    <x v="6"/>
    <x v="4"/>
    <x v="14"/>
    <n v="3"/>
    <n v="2288.65"/>
    <n v="5126.576"/>
    <n v="457.73"/>
    <x v="0"/>
  </r>
  <r>
    <x v="2"/>
    <s v="Grand Total"/>
    <d v="1900-07-01T00:00:00"/>
    <x v="6"/>
    <x v="5"/>
    <x v="13"/>
    <n v="2"/>
    <n v="6600"/>
    <n v="7392"/>
    <n v="1320"/>
    <x v="0"/>
  </r>
  <r>
    <x v="2"/>
    <s v="Grand Total"/>
    <d v="1900-08-01T00:00:00"/>
    <x v="7"/>
    <x v="0"/>
    <x v="0"/>
    <n v="3566"/>
    <n v="4577.3"/>
    <n v="5126.576"/>
    <n v="915.46"/>
    <x v="0"/>
  </r>
  <r>
    <x v="2"/>
    <s v="Grand Total"/>
    <d v="1900-08-01T00:00:00"/>
    <x v="7"/>
    <x v="0"/>
    <x v="1"/>
    <n v="2498"/>
    <n v="8000"/>
    <n v="8960"/>
    <n v="1600"/>
    <x v="0"/>
  </r>
  <r>
    <x v="2"/>
    <s v="Grand Total"/>
    <d v="1900-08-01T00:00:00"/>
    <x v="7"/>
    <x v="1"/>
    <x v="2"/>
    <n v="1245"/>
    <n v="4577.2"/>
    <n v="5126.4639999999999"/>
    <n v="915.44"/>
    <x v="0"/>
  </r>
  <r>
    <x v="2"/>
    <s v="Grand Total"/>
    <d v="1900-08-01T00:00:00"/>
    <x v="7"/>
    <x v="2"/>
    <x v="3"/>
    <n v="644"/>
    <n v="5743.5"/>
    <n v="6432.72"/>
    <n v="1148.7"/>
    <x v="0"/>
  </r>
  <r>
    <x v="2"/>
    <s v="Grand Total"/>
    <d v="1900-08-01T00:00:00"/>
    <x v="7"/>
    <x v="3"/>
    <x v="4"/>
    <n v="643"/>
    <n v="7000"/>
    <n v="7840"/>
    <n v="1400"/>
    <x v="0"/>
  </r>
  <r>
    <x v="2"/>
    <s v="Grand Total"/>
    <d v="1900-08-01T00:00:00"/>
    <x v="7"/>
    <x v="2"/>
    <x v="5"/>
    <n v="455"/>
    <n v="5036.46"/>
    <n v="5128.0320000000002"/>
    <n v="1007.292"/>
    <x v="0"/>
  </r>
  <r>
    <x v="2"/>
    <s v="Grand Total"/>
    <d v="1900-08-01T00:00:00"/>
    <x v="7"/>
    <x v="3"/>
    <x v="6"/>
    <n v="345"/>
    <n v="7700"/>
    <n v="7840"/>
    <n v="1540"/>
    <x v="0"/>
  </r>
  <r>
    <x v="2"/>
    <s v="Grand Total"/>
    <d v="1900-08-01T00:00:00"/>
    <x v="7"/>
    <x v="1"/>
    <x v="7"/>
    <n v="122"/>
    <n v="110"/>
    <n v="112"/>
    <n v="22"/>
    <x v="0"/>
  </r>
  <r>
    <x v="2"/>
    <s v="Grand Total"/>
    <d v="1900-08-01T00:00:00"/>
    <x v="7"/>
    <x v="4"/>
    <x v="8"/>
    <n v="78"/>
    <n v="2517.46"/>
    <n v="5126.4639999999999"/>
    <n v="503.49200000000002"/>
    <x v="0"/>
  </r>
  <r>
    <x v="2"/>
    <s v="Grand Total"/>
    <d v="1900-08-01T00:00:00"/>
    <x v="7"/>
    <x v="4"/>
    <x v="9"/>
    <n v="76"/>
    <n v="2517.2949999999996"/>
    <n v="5126.1279999999997"/>
    <n v="503.45899999999995"/>
    <x v="0"/>
  </r>
  <r>
    <x v="2"/>
    <s v="Grand Total"/>
    <d v="1900-08-01T00:00:00"/>
    <x v="7"/>
    <x v="4"/>
    <x v="10"/>
    <n v="46"/>
    <n v="115"/>
    <n v="224"/>
    <n v="23"/>
    <x v="0"/>
  </r>
  <r>
    <x v="2"/>
    <s v="Grand Total"/>
    <d v="1900-08-01T00:00:00"/>
    <x v="7"/>
    <x v="4"/>
    <x v="11"/>
    <n v="34"/>
    <n v="2631.66"/>
    <n v="5126.0160000000005"/>
    <n v="526.33199999999999"/>
    <x v="0"/>
  </r>
  <r>
    <x v="2"/>
    <s v="Grand Total"/>
    <d v="1900-08-01T00:00:00"/>
    <x v="7"/>
    <x v="1"/>
    <x v="12"/>
    <n v="7"/>
    <n v="230"/>
    <n v="224"/>
    <n v="46"/>
    <x v="0"/>
  </r>
  <r>
    <x v="2"/>
    <s v="Grand Total"/>
    <d v="1900-08-01T00:00:00"/>
    <x v="7"/>
    <x v="4"/>
    <x v="14"/>
    <n v="3"/>
    <n v="2631.9475000000002"/>
    <n v="5126.576"/>
    <n v="526.38950000000011"/>
    <x v="0"/>
  </r>
  <r>
    <x v="2"/>
    <s v="Grand Total"/>
    <d v="1900-08-01T00:00:00"/>
    <x v="7"/>
    <x v="5"/>
    <x v="13"/>
    <n v="2"/>
    <n v="7590"/>
    <n v="7392"/>
    <n v="1518"/>
    <x v="0"/>
  </r>
  <r>
    <x v="2"/>
    <s v="Grand Total"/>
    <d v="1900-09-01T00:00:00"/>
    <x v="8"/>
    <x v="0"/>
    <x v="0"/>
    <n v="3566"/>
    <n v="4577.3"/>
    <n v="5126.576"/>
    <n v="915.46"/>
    <x v="0"/>
  </r>
  <r>
    <x v="2"/>
    <s v="Grand Total"/>
    <d v="1900-09-01T00:00:00"/>
    <x v="8"/>
    <x v="0"/>
    <x v="1"/>
    <n v="2498"/>
    <n v="8000"/>
    <n v="8960"/>
    <n v="1600"/>
    <x v="0"/>
  </r>
  <r>
    <x v="2"/>
    <s v="Grand Total"/>
    <d v="1900-09-01T00:00:00"/>
    <x v="8"/>
    <x v="1"/>
    <x v="2"/>
    <n v="1245"/>
    <n v="4577.2"/>
    <n v="5126.4639999999999"/>
    <n v="915.44"/>
    <x v="0"/>
  </r>
  <r>
    <x v="2"/>
    <s v="Grand Total"/>
    <d v="1900-09-01T00:00:00"/>
    <x v="8"/>
    <x v="2"/>
    <x v="3"/>
    <n v="644"/>
    <n v="5743.5"/>
    <n v="6432.72"/>
    <n v="1148.7"/>
    <x v="0"/>
  </r>
  <r>
    <x v="2"/>
    <s v="Grand Total"/>
    <d v="1900-09-01T00:00:00"/>
    <x v="8"/>
    <x v="3"/>
    <x v="4"/>
    <n v="643"/>
    <n v="7000"/>
    <n v="7840"/>
    <n v="1400"/>
    <x v="0"/>
  </r>
  <r>
    <x v="2"/>
    <s v="Grand Total"/>
    <d v="1900-09-01T00:00:00"/>
    <x v="8"/>
    <x v="2"/>
    <x v="5"/>
    <n v="455"/>
    <n v="4578.6000000000004"/>
    <n v="5128.0320000000002"/>
    <n v="915.72000000000014"/>
    <x v="0"/>
  </r>
  <r>
    <x v="2"/>
    <s v="Grand Total"/>
    <d v="1900-09-01T00:00:00"/>
    <x v="8"/>
    <x v="3"/>
    <x v="6"/>
    <n v="345"/>
    <n v="7000"/>
    <n v="7840"/>
    <n v="1400"/>
    <x v="0"/>
  </r>
  <r>
    <x v="2"/>
    <s v="Grand Total"/>
    <d v="1900-09-01T00:00:00"/>
    <x v="8"/>
    <x v="1"/>
    <x v="7"/>
    <n v="122"/>
    <n v="100"/>
    <n v="112"/>
    <n v="20"/>
    <x v="0"/>
  </r>
  <r>
    <x v="2"/>
    <s v="Grand Total"/>
    <d v="1900-09-01T00:00:00"/>
    <x v="8"/>
    <x v="4"/>
    <x v="8"/>
    <n v="78"/>
    <n v="2288.6"/>
    <n v="5126.4639999999999"/>
    <n v="457.72"/>
    <x v="0"/>
  </r>
  <r>
    <x v="2"/>
    <s v="Grand Total"/>
    <d v="1900-09-01T00:00:00"/>
    <x v="8"/>
    <x v="4"/>
    <x v="9"/>
    <n v="76"/>
    <n v="2288.4499999999998"/>
    <n v="5126.1279999999997"/>
    <n v="457.69"/>
    <x v="0"/>
  </r>
  <r>
    <x v="2"/>
    <s v="Grand Total"/>
    <d v="1900-09-01T00:00:00"/>
    <x v="8"/>
    <x v="4"/>
    <x v="10"/>
    <n v="46"/>
    <n v="100"/>
    <n v="224"/>
    <n v="20"/>
    <x v="0"/>
  </r>
  <r>
    <x v="2"/>
    <s v="Grand Total"/>
    <d v="1900-09-01T00:00:00"/>
    <x v="8"/>
    <x v="4"/>
    <x v="11"/>
    <n v="34"/>
    <n v="2746.08"/>
    <n v="5126.0160000000005"/>
    <n v="549.21600000000001"/>
    <x v="0"/>
  </r>
  <r>
    <x v="2"/>
    <s v="Grand Total"/>
    <d v="1900-09-01T00:00:00"/>
    <x v="8"/>
    <x v="1"/>
    <x v="12"/>
    <n v="7"/>
    <n v="240"/>
    <n v="224"/>
    <n v="48"/>
    <x v="0"/>
  </r>
  <r>
    <x v="2"/>
    <s v="Grand Total"/>
    <d v="1900-09-01T00:00:00"/>
    <x v="8"/>
    <x v="4"/>
    <x v="14"/>
    <n v="3"/>
    <n v="2746.38"/>
    <n v="5126.576"/>
    <n v="549.27600000000007"/>
    <x v="0"/>
  </r>
  <r>
    <x v="2"/>
    <s v="Grand Total"/>
    <d v="1900-09-01T00:00:00"/>
    <x v="8"/>
    <x v="5"/>
    <x v="13"/>
    <n v="2"/>
    <n v="7920"/>
    <n v="7392"/>
    <n v="1584"/>
    <x v="0"/>
  </r>
  <r>
    <x v="2"/>
    <s v="Grand Total"/>
    <d v="1900-10-01T00:00:00"/>
    <x v="9"/>
    <x v="0"/>
    <x v="0"/>
    <n v="3566"/>
    <n v="5035.0300000000007"/>
    <n v="5126.576"/>
    <n v="1007.0060000000002"/>
    <x v="0"/>
  </r>
  <r>
    <x v="2"/>
    <s v="Grand Total"/>
    <d v="1900-10-01T00:00:00"/>
    <x v="9"/>
    <x v="0"/>
    <x v="1"/>
    <n v="2498"/>
    <n v="9200"/>
    <n v="8960"/>
    <n v="1840"/>
    <x v="0"/>
  </r>
  <r>
    <x v="2"/>
    <s v="Grand Total"/>
    <d v="1900-10-01T00:00:00"/>
    <x v="9"/>
    <x v="1"/>
    <x v="2"/>
    <n v="1245"/>
    <n v="5263.78"/>
    <n v="5126.4639999999999"/>
    <n v="1052.7560000000001"/>
    <x v="0"/>
  </r>
  <r>
    <x v="2"/>
    <s v="Grand Total"/>
    <d v="1900-10-01T00:00:00"/>
    <x v="9"/>
    <x v="2"/>
    <x v="3"/>
    <n v="644"/>
    <n v="6605.0249999999996"/>
    <n v="6432.72"/>
    <n v="1321.0050000000001"/>
    <x v="0"/>
  </r>
  <r>
    <x v="2"/>
    <s v="Grand Total"/>
    <d v="1900-10-01T00:00:00"/>
    <x v="9"/>
    <x v="3"/>
    <x v="4"/>
    <n v="643"/>
    <n v="8400"/>
    <n v="7840"/>
    <n v="1680"/>
    <x v="0"/>
  </r>
  <r>
    <x v="2"/>
    <s v="Grand Total"/>
    <d v="1900-10-01T00:00:00"/>
    <x v="9"/>
    <x v="2"/>
    <x v="5"/>
    <n v="455"/>
    <n v="5494.3200000000006"/>
    <n v="5128.0320000000002"/>
    <n v="1098.8640000000003"/>
    <x v="0"/>
  </r>
  <r>
    <x v="2"/>
    <s v="Grand Total"/>
    <d v="1900-10-01T00:00:00"/>
    <x v="9"/>
    <x v="3"/>
    <x v="6"/>
    <n v="345"/>
    <n v="8400"/>
    <n v="7840"/>
    <n v="1680"/>
    <x v="0"/>
  </r>
  <r>
    <x v="2"/>
    <s v="Grand Total"/>
    <d v="1900-10-01T00:00:00"/>
    <x v="9"/>
    <x v="1"/>
    <x v="7"/>
    <n v="122"/>
    <n v="120"/>
    <n v="112"/>
    <n v="24"/>
    <x v="0"/>
  </r>
  <r>
    <x v="2"/>
    <s v="Grand Total"/>
    <d v="1900-10-01T00:00:00"/>
    <x v="9"/>
    <x v="4"/>
    <x v="8"/>
    <n v="78"/>
    <n v="2517.46"/>
    <n v="5126.4639999999999"/>
    <n v="503.49200000000002"/>
    <x v="0"/>
  </r>
  <r>
    <x v="2"/>
    <s v="Grand Total"/>
    <d v="1900-10-01T00:00:00"/>
    <x v="9"/>
    <x v="4"/>
    <x v="9"/>
    <n v="76"/>
    <n v="2517.2949999999996"/>
    <n v="5126.1279999999997"/>
    <n v="503.45899999999995"/>
    <x v="0"/>
  </r>
  <r>
    <x v="2"/>
    <s v="Grand Total"/>
    <d v="1900-10-01T00:00:00"/>
    <x v="9"/>
    <x v="4"/>
    <x v="10"/>
    <n v="46"/>
    <n v="110"/>
    <n v="224"/>
    <n v="22"/>
    <x v="0"/>
  </r>
  <r>
    <x v="2"/>
    <s v="Grand Total"/>
    <d v="1900-10-01T00:00:00"/>
    <x v="9"/>
    <x v="4"/>
    <x v="11"/>
    <n v="34"/>
    <n v="2517.2400000000002"/>
    <n v="5126.0160000000005"/>
    <n v="503.44800000000009"/>
    <x v="0"/>
  </r>
  <r>
    <x v="2"/>
    <s v="Grand Total"/>
    <d v="1900-10-01T00:00:00"/>
    <x v="9"/>
    <x v="1"/>
    <x v="12"/>
    <n v="7"/>
    <n v="220"/>
    <n v="224"/>
    <n v="44"/>
    <x v="0"/>
  </r>
  <r>
    <x v="2"/>
    <s v="Grand Total"/>
    <d v="1900-10-01T00:00:00"/>
    <x v="9"/>
    <x v="4"/>
    <x v="14"/>
    <n v="3"/>
    <n v="2517.5150000000003"/>
    <n v="5126.576"/>
    <n v="503.5030000000001"/>
    <x v="0"/>
  </r>
  <r>
    <x v="2"/>
    <s v="Grand Total"/>
    <d v="1900-10-01T00:00:00"/>
    <x v="9"/>
    <x v="5"/>
    <x v="13"/>
    <n v="2"/>
    <n v="7260"/>
    <n v="7392"/>
    <n v="1452"/>
    <x v="0"/>
  </r>
  <r>
    <x v="2"/>
    <s v="Grand Total"/>
    <d v="1900-11-01T00:00:00"/>
    <x v="10"/>
    <x v="0"/>
    <x v="0"/>
    <n v="3566"/>
    <n v="5263.8950000000004"/>
    <n v="5126.576"/>
    <n v="1052.7790000000002"/>
    <x v="0"/>
  </r>
  <r>
    <x v="2"/>
    <s v="Grand Total"/>
    <d v="1900-11-01T00:00:00"/>
    <x v="10"/>
    <x v="0"/>
    <x v="1"/>
    <n v="2498"/>
    <n v="8800"/>
    <n v="8960"/>
    <n v="1760"/>
    <x v="0"/>
  </r>
  <r>
    <x v="2"/>
    <s v="Grand Total"/>
    <d v="1900-11-01T00:00:00"/>
    <x v="10"/>
    <x v="1"/>
    <x v="2"/>
    <n v="1245"/>
    <n v="5034.92"/>
    <n v="5126.4639999999999"/>
    <n v="1006.984"/>
    <x v="0"/>
  </r>
  <r>
    <x v="2"/>
    <s v="Grand Total"/>
    <d v="1900-11-01T00:00:00"/>
    <x v="10"/>
    <x v="2"/>
    <x v="3"/>
    <n v="644"/>
    <n v="6317.85"/>
    <n v="6432.72"/>
    <n v="1263.5700000000002"/>
    <x v="0"/>
  </r>
  <r>
    <x v="2"/>
    <s v="Grand Total"/>
    <d v="1900-11-01T00:00:00"/>
    <x v="10"/>
    <x v="3"/>
    <x v="4"/>
    <n v="643"/>
    <n v="7700"/>
    <n v="7840"/>
    <n v="1540"/>
    <x v="0"/>
  </r>
  <r>
    <x v="2"/>
    <s v="Grand Total"/>
    <d v="1900-11-01T00:00:00"/>
    <x v="10"/>
    <x v="2"/>
    <x v="5"/>
    <n v="455"/>
    <n v="5036.46"/>
    <n v="5128.0320000000002"/>
    <n v="1007.292"/>
    <x v="0"/>
  </r>
  <r>
    <x v="2"/>
    <s v="Grand Total"/>
    <d v="1900-11-01T00:00:00"/>
    <x v="10"/>
    <x v="3"/>
    <x v="6"/>
    <n v="345"/>
    <n v="7700"/>
    <n v="7840"/>
    <n v="1540"/>
    <x v="0"/>
  </r>
  <r>
    <x v="2"/>
    <s v="Grand Total"/>
    <d v="1900-11-01T00:00:00"/>
    <x v="10"/>
    <x v="1"/>
    <x v="7"/>
    <n v="122"/>
    <n v="110"/>
    <n v="112"/>
    <n v="22"/>
    <x v="0"/>
  </r>
  <r>
    <x v="2"/>
    <s v="Grand Total"/>
    <d v="1900-11-01T00:00:00"/>
    <x v="10"/>
    <x v="4"/>
    <x v="8"/>
    <n v="78"/>
    <n v="2517.46"/>
    <n v="5126.4639999999999"/>
    <n v="503.49200000000002"/>
    <x v="0"/>
  </r>
  <r>
    <x v="2"/>
    <s v="Grand Total"/>
    <d v="1900-11-01T00:00:00"/>
    <x v="10"/>
    <x v="4"/>
    <x v="9"/>
    <n v="76"/>
    <n v="2288.4499999999998"/>
    <n v="5126.1279999999997"/>
    <n v="457.69"/>
    <x v="0"/>
  </r>
  <r>
    <x v="2"/>
    <s v="Grand Total"/>
    <d v="1900-11-01T00:00:00"/>
    <x v="10"/>
    <x v="4"/>
    <x v="10"/>
    <n v="46"/>
    <n v="100"/>
    <n v="224"/>
    <n v="20"/>
    <x v="0"/>
  </r>
  <r>
    <x v="2"/>
    <s v="Grand Total"/>
    <d v="1900-11-01T00:00:00"/>
    <x v="10"/>
    <x v="4"/>
    <x v="11"/>
    <n v="34"/>
    <n v="2288.4"/>
    <n v="5126.0160000000005"/>
    <n v="457.68000000000006"/>
    <x v="1"/>
  </r>
  <r>
    <x v="2"/>
    <s v="Grand Total"/>
    <d v="1900-11-01T00:00:00"/>
    <x v="10"/>
    <x v="1"/>
    <x v="12"/>
    <n v="7"/>
    <n v="200"/>
    <n v="224"/>
    <n v="40"/>
    <x v="1"/>
  </r>
  <r>
    <x v="2"/>
    <s v="Grand Total"/>
    <d v="1900-11-01T00:00:00"/>
    <x v="10"/>
    <x v="4"/>
    <x v="14"/>
    <n v="3"/>
    <n v="2288.65"/>
    <n v="5126.576"/>
    <n v="457.73"/>
    <x v="1"/>
  </r>
  <r>
    <x v="2"/>
    <s v="Grand Total"/>
    <d v="1900-11-01T00:00:00"/>
    <x v="10"/>
    <x v="5"/>
    <x v="13"/>
    <n v="2"/>
    <n v="6600"/>
    <n v="7392"/>
    <n v="1320"/>
    <x v="1"/>
  </r>
  <r>
    <x v="2"/>
    <s v="Grand Total"/>
    <d v="1900-12-01T00:00:00"/>
    <x v="11"/>
    <x v="0"/>
    <x v="0"/>
    <n v="3566"/>
    <n v="4577.3"/>
    <n v="5126.576"/>
    <n v="915.46"/>
    <x v="1"/>
  </r>
  <r>
    <x v="2"/>
    <s v="Grand Total"/>
    <d v="1900-12-01T00:00:00"/>
    <x v="11"/>
    <x v="0"/>
    <x v="1"/>
    <n v="2498"/>
    <n v="8000"/>
    <n v="8960"/>
    <n v="1600"/>
    <x v="1"/>
  </r>
  <r>
    <x v="2"/>
    <s v="Grand Total"/>
    <d v="1900-12-01T00:00:00"/>
    <x v="11"/>
    <x v="1"/>
    <x v="2"/>
    <n v="1245"/>
    <n v="4577.2"/>
    <n v="5126.4639999999999"/>
    <n v="915.44"/>
    <x v="1"/>
  </r>
  <r>
    <x v="2"/>
    <s v="Grand Total"/>
    <d v="1900-12-01T00:00:00"/>
    <x v="11"/>
    <x v="2"/>
    <x v="3"/>
    <n v="644"/>
    <n v="5743.5"/>
    <n v="6432.72"/>
    <n v="1148.7"/>
    <x v="1"/>
  </r>
  <r>
    <x v="2"/>
    <s v="Grand Total"/>
    <d v="1900-12-01T00:00:00"/>
    <x v="11"/>
    <x v="3"/>
    <x v="4"/>
    <n v="643"/>
    <n v="7000"/>
    <n v="7840"/>
    <n v="1400"/>
    <x v="1"/>
  </r>
  <r>
    <x v="2"/>
    <s v="Grand Total"/>
    <d v="1900-12-01T00:00:00"/>
    <x v="11"/>
    <x v="2"/>
    <x v="5"/>
    <n v="455"/>
    <n v="4578.6000000000004"/>
    <n v="5128.0320000000002"/>
    <n v="915.72000000000014"/>
    <x v="1"/>
  </r>
  <r>
    <x v="2"/>
    <s v="Grand Total"/>
    <d v="1900-12-01T00:00:00"/>
    <x v="11"/>
    <x v="3"/>
    <x v="6"/>
    <n v="345"/>
    <n v="7000"/>
    <n v="7840"/>
    <n v="1400"/>
    <x v="1"/>
  </r>
  <r>
    <x v="2"/>
    <s v="Grand Total"/>
    <d v="1900-12-01T00:00:00"/>
    <x v="11"/>
    <x v="1"/>
    <x v="7"/>
    <n v="122"/>
    <n v="100"/>
    <n v="112"/>
    <n v="20"/>
    <x v="1"/>
  </r>
  <r>
    <x v="2"/>
    <s v="Grand Total"/>
    <d v="1900-12-01T00:00:00"/>
    <x v="11"/>
    <x v="4"/>
    <x v="8"/>
    <n v="78"/>
    <n v="2288.6"/>
    <n v="5126.4639999999999"/>
    <n v="457.72"/>
    <x v="1"/>
  </r>
  <r>
    <x v="2"/>
    <s v="Grand Total"/>
    <d v="1900-12-01T00:00:00"/>
    <x v="11"/>
    <x v="4"/>
    <x v="9"/>
    <n v="76"/>
    <n v="2288.4499999999998"/>
    <n v="5126.1279999999997"/>
    <n v="457.69"/>
    <x v="1"/>
  </r>
  <r>
    <x v="2"/>
    <s v="Grand Total"/>
    <d v="1900-12-01T00:00:00"/>
    <x v="11"/>
    <x v="4"/>
    <x v="10"/>
    <n v="46"/>
    <n v="100"/>
    <n v="224"/>
    <n v="20"/>
    <x v="1"/>
  </r>
  <r>
    <x v="2"/>
    <s v="Grand Total"/>
    <d v="1900-12-01T00:00:00"/>
    <x v="11"/>
    <x v="4"/>
    <x v="11"/>
    <n v="34"/>
    <n v="2288.4"/>
    <n v="5126.0160000000005"/>
    <n v="457.68000000000006"/>
    <x v="1"/>
  </r>
  <r>
    <x v="2"/>
    <s v="Grand Total"/>
    <d v="1900-12-01T00:00:00"/>
    <x v="11"/>
    <x v="1"/>
    <x v="12"/>
    <n v="7"/>
    <n v="200"/>
    <n v="224"/>
    <n v="40"/>
    <x v="1"/>
  </r>
  <r>
    <x v="2"/>
    <s v="Grand Total"/>
    <d v="1900-12-01T00:00:00"/>
    <x v="11"/>
    <x v="4"/>
    <x v="14"/>
    <n v="3"/>
    <n v="2288.65"/>
    <n v="5126.576"/>
    <n v="457.73"/>
    <x v="1"/>
  </r>
  <r>
    <x v="2"/>
    <s v="Grand Total"/>
    <d v="1900-12-01T00:00:00"/>
    <x v="11"/>
    <x v="5"/>
    <x v="13"/>
    <n v="2"/>
    <n v="6600"/>
    <n v="7392"/>
    <n v="1320"/>
    <x v="1"/>
  </r>
  <r>
    <x v="3"/>
    <s v="Grand Total"/>
    <d v="1899-12-31T00:00:00"/>
    <x v="0"/>
    <x v="0"/>
    <x v="0"/>
    <n v="3566"/>
    <n v="5492.76"/>
    <n v="5126.576"/>
    <n v="1098.5520000000001"/>
    <x v="1"/>
  </r>
  <r>
    <x v="3"/>
    <s v="Grand Total"/>
    <d v="1899-12-31T00:00:00"/>
    <x v="0"/>
    <x v="0"/>
    <x v="1"/>
    <n v="2498"/>
    <n v="9600"/>
    <n v="8960"/>
    <n v="1920"/>
    <x v="1"/>
  </r>
  <r>
    <x v="3"/>
    <s v="Grand Total"/>
    <d v="1899-12-31T00:00:00"/>
    <x v="0"/>
    <x v="1"/>
    <x v="2"/>
    <n v="1245"/>
    <n v="5492.6399999999994"/>
    <n v="5126.4639999999999"/>
    <n v="1098.528"/>
    <x v="1"/>
  </r>
  <r>
    <x v="3"/>
    <s v="Grand Total"/>
    <d v="1899-12-31T00:00:00"/>
    <x v="0"/>
    <x v="2"/>
    <x v="3"/>
    <n v="644"/>
    <n v="6892.2"/>
    <n v="6432.72"/>
    <n v="1378.44"/>
    <x v="1"/>
  </r>
  <r>
    <x v="3"/>
    <s v="Grand Total"/>
    <d v="1899-12-31T00:00:00"/>
    <x v="0"/>
    <x v="3"/>
    <x v="4"/>
    <n v="643"/>
    <n v="8400"/>
    <n v="7840"/>
    <n v="1680"/>
    <x v="0"/>
  </r>
  <r>
    <x v="3"/>
    <s v="Grand Total"/>
    <d v="1899-12-31T00:00:00"/>
    <x v="0"/>
    <x v="2"/>
    <x v="5"/>
    <n v="455"/>
    <n v="5494.3200000000006"/>
    <n v="5128.0320000000002"/>
    <n v="1098.8640000000003"/>
    <x v="0"/>
  </r>
  <r>
    <x v="3"/>
    <s v="Grand Total"/>
    <d v="1899-12-31T00:00:00"/>
    <x v="0"/>
    <x v="3"/>
    <x v="6"/>
    <n v="345"/>
    <n v="8400"/>
    <n v="7840"/>
    <n v="1680"/>
    <x v="0"/>
  </r>
  <r>
    <x v="3"/>
    <s v="Grand Total"/>
    <d v="1899-12-31T00:00:00"/>
    <x v="0"/>
    <x v="1"/>
    <x v="7"/>
    <n v="122"/>
    <n v="120"/>
    <n v="112"/>
    <n v="24"/>
    <x v="0"/>
  </r>
  <r>
    <x v="3"/>
    <s v="Grand Total"/>
    <d v="1899-12-31T00:00:00"/>
    <x v="0"/>
    <x v="4"/>
    <x v="8"/>
    <n v="78"/>
    <n v="2288.6"/>
    <n v="5126.4639999999999"/>
    <n v="457.72"/>
    <x v="0"/>
  </r>
  <r>
    <x v="3"/>
    <s v="Grand Total"/>
    <d v="1899-12-31T00:00:00"/>
    <x v="0"/>
    <x v="4"/>
    <x v="9"/>
    <n v="76"/>
    <n v="2288.4499999999998"/>
    <n v="5126.1279999999997"/>
    <n v="457.69"/>
    <x v="0"/>
  </r>
  <r>
    <x v="3"/>
    <s v="Grand Total"/>
    <d v="1899-12-31T00:00:00"/>
    <x v="0"/>
    <x v="4"/>
    <x v="10"/>
    <n v="46"/>
    <n v="100"/>
    <n v="224"/>
    <n v="20"/>
    <x v="0"/>
  </r>
  <r>
    <x v="3"/>
    <s v="Grand Total"/>
    <d v="1899-12-31T00:00:00"/>
    <x v="0"/>
    <x v="4"/>
    <x v="11"/>
    <n v="34"/>
    <n v="2288.4"/>
    <n v="5126.0160000000005"/>
    <n v="457.68000000000006"/>
    <x v="0"/>
  </r>
  <r>
    <x v="3"/>
    <s v="Grand Total"/>
    <d v="1899-12-31T00:00:00"/>
    <x v="0"/>
    <x v="1"/>
    <x v="12"/>
    <n v="7"/>
    <n v="200"/>
    <n v="224"/>
    <n v="40"/>
    <x v="0"/>
  </r>
  <r>
    <x v="3"/>
    <s v="Grand Total"/>
    <d v="1899-12-31T00:00:00"/>
    <x v="0"/>
    <x v="5"/>
    <x v="13"/>
    <n v="3"/>
    <n v="4577.3"/>
    <n v="7392"/>
    <n v="915.46"/>
    <x v="0"/>
  </r>
  <r>
    <x v="3"/>
    <s v="Grand Total"/>
    <d v="1899-12-31T00:00:00"/>
    <x v="0"/>
    <x v="4"/>
    <x v="14"/>
    <n v="3"/>
    <n v="3300"/>
    <n v="5126.576"/>
    <n v="660"/>
    <x v="0"/>
  </r>
  <r>
    <x v="3"/>
    <s v="Grand Total"/>
    <d v="1900-01-31T00:00:00"/>
    <x v="1"/>
    <x v="0"/>
    <x v="0"/>
    <n v="3566"/>
    <n v="4577.3"/>
    <n v="5126.576"/>
    <n v="915.46"/>
    <x v="0"/>
  </r>
  <r>
    <x v="3"/>
    <s v="Grand Total"/>
    <d v="1900-01-31T00:00:00"/>
    <x v="1"/>
    <x v="0"/>
    <x v="1"/>
    <n v="2498"/>
    <n v="8000"/>
    <n v="8960"/>
    <n v="1600"/>
    <x v="0"/>
  </r>
  <r>
    <x v="3"/>
    <s v="Grand Total"/>
    <d v="1900-01-31T00:00:00"/>
    <x v="1"/>
    <x v="1"/>
    <x v="2"/>
    <n v="1245"/>
    <n v="4577.2"/>
    <n v="5126.4639999999999"/>
    <n v="915.44"/>
    <x v="0"/>
  </r>
  <r>
    <x v="3"/>
    <s v="Grand Total"/>
    <d v="1900-01-31T00:00:00"/>
    <x v="1"/>
    <x v="2"/>
    <x v="3"/>
    <n v="644"/>
    <n v="5743.5"/>
    <n v="6432.72"/>
    <n v="1148.7"/>
    <x v="0"/>
  </r>
  <r>
    <x v="3"/>
    <s v="Grand Total"/>
    <d v="1900-01-31T00:00:00"/>
    <x v="1"/>
    <x v="3"/>
    <x v="4"/>
    <n v="643"/>
    <n v="7000"/>
    <n v="7840"/>
    <n v="1400"/>
    <x v="0"/>
  </r>
  <r>
    <x v="3"/>
    <s v="Grand Total"/>
    <d v="1900-01-31T00:00:00"/>
    <x v="1"/>
    <x v="2"/>
    <x v="5"/>
    <n v="455"/>
    <n v="4578.6000000000004"/>
    <n v="5128.0320000000002"/>
    <n v="915.72000000000014"/>
    <x v="0"/>
  </r>
  <r>
    <x v="3"/>
    <s v="Grand Total"/>
    <d v="1900-01-31T00:00:00"/>
    <x v="1"/>
    <x v="3"/>
    <x v="6"/>
    <n v="345"/>
    <n v="7000"/>
    <n v="7840"/>
    <n v="1400"/>
    <x v="0"/>
  </r>
  <r>
    <x v="3"/>
    <s v="Grand Total"/>
    <d v="1900-01-31T00:00:00"/>
    <x v="1"/>
    <x v="1"/>
    <x v="7"/>
    <n v="122"/>
    <n v="100"/>
    <n v="112"/>
    <n v="20"/>
    <x v="0"/>
  </r>
  <r>
    <x v="3"/>
    <s v="Grand Total"/>
    <d v="1900-01-31T00:00:00"/>
    <x v="1"/>
    <x v="4"/>
    <x v="8"/>
    <n v="78"/>
    <n v="2288.6"/>
    <n v="5126.4639999999999"/>
    <n v="457.72"/>
    <x v="0"/>
  </r>
  <r>
    <x v="3"/>
    <s v="Grand Total"/>
    <d v="1900-01-31T00:00:00"/>
    <x v="1"/>
    <x v="4"/>
    <x v="9"/>
    <n v="76"/>
    <n v="2288.4499999999998"/>
    <n v="5126.1279999999997"/>
    <n v="457.69"/>
    <x v="0"/>
  </r>
  <r>
    <x v="3"/>
    <s v="Grand Total"/>
    <d v="1900-01-31T00:00:00"/>
    <x v="1"/>
    <x v="4"/>
    <x v="10"/>
    <n v="46"/>
    <n v="100"/>
    <n v="224"/>
    <n v="20"/>
    <x v="0"/>
  </r>
  <r>
    <x v="3"/>
    <s v="Grand Total"/>
    <d v="1900-01-31T00:00:00"/>
    <x v="1"/>
    <x v="4"/>
    <x v="11"/>
    <n v="34"/>
    <n v="2288.4"/>
    <n v="5126.0160000000005"/>
    <n v="457.68000000000006"/>
    <x v="0"/>
  </r>
  <r>
    <x v="3"/>
    <s v="Grand Total"/>
    <d v="1900-01-31T00:00:00"/>
    <x v="1"/>
    <x v="1"/>
    <x v="12"/>
    <n v="7"/>
    <n v="200"/>
    <n v="224"/>
    <n v="40"/>
    <x v="0"/>
  </r>
  <r>
    <x v="3"/>
    <s v="Grand Total"/>
    <d v="1900-01-31T00:00:00"/>
    <x v="1"/>
    <x v="4"/>
    <x v="14"/>
    <n v="3"/>
    <n v="3300"/>
    <n v="5126.576"/>
    <n v="660"/>
    <x v="0"/>
  </r>
  <r>
    <x v="3"/>
    <s v="Grand Total"/>
    <d v="1900-01-31T00:00:00"/>
    <x v="1"/>
    <x v="5"/>
    <x v="13"/>
    <n v="2"/>
    <n v="6600"/>
    <n v="7392"/>
    <n v="1320"/>
    <x v="0"/>
  </r>
  <r>
    <x v="3"/>
    <s v="Grand Total"/>
    <d v="1900-03-01T00:00:00"/>
    <x v="2"/>
    <x v="0"/>
    <x v="0"/>
    <n v="3566"/>
    <n v="4577.3"/>
    <n v="5126.576"/>
    <n v="915.46"/>
    <x v="0"/>
  </r>
  <r>
    <x v="3"/>
    <s v="Grand Total"/>
    <d v="1900-03-01T00:00:00"/>
    <x v="2"/>
    <x v="0"/>
    <x v="1"/>
    <n v="2498"/>
    <n v="8000"/>
    <n v="8960"/>
    <n v="1600"/>
    <x v="0"/>
  </r>
  <r>
    <x v="3"/>
    <s v="Grand Total"/>
    <d v="1900-03-01T00:00:00"/>
    <x v="2"/>
    <x v="1"/>
    <x v="2"/>
    <n v="1245"/>
    <n v="4577.2"/>
    <n v="5126.4639999999999"/>
    <n v="915.44"/>
    <x v="0"/>
  </r>
  <r>
    <x v="3"/>
    <s v="Grand Total"/>
    <d v="1900-03-01T00:00:00"/>
    <x v="2"/>
    <x v="2"/>
    <x v="3"/>
    <n v="644"/>
    <n v="10000"/>
    <n v="6432.72"/>
    <n v="2000"/>
    <x v="0"/>
  </r>
  <r>
    <x v="3"/>
    <s v="Grand Total"/>
    <d v="1900-03-01T00:00:00"/>
    <x v="2"/>
    <x v="3"/>
    <x v="4"/>
    <n v="643"/>
    <n v="7000"/>
    <n v="7840"/>
    <n v="1400"/>
    <x v="0"/>
  </r>
  <r>
    <x v="3"/>
    <s v="Grand Total"/>
    <d v="1900-03-01T00:00:00"/>
    <x v="2"/>
    <x v="2"/>
    <x v="5"/>
    <n v="455"/>
    <n v="4578.6000000000004"/>
    <n v="5128.0320000000002"/>
    <n v="915.72000000000014"/>
    <x v="0"/>
  </r>
  <r>
    <x v="3"/>
    <s v="Grand Total"/>
    <d v="1900-03-01T00:00:00"/>
    <x v="2"/>
    <x v="3"/>
    <x v="6"/>
    <n v="345"/>
    <n v="7000"/>
    <n v="7840"/>
    <n v="1400"/>
    <x v="0"/>
  </r>
  <r>
    <x v="3"/>
    <s v="Grand Total"/>
    <d v="1900-03-01T00:00:00"/>
    <x v="2"/>
    <x v="1"/>
    <x v="7"/>
    <n v="122"/>
    <n v="100"/>
    <n v="112"/>
    <n v="20"/>
    <x v="0"/>
  </r>
  <r>
    <x v="3"/>
    <s v="Grand Total"/>
    <d v="1900-03-01T00:00:00"/>
    <x v="2"/>
    <x v="4"/>
    <x v="8"/>
    <n v="78"/>
    <n v="2288.6"/>
    <n v="5126.4639999999999"/>
    <n v="457.72"/>
    <x v="0"/>
  </r>
  <r>
    <x v="3"/>
    <s v="Grand Total"/>
    <d v="1900-03-01T00:00:00"/>
    <x v="2"/>
    <x v="4"/>
    <x v="9"/>
    <n v="76"/>
    <n v="2288.4499999999998"/>
    <n v="5126.1279999999997"/>
    <n v="457.69"/>
    <x v="0"/>
  </r>
  <r>
    <x v="3"/>
    <s v="Grand Total"/>
    <d v="1900-03-01T00:00:00"/>
    <x v="2"/>
    <x v="4"/>
    <x v="10"/>
    <n v="46"/>
    <n v="100"/>
    <n v="224"/>
    <n v="20"/>
    <x v="0"/>
  </r>
  <r>
    <x v="3"/>
    <s v="Grand Total"/>
    <d v="1900-03-01T00:00:00"/>
    <x v="2"/>
    <x v="4"/>
    <x v="11"/>
    <n v="34"/>
    <n v="2288.4"/>
    <n v="5126.0160000000005"/>
    <n v="457.68000000000006"/>
    <x v="0"/>
  </r>
  <r>
    <x v="3"/>
    <s v="Grand Total"/>
    <d v="1900-03-01T00:00:00"/>
    <x v="2"/>
    <x v="1"/>
    <x v="12"/>
    <n v="7"/>
    <n v="200"/>
    <n v="224"/>
    <n v="40"/>
    <x v="0"/>
  </r>
  <r>
    <x v="3"/>
    <s v="Grand Total"/>
    <d v="1900-03-01T00:00:00"/>
    <x v="2"/>
    <x v="4"/>
    <x v="14"/>
    <n v="3"/>
    <n v="2288.65"/>
    <n v="5126.576"/>
    <n v="457.73"/>
    <x v="0"/>
  </r>
  <r>
    <x v="3"/>
    <s v="Grand Total"/>
    <d v="1900-03-01T00:00:00"/>
    <x v="2"/>
    <x v="5"/>
    <x v="13"/>
    <n v="2"/>
    <n v="6600"/>
    <n v="7392"/>
    <n v="1320"/>
    <x v="0"/>
  </r>
  <r>
    <x v="3"/>
    <s v="Grand Total"/>
    <d v="1900-04-01T00:00:00"/>
    <x v="3"/>
    <x v="0"/>
    <x v="0"/>
    <n v="3566"/>
    <n v="4577.3"/>
    <n v="5126.576"/>
    <n v="915.46"/>
    <x v="0"/>
  </r>
  <r>
    <x v="3"/>
    <s v="Grand Total"/>
    <d v="1900-04-01T00:00:00"/>
    <x v="3"/>
    <x v="0"/>
    <x v="1"/>
    <n v="2498"/>
    <n v="8000"/>
    <n v="8960"/>
    <n v="1600"/>
    <x v="1"/>
  </r>
  <r>
    <x v="3"/>
    <s v="Grand Total"/>
    <d v="1900-04-01T00:00:00"/>
    <x v="3"/>
    <x v="1"/>
    <x v="2"/>
    <n v="1245"/>
    <n v="4577.2"/>
    <n v="5126.4639999999999"/>
    <n v="915.44"/>
    <x v="1"/>
  </r>
  <r>
    <x v="3"/>
    <s v="Grand Total"/>
    <d v="1900-04-01T00:00:00"/>
    <x v="3"/>
    <x v="2"/>
    <x v="3"/>
    <n v="644"/>
    <n v="15000"/>
    <n v="6432.72"/>
    <n v="3000"/>
    <x v="1"/>
  </r>
  <r>
    <x v="3"/>
    <s v="Grand Total"/>
    <d v="1900-04-01T00:00:00"/>
    <x v="3"/>
    <x v="3"/>
    <x v="4"/>
    <n v="643"/>
    <n v="7000"/>
    <n v="7840"/>
    <n v="1400"/>
    <x v="1"/>
  </r>
  <r>
    <x v="3"/>
    <s v="Grand Total"/>
    <d v="1900-04-01T00:00:00"/>
    <x v="3"/>
    <x v="2"/>
    <x v="5"/>
    <n v="455"/>
    <n v="14000"/>
    <n v="5128.0320000000002"/>
    <n v="2800"/>
    <x v="1"/>
  </r>
  <r>
    <x v="3"/>
    <s v="Grand Total"/>
    <d v="1900-04-01T00:00:00"/>
    <x v="3"/>
    <x v="3"/>
    <x v="6"/>
    <n v="345"/>
    <n v="7000"/>
    <n v="7840"/>
    <n v="1400"/>
    <x v="1"/>
  </r>
  <r>
    <x v="3"/>
    <s v="Grand Total"/>
    <d v="1900-04-01T00:00:00"/>
    <x v="3"/>
    <x v="1"/>
    <x v="7"/>
    <n v="122"/>
    <n v="100"/>
    <n v="112"/>
    <n v="20"/>
    <x v="1"/>
  </r>
  <r>
    <x v="3"/>
    <s v="Grand Total"/>
    <d v="1900-04-01T00:00:00"/>
    <x v="3"/>
    <x v="4"/>
    <x v="8"/>
    <n v="78"/>
    <n v="2288.6"/>
    <n v="5126.4639999999999"/>
    <n v="457.72"/>
    <x v="1"/>
  </r>
  <r>
    <x v="3"/>
    <s v="Grand Total"/>
    <d v="1900-04-01T00:00:00"/>
    <x v="3"/>
    <x v="4"/>
    <x v="9"/>
    <n v="76"/>
    <n v="2288.4499999999998"/>
    <n v="5126.1279999999997"/>
    <n v="457.69"/>
    <x v="1"/>
  </r>
  <r>
    <x v="3"/>
    <s v="Grand Total"/>
    <d v="1900-04-01T00:00:00"/>
    <x v="3"/>
    <x v="4"/>
    <x v="10"/>
    <n v="46"/>
    <n v="100"/>
    <n v="224"/>
    <n v="20"/>
    <x v="1"/>
  </r>
  <r>
    <x v="3"/>
    <s v="Grand Total"/>
    <d v="1900-04-01T00:00:00"/>
    <x v="3"/>
    <x v="4"/>
    <x v="11"/>
    <n v="34"/>
    <n v="2288.4"/>
    <n v="5126.0160000000005"/>
    <n v="457.68000000000006"/>
    <x v="1"/>
  </r>
  <r>
    <x v="3"/>
    <s v="Grand Total"/>
    <d v="1900-04-01T00:00:00"/>
    <x v="3"/>
    <x v="1"/>
    <x v="12"/>
    <n v="7"/>
    <n v="200"/>
    <n v="224"/>
    <n v="40"/>
    <x v="1"/>
  </r>
  <r>
    <x v="3"/>
    <s v="Grand Total"/>
    <d v="1900-04-01T00:00:00"/>
    <x v="3"/>
    <x v="4"/>
    <x v="14"/>
    <n v="3"/>
    <n v="2288.65"/>
    <n v="5126.576"/>
    <n v="457.73"/>
    <x v="1"/>
  </r>
  <r>
    <x v="3"/>
    <s v="Grand Total"/>
    <d v="1900-04-01T00:00:00"/>
    <x v="3"/>
    <x v="5"/>
    <x v="13"/>
    <n v="2"/>
    <n v="7920"/>
    <n v="7392"/>
    <n v="1584"/>
    <x v="1"/>
  </r>
  <r>
    <x v="3"/>
    <s v="Grand Total"/>
    <d v="1900-05-01T00:00:00"/>
    <x v="4"/>
    <x v="0"/>
    <x v="0"/>
    <n v="3566"/>
    <n v="4577.3"/>
    <n v="5126.576"/>
    <n v="915.46"/>
    <x v="1"/>
  </r>
  <r>
    <x v="3"/>
    <s v="Grand Total"/>
    <d v="1900-05-01T00:00:00"/>
    <x v="4"/>
    <x v="0"/>
    <x v="1"/>
    <n v="2498"/>
    <n v="8800"/>
    <n v="8960"/>
    <n v="1760"/>
    <x v="1"/>
  </r>
  <r>
    <x v="3"/>
    <s v="Grand Total"/>
    <d v="1900-05-01T00:00:00"/>
    <x v="4"/>
    <x v="1"/>
    <x v="2"/>
    <n v="1245"/>
    <n v="5034.92"/>
    <n v="5126.4639999999999"/>
    <n v="1006.984"/>
    <x v="1"/>
  </r>
  <r>
    <x v="3"/>
    <s v="Grand Total"/>
    <d v="1900-05-01T00:00:00"/>
    <x v="4"/>
    <x v="2"/>
    <x v="3"/>
    <n v="644"/>
    <n v="6317.85"/>
    <n v="6432.72"/>
    <n v="1263.5700000000002"/>
    <x v="1"/>
  </r>
  <r>
    <x v="3"/>
    <s v="Grand Total"/>
    <d v="1900-05-01T00:00:00"/>
    <x v="4"/>
    <x v="3"/>
    <x v="4"/>
    <n v="643"/>
    <n v="7700"/>
    <n v="7840"/>
    <n v="1540"/>
    <x v="1"/>
  </r>
  <r>
    <x v="3"/>
    <s v="Grand Total"/>
    <d v="1900-05-01T00:00:00"/>
    <x v="4"/>
    <x v="2"/>
    <x v="5"/>
    <n v="455"/>
    <n v="5036.46"/>
    <n v="5128.0320000000002"/>
    <n v="1007.292"/>
    <x v="1"/>
  </r>
  <r>
    <x v="3"/>
    <s v="Grand Total"/>
    <d v="1900-05-01T00:00:00"/>
    <x v="4"/>
    <x v="3"/>
    <x v="6"/>
    <n v="345"/>
    <n v="7700"/>
    <n v="7840"/>
    <n v="1540"/>
    <x v="1"/>
  </r>
  <r>
    <x v="3"/>
    <s v="Grand Total"/>
    <d v="1900-05-01T00:00:00"/>
    <x v="4"/>
    <x v="1"/>
    <x v="7"/>
    <n v="122"/>
    <n v="110"/>
    <n v="112"/>
    <n v="22"/>
    <x v="1"/>
  </r>
  <r>
    <x v="3"/>
    <s v="Grand Total"/>
    <d v="1900-05-01T00:00:00"/>
    <x v="4"/>
    <x v="4"/>
    <x v="8"/>
    <n v="78"/>
    <n v="2517.46"/>
    <n v="5126.4639999999999"/>
    <n v="503.49200000000002"/>
    <x v="1"/>
  </r>
  <r>
    <x v="3"/>
    <s v="Grand Total"/>
    <d v="1900-05-01T00:00:00"/>
    <x v="4"/>
    <x v="4"/>
    <x v="9"/>
    <n v="76"/>
    <n v="2288.4499999999998"/>
    <n v="5126.1279999999997"/>
    <n v="457.69"/>
    <x v="1"/>
  </r>
  <r>
    <x v="3"/>
    <s v="Grand Total"/>
    <d v="1900-05-01T00:00:00"/>
    <x v="4"/>
    <x v="4"/>
    <x v="10"/>
    <n v="46"/>
    <n v="100"/>
    <n v="224"/>
    <n v="20"/>
    <x v="1"/>
  </r>
  <r>
    <x v="3"/>
    <s v="Grand Total"/>
    <d v="1900-05-01T00:00:00"/>
    <x v="4"/>
    <x v="4"/>
    <x v="11"/>
    <n v="34"/>
    <n v="2288.4"/>
    <n v="5126.0160000000005"/>
    <n v="457.68000000000006"/>
    <x v="0"/>
  </r>
  <r>
    <x v="3"/>
    <s v="Grand Total"/>
    <d v="1900-05-01T00:00:00"/>
    <x v="4"/>
    <x v="1"/>
    <x v="12"/>
    <n v="7"/>
    <n v="200"/>
    <n v="224"/>
    <n v="40"/>
    <x v="0"/>
  </r>
  <r>
    <x v="3"/>
    <s v="Grand Total"/>
    <d v="1900-05-01T00:00:00"/>
    <x v="4"/>
    <x v="4"/>
    <x v="14"/>
    <n v="3"/>
    <n v="3300"/>
    <n v="5126.576"/>
    <n v="660"/>
    <x v="0"/>
  </r>
  <r>
    <x v="3"/>
    <s v="Grand Total"/>
    <d v="1900-05-01T00:00:00"/>
    <x v="4"/>
    <x v="5"/>
    <x v="13"/>
    <n v="2"/>
    <n v="4577.3"/>
    <n v="7392"/>
    <n v="915.46"/>
    <x v="0"/>
  </r>
  <r>
    <x v="3"/>
    <s v="Grand Total"/>
    <d v="1900-06-01T00:00:00"/>
    <x v="5"/>
    <x v="0"/>
    <x v="0"/>
    <n v="3566"/>
    <n v="4577.3"/>
    <n v="5126.576"/>
    <n v="915.46"/>
    <x v="0"/>
  </r>
  <r>
    <x v="3"/>
    <s v="Grand Total"/>
    <d v="1900-06-01T00:00:00"/>
    <x v="5"/>
    <x v="0"/>
    <x v="1"/>
    <n v="2498"/>
    <n v="8000"/>
    <n v="8960"/>
    <n v="1600"/>
    <x v="0"/>
  </r>
  <r>
    <x v="3"/>
    <s v="Grand Total"/>
    <d v="1900-06-01T00:00:00"/>
    <x v="5"/>
    <x v="1"/>
    <x v="2"/>
    <n v="1245"/>
    <n v="4577.2"/>
    <n v="5126.4639999999999"/>
    <n v="915.44"/>
    <x v="0"/>
  </r>
  <r>
    <x v="3"/>
    <s v="Grand Total"/>
    <d v="1900-06-01T00:00:00"/>
    <x v="5"/>
    <x v="2"/>
    <x v="3"/>
    <n v="644"/>
    <n v="10000"/>
    <n v="6432.72"/>
    <n v="2000"/>
    <x v="0"/>
  </r>
  <r>
    <x v="3"/>
    <s v="Grand Total"/>
    <d v="1900-06-01T00:00:00"/>
    <x v="5"/>
    <x v="3"/>
    <x v="4"/>
    <n v="643"/>
    <n v="7000"/>
    <n v="7840"/>
    <n v="1400"/>
    <x v="0"/>
  </r>
  <r>
    <x v="3"/>
    <s v="Grand Total"/>
    <d v="1900-06-01T00:00:00"/>
    <x v="5"/>
    <x v="2"/>
    <x v="5"/>
    <n v="455"/>
    <n v="8000"/>
    <n v="5128.0320000000002"/>
    <n v="1600"/>
    <x v="0"/>
  </r>
  <r>
    <x v="3"/>
    <s v="Grand Total"/>
    <d v="1900-06-01T00:00:00"/>
    <x v="5"/>
    <x v="3"/>
    <x v="6"/>
    <n v="345"/>
    <n v="7000"/>
    <n v="7840"/>
    <n v="1400"/>
    <x v="0"/>
  </r>
  <r>
    <x v="3"/>
    <s v="Grand Total"/>
    <d v="1900-06-01T00:00:00"/>
    <x v="5"/>
    <x v="1"/>
    <x v="7"/>
    <n v="122"/>
    <n v="100"/>
    <n v="112"/>
    <n v="20"/>
    <x v="0"/>
  </r>
  <r>
    <x v="3"/>
    <s v="Grand Total"/>
    <d v="1900-06-01T00:00:00"/>
    <x v="5"/>
    <x v="4"/>
    <x v="8"/>
    <n v="78"/>
    <n v="2288.6"/>
    <n v="5126.4639999999999"/>
    <n v="457.72"/>
    <x v="0"/>
  </r>
  <r>
    <x v="3"/>
    <s v="Grand Total"/>
    <d v="1900-06-01T00:00:00"/>
    <x v="5"/>
    <x v="4"/>
    <x v="9"/>
    <n v="76"/>
    <n v="2288.4499999999998"/>
    <n v="5126.1279999999997"/>
    <n v="457.69"/>
    <x v="0"/>
  </r>
  <r>
    <x v="3"/>
    <s v="Grand Total"/>
    <d v="1900-06-01T00:00:00"/>
    <x v="5"/>
    <x v="4"/>
    <x v="10"/>
    <n v="46"/>
    <n v="100"/>
    <n v="224"/>
    <n v="20"/>
    <x v="0"/>
  </r>
  <r>
    <x v="3"/>
    <s v="Grand Total"/>
    <d v="1900-06-01T00:00:00"/>
    <x v="5"/>
    <x v="4"/>
    <x v="11"/>
    <n v="34"/>
    <n v="2288.4"/>
    <n v="5126.0160000000005"/>
    <n v="457.68000000000006"/>
    <x v="0"/>
  </r>
  <r>
    <x v="3"/>
    <s v="Grand Total"/>
    <d v="1900-06-01T00:00:00"/>
    <x v="5"/>
    <x v="1"/>
    <x v="12"/>
    <n v="7"/>
    <n v="200"/>
    <n v="224"/>
    <n v="40"/>
    <x v="0"/>
  </r>
  <r>
    <x v="3"/>
    <s v="Grand Total"/>
    <d v="1900-06-01T00:00:00"/>
    <x v="5"/>
    <x v="5"/>
    <x v="13"/>
    <n v="3"/>
    <n v="4577.3"/>
    <n v="7392"/>
    <n v="915.46"/>
    <x v="1"/>
  </r>
  <r>
    <x v="3"/>
    <s v="Grand Total"/>
    <d v="1900-06-01T00:00:00"/>
    <x v="5"/>
    <x v="4"/>
    <x v="14"/>
    <n v="3"/>
    <n v="2288.65"/>
    <n v="5126.576"/>
    <n v="457.73"/>
    <x v="1"/>
  </r>
  <r>
    <x v="3"/>
    <s v="Grand Total"/>
    <d v="1900-07-01T00:00:00"/>
    <x v="6"/>
    <x v="0"/>
    <x v="0"/>
    <n v="3566"/>
    <n v="4577.3"/>
    <n v="5126.576"/>
    <n v="915.46"/>
    <x v="1"/>
  </r>
  <r>
    <x v="3"/>
    <s v="Grand Total"/>
    <d v="1900-07-01T00:00:00"/>
    <x v="6"/>
    <x v="0"/>
    <x v="1"/>
    <n v="2498"/>
    <n v="8000"/>
    <n v="8960"/>
    <n v="1600"/>
    <x v="1"/>
  </r>
  <r>
    <x v="3"/>
    <s v="Grand Total"/>
    <d v="1900-07-01T00:00:00"/>
    <x v="6"/>
    <x v="1"/>
    <x v="2"/>
    <n v="1245"/>
    <n v="4577.2"/>
    <n v="5126.4639999999999"/>
    <n v="915.44"/>
    <x v="1"/>
  </r>
  <r>
    <x v="3"/>
    <s v="Grand Total"/>
    <d v="1900-07-01T00:00:00"/>
    <x v="6"/>
    <x v="2"/>
    <x v="3"/>
    <n v="644"/>
    <n v="5743.5"/>
    <n v="6432.72"/>
    <n v="1148.7"/>
    <x v="1"/>
  </r>
  <r>
    <x v="3"/>
    <s v="Grand Total"/>
    <d v="1900-07-01T00:00:00"/>
    <x v="6"/>
    <x v="3"/>
    <x v="4"/>
    <n v="643"/>
    <n v="7000"/>
    <n v="7840"/>
    <n v="1400"/>
    <x v="1"/>
  </r>
  <r>
    <x v="3"/>
    <s v="Grand Total"/>
    <d v="1900-07-01T00:00:00"/>
    <x v="6"/>
    <x v="2"/>
    <x v="5"/>
    <n v="455"/>
    <n v="4578.6000000000004"/>
    <n v="5128.0320000000002"/>
    <n v="915.72000000000014"/>
    <x v="1"/>
  </r>
  <r>
    <x v="3"/>
    <s v="Grand Total"/>
    <d v="1900-07-01T00:00:00"/>
    <x v="6"/>
    <x v="3"/>
    <x v="6"/>
    <n v="345"/>
    <n v="7000"/>
    <n v="7840"/>
    <n v="1400"/>
    <x v="1"/>
  </r>
  <r>
    <x v="3"/>
    <s v="Grand Total"/>
    <d v="1900-07-01T00:00:00"/>
    <x v="6"/>
    <x v="1"/>
    <x v="7"/>
    <n v="122"/>
    <n v="100"/>
    <n v="112"/>
    <n v="20"/>
    <x v="1"/>
  </r>
  <r>
    <x v="3"/>
    <s v="Grand Total"/>
    <d v="1900-07-01T00:00:00"/>
    <x v="6"/>
    <x v="4"/>
    <x v="8"/>
    <n v="78"/>
    <n v="2288.6"/>
    <n v="5126.4639999999999"/>
    <n v="457.72"/>
    <x v="1"/>
  </r>
  <r>
    <x v="3"/>
    <s v="Grand Total"/>
    <d v="1900-07-01T00:00:00"/>
    <x v="6"/>
    <x v="4"/>
    <x v="9"/>
    <n v="76"/>
    <n v="2288.4499999999998"/>
    <n v="5126.1279999999997"/>
    <n v="457.69"/>
    <x v="1"/>
  </r>
  <r>
    <x v="3"/>
    <s v="Grand Total"/>
    <d v="1900-07-01T00:00:00"/>
    <x v="6"/>
    <x v="4"/>
    <x v="10"/>
    <n v="46"/>
    <n v="100"/>
    <n v="224"/>
    <n v="20"/>
    <x v="1"/>
  </r>
  <r>
    <x v="3"/>
    <s v="Grand Total"/>
    <d v="1900-07-01T00:00:00"/>
    <x v="6"/>
    <x v="4"/>
    <x v="11"/>
    <n v="34"/>
    <n v="2288.4"/>
    <n v="5126.0160000000005"/>
    <n v="457.68000000000006"/>
    <x v="1"/>
  </r>
  <r>
    <x v="3"/>
    <s v="Grand Total"/>
    <d v="1900-07-01T00:00:00"/>
    <x v="6"/>
    <x v="1"/>
    <x v="12"/>
    <n v="7"/>
    <n v="200"/>
    <n v="224"/>
    <n v="40"/>
    <x v="1"/>
  </r>
  <r>
    <x v="3"/>
    <s v="Grand Total"/>
    <d v="1900-07-01T00:00:00"/>
    <x v="6"/>
    <x v="4"/>
    <x v="14"/>
    <n v="3"/>
    <n v="2288.65"/>
    <n v="5126.576"/>
    <n v="457.73"/>
    <x v="1"/>
  </r>
  <r>
    <x v="3"/>
    <s v="Grand Total"/>
    <d v="1900-07-01T00:00:00"/>
    <x v="6"/>
    <x v="5"/>
    <x v="13"/>
    <n v="2"/>
    <n v="6600"/>
    <n v="7392"/>
    <n v="1320"/>
    <x v="0"/>
  </r>
  <r>
    <x v="3"/>
    <s v="Grand Total"/>
    <d v="1900-08-01T00:00:00"/>
    <x v="7"/>
    <x v="0"/>
    <x v="0"/>
    <n v="3566"/>
    <n v="4577.3"/>
    <n v="5126.576"/>
    <n v="915.46"/>
    <x v="0"/>
  </r>
  <r>
    <x v="3"/>
    <s v="Grand Total"/>
    <d v="1900-08-01T00:00:00"/>
    <x v="7"/>
    <x v="0"/>
    <x v="1"/>
    <n v="2498"/>
    <n v="8000"/>
    <n v="8960"/>
    <n v="1600"/>
    <x v="0"/>
  </r>
  <r>
    <x v="3"/>
    <s v="Grand Total"/>
    <d v="1900-08-01T00:00:00"/>
    <x v="7"/>
    <x v="1"/>
    <x v="2"/>
    <n v="1245"/>
    <n v="4577.2"/>
    <n v="5126.4639999999999"/>
    <n v="915.44"/>
    <x v="0"/>
  </r>
  <r>
    <x v="3"/>
    <s v="Grand Total"/>
    <d v="1900-08-01T00:00:00"/>
    <x v="7"/>
    <x v="2"/>
    <x v="3"/>
    <n v="644"/>
    <n v="5743.5"/>
    <n v="6432.72"/>
    <n v="1148.7"/>
    <x v="0"/>
  </r>
  <r>
    <x v="3"/>
    <s v="Grand Total"/>
    <d v="1900-08-01T00:00:00"/>
    <x v="7"/>
    <x v="3"/>
    <x v="4"/>
    <n v="643"/>
    <n v="7000"/>
    <n v="7840"/>
    <n v="1400"/>
    <x v="1"/>
  </r>
  <r>
    <x v="3"/>
    <s v="Grand Total"/>
    <d v="1900-08-01T00:00:00"/>
    <x v="7"/>
    <x v="2"/>
    <x v="5"/>
    <n v="455"/>
    <n v="5036.46"/>
    <n v="5128.0320000000002"/>
    <n v="1007.292"/>
    <x v="1"/>
  </r>
  <r>
    <x v="3"/>
    <s v="Grand Total"/>
    <d v="1900-08-01T00:00:00"/>
    <x v="7"/>
    <x v="3"/>
    <x v="6"/>
    <n v="345"/>
    <n v="7700"/>
    <n v="7840"/>
    <n v="1540"/>
    <x v="1"/>
  </r>
  <r>
    <x v="3"/>
    <s v="Grand Total"/>
    <d v="1900-08-01T00:00:00"/>
    <x v="7"/>
    <x v="1"/>
    <x v="7"/>
    <n v="122"/>
    <n v="110"/>
    <n v="112"/>
    <n v="22"/>
    <x v="1"/>
  </r>
  <r>
    <x v="3"/>
    <s v="Grand Total"/>
    <d v="1900-08-01T00:00:00"/>
    <x v="7"/>
    <x v="4"/>
    <x v="8"/>
    <n v="78"/>
    <n v="2517.46"/>
    <n v="5126.4639999999999"/>
    <n v="503.49200000000002"/>
    <x v="1"/>
  </r>
  <r>
    <x v="3"/>
    <s v="Grand Total"/>
    <d v="1900-08-01T00:00:00"/>
    <x v="7"/>
    <x v="4"/>
    <x v="9"/>
    <n v="76"/>
    <n v="2517.2949999999996"/>
    <n v="5126.1279999999997"/>
    <n v="503.45899999999995"/>
    <x v="1"/>
  </r>
  <r>
    <x v="3"/>
    <s v="Grand Total"/>
    <d v="1900-08-01T00:00:00"/>
    <x v="7"/>
    <x v="4"/>
    <x v="10"/>
    <n v="46"/>
    <n v="115"/>
    <n v="224"/>
    <n v="23"/>
    <x v="1"/>
  </r>
  <r>
    <x v="3"/>
    <s v="Grand Total"/>
    <d v="1900-08-01T00:00:00"/>
    <x v="7"/>
    <x v="4"/>
    <x v="11"/>
    <n v="34"/>
    <n v="2631.66"/>
    <n v="5126.0160000000005"/>
    <n v="526.33199999999999"/>
    <x v="1"/>
  </r>
  <r>
    <x v="3"/>
    <s v="Grand Total"/>
    <d v="1900-08-01T00:00:00"/>
    <x v="7"/>
    <x v="1"/>
    <x v="12"/>
    <n v="7"/>
    <n v="230"/>
    <n v="224"/>
    <n v="46"/>
    <x v="1"/>
  </r>
  <r>
    <x v="3"/>
    <s v="Grand Total"/>
    <d v="1900-08-01T00:00:00"/>
    <x v="7"/>
    <x v="4"/>
    <x v="14"/>
    <n v="3"/>
    <n v="2631.9475000000002"/>
    <n v="5126.576"/>
    <n v="526.38950000000011"/>
    <x v="0"/>
  </r>
  <r>
    <x v="3"/>
    <s v="Grand Total"/>
    <d v="1900-08-01T00:00:00"/>
    <x v="7"/>
    <x v="5"/>
    <x v="13"/>
    <n v="2"/>
    <n v="7590"/>
    <n v="7392"/>
    <n v="1518"/>
    <x v="1"/>
  </r>
  <r>
    <x v="3"/>
    <s v="Grand Total"/>
    <d v="1900-09-01T00:00:00"/>
    <x v="8"/>
    <x v="0"/>
    <x v="0"/>
    <n v="3566"/>
    <n v="4577.3"/>
    <n v="5126.576"/>
    <n v="915.46"/>
    <x v="1"/>
  </r>
  <r>
    <x v="3"/>
    <s v="Grand Total"/>
    <d v="1900-09-01T00:00:00"/>
    <x v="8"/>
    <x v="0"/>
    <x v="1"/>
    <n v="2498"/>
    <n v="8000"/>
    <n v="8960"/>
    <n v="1600"/>
    <x v="1"/>
  </r>
  <r>
    <x v="3"/>
    <s v="Grand Total"/>
    <d v="1900-09-01T00:00:00"/>
    <x v="8"/>
    <x v="1"/>
    <x v="2"/>
    <n v="1245"/>
    <n v="4577.2"/>
    <n v="5126.4639999999999"/>
    <n v="915.44"/>
    <x v="1"/>
  </r>
  <r>
    <x v="3"/>
    <s v="Grand Total"/>
    <d v="1900-09-01T00:00:00"/>
    <x v="8"/>
    <x v="2"/>
    <x v="3"/>
    <n v="644"/>
    <n v="5743.5"/>
    <n v="6432.72"/>
    <n v="1148.7"/>
    <x v="1"/>
  </r>
  <r>
    <x v="3"/>
    <s v="Grand Total"/>
    <d v="1900-09-01T00:00:00"/>
    <x v="8"/>
    <x v="3"/>
    <x v="4"/>
    <n v="643"/>
    <n v="7000"/>
    <n v="7840"/>
    <n v="1400"/>
    <x v="1"/>
  </r>
  <r>
    <x v="3"/>
    <s v="Grand Total"/>
    <d v="1900-09-01T00:00:00"/>
    <x v="8"/>
    <x v="2"/>
    <x v="5"/>
    <n v="455"/>
    <n v="4578.6000000000004"/>
    <n v="5128.0320000000002"/>
    <n v="915.72000000000014"/>
    <x v="1"/>
  </r>
  <r>
    <x v="3"/>
    <s v="Grand Total"/>
    <d v="1900-09-01T00:00:00"/>
    <x v="8"/>
    <x v="3"/>
    <x v="6"/>
    <n v="345"/>
    <n v="7000"/>
    <n v="7840"/>
    <n v="1400"/>
    <x v="1"/>
  </r>
  <r>
    <x v="3"/>
    <s v="Grand Total"/>
    <d v="1900-09-01T00:00:00"/>
    <x v="8"/>
    <x v="1"/>
    <x v="7"/>
    <n v="122"/>
    <n v="100"/>
    <n v="112"/>
    <n v="20"/>
    <x v="1"/>
  </r>
  <r>
    <x v="3"/>
    <s v="Grand Total"/>
    <d v="1900-09-01T00:00:00"/>
    <x v="8"/>
    <x v="4"/>
    <x v="8"/>
    <n v="78"/>
    <n v="2288.6"/>
    <n v="5126.4639999999999"/>
    <n v="457.72"/>
    <x v="1"/>
  </r>
  <r>
    <x v="3"/>
    <s v="Grand Total"/>
    <d v="1900-09-01T00:00:00"/>
    <x v="8"/>
    <x v="4"/>
    <x v="9"/>
    <n v="76"/>
    <n v="2288.4499999999998"/>
    <n v="5126.1279999999997"/>
    <n v="457.69"/>
    <x v="1"/>
  </r>
  <r>
    <x v="3"/>
    <s v="Grand Total"/>
    <d v="1900-09-01T00:00:00"/>
    <x v="8"/>
    <x v="4"/>
    <x v="10"/>
    <n v="46"/>
    <n v="100"/>
    <n v="224"/>
    <n v="20"/>
    <x v="1"/>
  </r>
  <r>
    <x v="3"/>
    <s v="Grand Total"/>
    <d v="1900-09-01T00:00:00"/>
    <x v="8"/>
    <x v="4"/>
    <x v="11"/>
    <n v="34"/>
    <n v="2746.08"/>
    <n v="5126.0160000000005"/>
    <n v="549.21600000000001"/>
    <x v="1"/>
  </r>
  <r>
    <x v="3"/>
    <s v="Grand Total"/>
    <d v="1900-09-01T00:00:00"/>
    <x v="8"/>
    <x v="1"/>
    <x v="12"/>
    <n v="7"/>
    <n v="240"/>
    <n v="224"/>
    <n v="48"/>
    <x v="1"/>
  </r>
  <r>
    <x v="3"/>
    <s v="Grand Total"/>
    <d v="1900-09-01T00:00:00"/>
    <x v="8"/>
    <x v="4"/>
    <x v="14"/>
    <n v="3"/>
    <n v="2746.38"/>
    <n v="5126.576"/>
    <n v="549.27600000000007"/>
    <x v="1"/>
  </r>
  <r>
    <x v="3"/>
    <s v="Grand Total"/>
    <d v="1900-09-01T00:00:00"/>
    <x v="8"/>
    <x v="5"/>
    <x v="13"/>
    <n v="2"/>
    <n v="7920"/>
    <n v="7392"/>
    <n v="1584"/>
    <x v="1"/>
  </r>
  <r>
    <x v="3"/>
    <s v="Grand Total"/>
    <d v="1900-10-01T00:00:00"/>
    <x v="9"/>
    <x v="0"/>
    <x v="0"/>
    <n v="3566"/>
    <n v="5035.0300000000007"/>
    <n v="5126.576"/>
    <n v="1007.0060000000002"/>
    <x v="1"/>
  </r>
  <r>
    <x v="3"/>
    <s v="Grand Total"/>
    <d v="1900-10-01T00:00:00"/>
    <x v="9"/>
    <x v="0"/>
    <x v="1"/>
    <n v="2498"/>
    <n v="9200"/>
    <n v="8960"/>
    <n v="1840"/>
    <x v="1"/>
  </r>
  <r>
    <x v="3"/>
    <s v="Grand Total"/>
    <d v="1900-10-01T00:00:00"/>
    <x v="9"/>
    <x v="1"/>
    <x v="2"/>
    <n v="1245"/>
    <n v="5263.78"/>
    <n v="5126.4639999999999"/>
    <n v="1052.7560000000001"/>
    <x v="1"/>
  </r>
  <r>
    <x v="3"/>
    <s v="Grand Total"/>
    <d v="1900-10-01T00:00:00"/>
    <x v="9"/>
    <x v="2"/>
    <x v="3"/>
    <n v="644"/>
    <n v="6605.0249999999996"/>
    <n v="6432.72"/>
    <n v="1321.0050000000001"/>
    <x v="1"/>
  </r>
  <r>
    <x v="3"/>
    <s v="Grand Total"/>
    <d v="1900-10-01T00:00:00"/>
    <x v="9"/>
    <x v="3"/>
    <x v="4"/>
    <n v="643"/>
    <n v="8400"/>
    <n v="7840"/>
    <n v="1680"/>
    <x v="1"/>
  </r>
  <r>
    <x v="3"/>
    <s v="Grand Total"/>
    <d v="1900-10-01T00:00:00"/>
    <x v="9"/>
    <x v="2"/>
    <x v="5"/>
    <n v="455"/>
    <n v="5494.3200000000006"/>
    <n v="5128.0320000000002"/>
    <n v="1098.8640000000003"/>
    <x v="1"/>
  </r>
  <r>
    <x v="3"/>
    <s v="Grand Total"/>
    <d v="1900-10-01T00:00:00"/>
    <x v="9"/>
    <x v="3"/>
    <x v="6"/>
    <n v="345"/>
    <n v="8400"/>
    <n v="7840"/>
    <n v="1680"/>
    <x v="1"/>
  </r>
  <r>
    <x v="3"/>
    <s v="Grand Total"/>
    <d v="1900-10-01T00:00:00"/>
    <x v="9"/>
    <x v="1"/>
    <x v="7"/>
    <n v="122"/>
    <n v="120"/>
    <n v="112"/>
    <n v="24"/>
    <x v="1"/>
  </r>
  <r>
    <x v="3"/>
    <s v="Grand Total"/>
    <d v="1900-10-01T00:00:00"/>
    <x v="9"/>
    <x v="4"/>
    <x v="8"/>
    <n v="78"/>
    <n v="2517.46"/>
    <n v="5126.4639999999999"/>
    <n v="503.49200000000002"/>
    <x v="1"/>
  </r>
  <r>
    <x v="3"/>
    <s v="Grand Total"/>
    <d v="1900-10-01T00:00:00"/>
    <x v="9"/>
    <x v="4"/>
    <x v="9"/>
    <n v="76"/>
    <n v="2517.2949999999996"/>
    <n v="5126.1279999999997"/>
    <n v="503.45899999999995"/>
    <x v="1"/>
  </r>
  <r>
    <x v="3"/>
    <s v="Grand Total"/>
    <d v="1900-10-01T00:00:00"/>
    <x v="9"/>
    <x v="4"/>
    <x v="10"/>
    <n v="46"/>
    <n v="110"/>
    <n v="224"/>
    <n v="22"/>
    <x v="1"/>
  </r>
  <r>
    <x v="3"/>
    <s v="Grand Total"/>
    <d v="1900-10-01T00:00:00"/>
    <x v="9"/>
    <x v="4"/>
    <x v="11"/>
    <n v="34"/>
    <n v="2517.2400000000002"/>
    <n v="5126.0160000000005"/>
    <n v="503.44800000000009"/>
    <x v="1"/>
  </r>
  <r>
    <x v="3"/>
    <s v="Grand Total"/>
    <d v="1900-10-01T00:00:00"/>
    <x v="9"/>
    <x v="1"/>
    <x v="12"/>
    <n v="7"/>
    <n v="220"/>
    <n v="224"/>
    <n v="44"/>
    <x v="1"/>
  </r>
  <r>
    <x v="3"/>
    <s v="Grand Total"/>
    <d v="1900-10-01T00:00:00"/>
    <x v="9"/>
    <x v="4"/>
    <x v="14"/>
    <n v="3"/>
    <n v="2517.5150000000003"/>
    <n v="5126.576"/>
    <n v="503.5030000000001"/>
    <x v="1"/>
  </r>
  <r>
    <x v="3"/>
    <s v="Grand Total"/>
    <d v="1900-10-01T00:00:00"/>
    <x v="9"/>
    <x v="5"/>
    <x v="13"/>
    <n v="2"/>
    <n v="7260"/>
    <n v="7392"/>
    <n v="1452"/>
    <x v="1"/>
  </r>
  <r>
    <x v="3"/>
    <s v="Grand Total"/>
    <d v="1900-11-01T00:00:00"/>
    <x v="10"/>
    <x v="0"/>
    <x v="0"/>
    <n v="3566"/>
    <n v="5263.8950000000004"/>
    <n v="5126.576"/>
    <n v="1052.7790000000002"/>
    <x v="1"/>
  </r>
  <r>
    <x v="3"/>
    <s v="Grand Total"/>
    <d v="1900-11-01T00:00:00"/>
    <x v="10"/>
    <x v="0"/>
    <x v="1"/>
    <n v="2498"/>
    <n v="8800"/>
    <n v="8960"/>
    <n v="1760"/>
    <x v="1"/>
  </r>
  <r>
    <x v="3"/>
    <s v="Grand Total"/>
    <d v="1900-11-01T00:00:00"/>
    <x v="10"/>
    <x v="1"/>
    <x v="2"/>
    <n v="1245"/>
    <n v="5034.92"/>
    <n v="5126.4639999999999"/>
    <n v="1006.984"/>
    <x v="1"/>
  </r>
  <r>
    <x v="3"/>
    <s v="Grand Total"/>
    <d v="1900-11-01T00:00:00"/>
    <x v="10"/>
    <x v="2"/>
    <x v="3"/>
    <n v="644"/>
    <n v="22000"/>
    <n v="6432.72"/>
    <n v="4400"/>
    <x v="1"/>
  </r>
  <r>
    <x v="3"/>
    <s v="Grand Total"/>
    <d v="1900-11-01T00:00:00"/>
    <x v="10"/>
    <x v="3"/>
    <x v="4"/>
    <n v="643"/>
    <n v="7700"/>
    <n v="7840"/>
    <n v="1540"/>
    <x v="1"/>
  </r>
  <r>
    <x v="3"/>
    <s v="Grand Total"/>
    <d v="1900-11-01T00:00:00"/>
    <x v="10"/>
    <x v="2"/>
    <x v="5"/>
    <n v="455"/>
    <n v="11111"/>
    <n v="5128.0320000000002"/>
    <n v="2222.2000000000003"/>
    <x v="1"/>
  </r>
  <r>
    <x v="3"/>
    <s v="Grand Total"/>
    <d v="1900-11-01T00:00:00"/>
    <x v="10"/>
    <x v="3"/>
    <x v="6"/>
    <n v="345"/>
    <n v="7700"/>
    <n v="7840"/>
    <n v="1540"/>
    <x v="1"/>
  </r>
  <r>
    <x v="3"/>
    <s v="Grand Total"/>
    <d v="1900-11-01T00:00:00"/>
    <x v="10"/>
    <x v="1"/>
    <x v="7"/>
    <n v="122"/>
    <n v="110"/>
    <n v="112"/>
    <n v="22"/>
    <x v="1"/>
  </r>
  <r>
    <x v="3"/>
    <s v="Grand Total"/>
    <d v="1900-11-01T00:00:00"/>
    <x v="10"/>
    <x v="4"/>
    <x v="8"/>
    <n v="78"/>
    <n v="2517.46"/>
    <n v="5126.4639999999999"/>
    <n v="503.49200000000002"/>
    <x v="1"/>
  </r>
  <r>
    <x v="3"/>
    <s v="Grand Total"/>
    <d v="1900-11-01T00:00:00"/>
    <x v="10"/>
    <x v="4"/>
    <x v="9"/>
    <n v="76"/>
    <n v="2288.4499999999998"/>
    <n v="5126.1279999999997"/>
    <n v="457.69"/>
    <x v="1"/>
  </r>
  <r>
    <x v="3"/>
    <s v="Grand Total"/>
    <d v="1900-11-01T00:00:00"/>
    <x v="10"/>
    <x v="4"/>
    <x v="10"/>
    <n v="46"/>
    <n v="100"/>
    <n v="224"/>
    <n v="20"/>
    <x v="1"/>
  </r>
  <r>
    <x v="3"/>
    <s v="Grand Total"/>
    <d v="1900-11-01T00:00:00"/>
    <x v="10"/>
    <x v="4"/>
    <x v="11"/>
    <n v="34"/>
    <n v="2288.4"/>
    <n v="5126.0160000000005"/>
    <n v="457.68000000000006"/>
    <x v="1"/>
  </r>
  <r>
    <x v="3"/>
    <s v="Grand Total"/>
    <d v="1900-11-01T00:00:00"/>
    <x v="10"/>
    <x v="1"/>
    <x v="12"/>
    <n v="7"/>
    <n v="200"/>
    <n v="224"/>
    <n v="40"/>
    <x v="1"/>
  </r>
  <r>
    <x v="3"/>
    <s v="Grand Total"/>
    <d v="1900-11-01T00:00:00"/>
    <x v="10"/>
    <x v="4"/>
    <x v="14"/>
    <n v="3"/>
    <n v="2288.65"/>
    <n v="5126.576"/>
    <n v="457.73"/>
    <x v="1"/>
  </r>
  <r>
    <x v="3"/>
    <s v="Grand Total"/>
    <d v="1900-11-01T00:00:00"/>
    <x v="10"/>
    <x v="5"/>
    <x v="13"/>
    <n v="2"/>
    <n v="6600"/>
    <n v="7392"/>
    <n v="1320"/>
    <x v="1"/>
  </r>
  <r>
    <x v="3"/>
    <s v="Grand Total"/>
    <d v="1900-12-01T00:00:00"/>
    <x v="11"/>
    <x v="0"/>
    <x v="0"/>
    <n v="3566"/>
    <n v="4577.3"/>
    <n v="5126.576"/>
    <n v="915.46"/>
    <x v="1"/>
  </r>
  <r>
    <x v="3"/>
    <s v="Grand Total"/>
    <d v="1900-12-01T00:00:00"/>
    <x v="11"/>
    <x v="0"/>
    <x v="1"/>
    <n v="2498"/>
    <n v="8000"/>
    <n v="8960"/>
    <n v="1600"/>
    <x v="1"/>
  </r>
  <r>
    <x v="3"/>
    <s v="Grand Total"/>
    <d v="1900-12-01T00:00:00"/>
    <x v="11"/>
    <x v="1"/>
    <x v="2"/>
    <n v="1245"/>
    <n v="4577.2"/>
    <n v="5126.4639999999999"/>
    <n v="915.44"/>
    <x v="1"/>
  </r>
  <r>
    <x v="3"/>
    <s v="Grand Total"/>
    <d v="1900-12-01T00:00:00"/>
    <x v="11"/>
    <x v="2"/>
    <x v="3"/>
    <n v="644"/>
    <n v="5743.5"/>
    <n v="6432.72"/>
    <n v="1148.7"/>
    <x v="1"/>
  </r>
  <r>
    <x v="3"/>
    <s v="Grand Total"/>
    <d v="1900-12-01T00:00:00"/>
    <x v="11"/>
    <x v="3"/>
    <x v="4"/>
    <n v="643"/>
    <n v="7000"/>
    <n v="7840"/>
    <n v="1400"/>
    <x v="1"/>
  </r>
  <r>
    <x v="3"/>
    <s v="Grand Total"/>
    <d v="1900-12-01T00:00:00"/>
    <x v="11"/>
    <x v="2"/>
    <x v="5"/>
    <n v="455"/>
    <n v="4578.6000000000004"/>
    <n v="5128.0320000000002"/>
    <n v="915.72000000000014"/>
    <x v="1"/>
  </r>
  <r>
    <x v="3"/>
    <s v="Grand Total"/>
    <d v="1900-12-01T00:00:00"/>
    <x v="11"/>
    <x v="3"/>
    <x v="6"/>
    <n v="345"/>
    <n v="7000"/>
    <n v="7840"/>
    <n v="1400"/>
    <x v="1"/>
  </r>
  <r>
    <x v="3"/>
    <s v="Grand Total"/>
    <d v="1900-12-01T00:00:00"/>
    <x v="11"/>
    <x v="1"/>
    <x v="7"/>
    <n v="122"/>
    <n v="100"/>
    <n v="112"/>
    <n v="20"/>
    <x v="1"/>
  </r>
  <r>
    <x v="3"/>
    <s v="Grand Total"/>
    <d v="1900-12-01T00:00:00"/>
    <x v="11"/>
    <x v="4"/>
    <x v="8"/>
    <n v="78"/>
    <n v="2288.6"/>
    <n v="5126.4639999999999"/>
    <n v="457.72"/>
    <x v="1"/>
  </r>
  <r>
    <x v="3"/>
    <s v="Grand Total"/>
    <d v="1900-12-01T00:00:00"/>
    <x v="11"/>
    <x v="4"/>
    <x v="9"/>
    <n v="76"/>
    <n v="2288.4499999999998"/>
    <n v="5126.1279999999997"/>
    <n v="457.69"/>
    <x v="1"/>
  </r>
  <r>
    <x v="3"/>
    <s v="Grand Total"/>
    <d v="1900-12-01T00:00:00"/>
    <x v="11"/>
    <x v="4"/>
    <x v="10"/>
    <n v="46"/>
    <n v="100"/>
    <n v="224"/>
    <n v="20"/>
    <x v="1"/>
  </r>
  <r>
    <x v="3"/>
    <s v="Grand Total"/>
    <d v="1900-12-01T00:00:00"/>
    <x v="11"/>
    <x v="4"/>
    <x v="11"/>
    <n v="34"/>
    <n v="2288.4"/>
    <n v="5126.0160000000005"/>
    <n v="457.68000000000006"/>
    <x v="1"/>
  </r>
  <r>
    <x v="3"/>
    <s v="Grand Total"/>
    <d v="1900-12-01T00:00:00"/>
    <x v="11"/>
    <x v="1"/>
    <x v="12"/>
    <n v="7"/>
    <n v="200"/>
    <n v="224"/>
    <n v="40"/>
    <x v="1"/>
  </r>
  <r>
    <x v="3"/>
    <s v="Grand Total"/>
    <d v="1900-12-01T00:00:00"/>
    <x v="11"/>
    <x v="4"/>
    <x v="14"/>
    <n v="3"/>
    <n v="2288.65"/>
    <n v="5126.576"/>
    <n v="457.73"/>
    <x v="1"/>
  </r>
  <r>
    <x v="3"/>
    <s v="Grand Total"/>
    <d v="1900-12-01T00:00:00"/>
    <x v="11"/>
    <x v="5"/>
    <x v="13"/>
    <n v="2"/>
    <n v="6600"/>
    <n v="7392"/>
    <n v="1320"/>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x v="0"/>
    <n v="364236"/>
    <n v="501558.1999999999"/>
  </r>
  <r>
    <x v="0"/>
    <x v="1"/>
    <n v="197480"/>
    <n v="360897.68000000005"/>
  </r>
  <r>
    <x v="0"/>
    <x v="2"/>
    <n v="187412"/>
    <n v="227490.12000000002"/>
  </r>
  <r>
    <x v="0"/>
    <x v="3"/>
    <n v="167840"/>
    <n v="281795.8000000001"/>
  </r>
  <r>
    <x v="0"/>
    <x v="4"/>
    <n v="126472"/>
    <n v="206264.59999999995"/>
  </r>
  <r>
    <x v="0"/>
    <x v="5"/>
    <n v="125960"/>
    <n v="202419.35999999975"/>
  </r>
  <r>
    <x v="1"/>
    <x v="0"/>
    <n v="342724"/>
    <n v="509978.03999999992"/>
  </r>
  <r>
    <x v="1"/>
    <x v="1"/>
    <n v="238460"/>
    <n v="280188.47999999992"/>
  </r>
  <r>
    <x v="1"/>
    <x v="2"/>
    <n v="231288"/>
    <n v="209586.52000000019"/>
  </r>
  <r>
    <x v="1"/>
    <x v="3"/>
    <n v="210228"/>
    <n v="273633.36"/>
  </r>
  <r>
    <x v="1"/>
    <x v="5"/>
    <n v="135984"/>
    <n v="204158.23999999973"/>
  </r>
  <r>
    <x v="1"/>
    <x v="4"/>
    <n v="128888"/>
    <n v="275347.0400000001"/>
  </r>
  <r>
    <x v="2"/>
    <x v="0"/>
    <n v="365892"/>
    <n v="524449.6399999999"/>
  </r>
  <r>
    <x v="2"/>
    <x v="2"/>
    <n v="188312"/>
    <n v="201424.08000000007"/>
  </r>
  <r>
    <x v="2"/>
    <x v="1"/>
    <n v="387584"/>
    <n v="700000"/>
  </r>
  <r>
    <x v="2"/>
    <x v="3"/>
    <n v="178572"/>
    <n v="255357.95999999996"/>
  </r>
  <r>
    <x v="2"/>
    <x v="4"/>
    <n v="127296"/>
    <n v="181256.00000000003"/>
  </r>
  <r>
    <x v="2"/>
    <x v="5"/>
    <n v="125136"/>
    <n v="199811.0399999998"/>
  </r>
  <r>
    <x v="3"/>
    <x v="0"/>
    <n v="204528"/>
    <n v="292475.04000000004"/>
  </r>
  <r>
    <x v="3"/>
    <x v="3"/>
    <n v="129304"/>
    <n v="184904.72"/>
  </r>
  <r>
    <x v="3"/>
    <x v="1"/>
    <n v="127904"/>
    <n v="182902.72000000003"/>
  </r>
  <r>
    <x v="3"/>
    <x v="2"/>
    <n v="219404"/>
    <n v="212626.8"/>
  </r>
  <r>
    <x v="3"/>
    <x v="5"/>
    <n v="73912"/>
    <n v="130072.80000000012"/>
  </r>
  <r>
    <x v="3"/>
    <x v="4"/>
    <n v="71992"/>
    <n v="104238.1599999999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31">
  <r>
    <s v="AD01-9361"/>
    <x v="0"/>
    <d v="2020-04-01T00:00:00"/>
    <d v="2020-04-01T00:00:00"/>
    <x v="0"/>
    <x v="0"/>
    <s v="Order assembled"/>
    <x v="0"/>
    <x v="0"/>
    <x v="0"/>
    <n v="350"/>
    <n v="500.5"/>
  </r>
  <r>
    <s v="AD01-9361"/>
    <x v="0"/>
    <d v="2020-04-01T00:00:00"/>
    <d v="2020-04-01T00:00:00"/>
    <x v="0"/>
    <x v="0"/>
    <s v="Order assembled"/>
    <x v="0"/>
    <x v="0"/>
    <x v="0"/>
    <n v="344"/>
    <n v="491.91999999999996"/>
  </r>
  <r>
    <s v="AD01-9362"/>
    <x v="0"/>
    <d v="2020-04-01T00:00:00"/>
    <d v="2020-04-01T00:00:00"/>
    <x v="0"/>
    <x v="0"/>
    <s v="Order assembled"/>
    <x v="0"/>
    <x v="0"/>
    <x v="1"/>
    <n v="236"/>
    <n v="337.48"/>
  </r>
  <r>
    <s v="AD01-9362"/>
    <x v="0"/>
    <d v="2020-04-01T00:00:00"/>
    <d v="2020-04-01T00:00:00"/>
    <x v="0"/>
    <x v="0"/>
    <s v="Order assembled"/>
    <x v="0"/>
    <x v="0"/>
    <x v="1"/>
    <n v="284"/>
    <n v="406.12"/>
  </r>
  <r>
    <s v="AD01-9364"/>
    <x v="0"/>
    <d v="2020-04-01T00:00:00"/>
    <d v="2020-04-01T00:00:00"/>
    <x v="0"/>
    <x v="0"/>
    <s v="Order assembled"/>
    <x v="0"/>
    <x v="0"/>
    <x v="1"/>
    <n v="238"/>
    <n v="340.34000000000003"/>
  </r>
  <r>
    <s v="AD01-9361"/>
    <x v="0"/>
    <d v="2020-04-01T00:00:00"/>
    <d v="2020-04-01T00:00:00"/>
    <x v="0"/>
    <x v="0"/>
    <s v="Order assembled"/>
    <x v="0"/>
    <x v="0"/>
    <x v="1"/>
    <n v="280"/>
    <n v="400.4"/>
  </r>
  <r>
    <s v="AD01-9361"/>
    <x v="0"/>
    <d v="2020-04-01T00:00:00"/>
    <d v="2020-04-01T00:00:00"/>
    <x v="0"/>
    <x v="0"/>
    <s v="Order assembled"/>
    <x v="0"/>
    <x v="0"/>
    <x v="1"/>
    <n v="208"/>
    <n v="297.44"/>
  </r>
  <r>
    <s v="AD01-9362"/>
    <x v="0"/>
    <d v="2020-04-01T00:00:00"/>
    <d v="2020-04-01T00:00:00"/>
    <x v="0"/>
    <x v="0"/>
    <s v="Order assembled"/>
    <x v="0"/>
    <x v="0"/>
    <x v="0"/>
    <n v="354"/>
    <n v="526.24"/>
  </r>
  <r>
    <s v="AD01-9361"/>
    <x v="0"/>
    <d v="2020-04-01T00:00:00"/>
    <d v="2020-04-01T00:00:00"/>
    <x v="0"/>
    <x v="0"/>
    <s v="Order assembled"/>
    <x v="0"/>
    <x v="0"/>
    <x v="0"/>
    <n v="348"/>
    <n v="526.24"/>
  </r>
  <r>
    <s v="AD01-9364"/>
    <x v="0"/>
    <d v="2020-04-01T00:00:00"/>
    <d v="2020-04-01T00:00:00"/>
    <x v="0"/>
    <x v="0"/>
    <s v="Order assembled"/>
    <x v="0"/>
    <x v="0"/>
    <x v="0"/>
    <n v="342"/>
    <n v="526.24"/>
  </r>
  <r>
    <s v="AD01-9363"/>
    <x v="0"/>
    <d v="2020-04-01T00:00:00"/>
    <d v="2020-04-01T00:00:00"/>
    <x v="0"/>
    <x v="0"/>
    <s v="Order assembled"/>
    <x v="0"/>
    <x v="0"/>
    <x v="1"/>
    <n v="677"/>
    <n v="968.11"/>
  </r>
  <r>
    <s v="AD01-9364"/>
    <x v="0"/>
    <d v="2020-04-01T00:00:00"/>
    <d v="2020-04-01T00:00:00"/>
    <x v="0"/>
    <x v="0"/>
    <s v="Order assembled"/>
    <x v="0"/>
    <x v="0"/>
    <x v="1"/>
    <n v="710"/>
    <n v="1015.3"/>
  </r>
  <r>
    <s v="AD01-9362"/>
    <x v="0"/>
    <d v="2020-04-01T00:00:00"/>
    <d v="2020-04-01T00:00:00"/>
    <x v="0"/>
    <x v="0"/>
    <s v="Order assembled"/>
    <x v="0"/>
    <x v="0"/>
    <x v="1"/>
    <n v="763"/>
    <n v="1091.0899999999999"/>
  </r>
  <r>
    <s v="AD01-9362"/>
    <x v="0"/>
    <d v="2020-04-01T00:00:00"/>
    <d v="2020-04-01T00:00:00"/>
    <x v="0"/>
    <x v="0"/>
    <s v="Order assembled"/>
    <x v="0"/>
    <x v="0"/>
    <x v="0"/>
    <n v="351"/>
    <n v="501.93"/>
  </r>
  <r>
    <s v="AD01-9364"/>
    <x v="0"/>
    <d v="2020-04-01T00:00:00"/>
    <d v="2020-04-01T00:00:00"/>
    <x v="0"/>
    <x v="0"/>
    <s v="Order assembled"/>
    <x v="0"/>
    <x v="0"/>
    <x v="0"/>
    <n v="345"/>
    <n v="493.35"/>
  </r>
  <r>
    <s v="AD01-9361"/>
    <x v="0"/>
    <d v="2020-04-01T00:00:00"/>
    <d v="2020-04-01T00:00:00"/>
    <x v="0"/>
    <x v="0"/>
    <s v="Order assembled"/>
    <x v="0"/>
    <x v="0"/>
    <x v="0"/>
    <n v="339"/>
    <n v="484.77"/>
  </r>
  <r>
    <s v="AD01-9362"/>
    <x v="0"/>
    <d v="2020-04-01T00:00:00"/>
    <d v="2020-04-01T00:00:00"/>
    <x v="0"/>
    <x v="0"/>
    <s v="Order assembled"/>
    <x v="0"/>
    <x v="0"/>
    <x v="1"/>
    <n v="237"/>
    <n v="338.90999999999997"/>
  </r>
  <r>
    <s v="AD01-9362"/>
    <x v="0"/>
    <d v="2020-04-01T00:00:00"/>
    <d v="2020-04-01T00:00:00"/>
    <x v="0"/>
    <x v="0"/>
    <s v="Order assembled"/>
    <x v="0"/>
    <x v="0"/>
    <x v="1"/>
    <n v="749"/>
    <n v="526.24"/>
  </r>
  <r>
    <s v="AD01-9363"/>
    <x v="0"/>
    <d v="2020-04-01T00:00:00"/>
    <d v="2020-04-01T00:00:00"/>
    <x v="0"/>
    <x v="0"/>
    <s v="Order assembled"/>
    <x v="0"/>
    <x v="0"/>
    <x v="1"/>
    <n v="803"/>
    <n v="526.24"/>
  </r>
  <r>
    <s v="AD01-9361"/>
    <x v="0"/>
    <d v="2020-04-01T00:00:00"/>
    <d v="2020-04-01T00:00:00"/>
    <x v="0"/>
    <x v="0"/>
    <s v="Order assembled"/>
    <x v="0"/>
    <x v="0"/>
    <x v="1"/>
    <n v="235"/>
    <n v="336.05"/>
  </r>
  <r>
    <s v="AD01-9361"/>
    <x v="0"/>
    <d v="2020-04-01T00:00:00"/>
    <d v="2020-04-01T00:00:00"/>
    <x v="0"/>
    <x v="0"/>
    <s v="Order assembled"/>
    <x v="0"/>
    <x v="0"/>
    <x v="1"/>
    <n v="283"/>
    <n v="404.69"/>
  </r>
  <r>
    <s v="AD01-9364"/>
    <x v="0"/>
    <d v="2020-04-01T00:00:00"/>
    <d v="2020-04-01T00:00:00"/>
    <x v="0"/>
    <x v="0"/>
    <s v="Order assembled"/>
    <x v="0"/>
    <x v="0"/>
    <x v="1"/>
    <n v="211"/>
    <n v="301.73"/>
  </r>
  <r>
    <s v="AD01-9361"/>
    <x v="0"/>
    <d v="2020-04-01T00:00:00"/>
    <d v="2020-04-01T00:00:00"/>
    <x v="0"/>
    <x v="0"/>
    <s v="Order assembled"/>
    <x v="0"/>
    <x v="0"/>
    <x v="0"/>
    <n v="876"/>
    <n v="1252.68"/>
  </r>
  <r>
    <s v="AD01-9361"/>
    <x v="0"/>
    <d v="2020-04-01T00:00:00"/>
    <d v="2020-04-01T00:00:00"/>
    <x v="0"/>
    <x v="0"/>
    <s v="Order assembled"/>
    <x v="0"/>
    <x v="0"/>
    <x v="0"/>
    <n v="877"/>
    <n v="1254.1100000000001"/>
  </r>
  <r>
    <s v="AD01-9361"/>
    <x v="0"/>
    <d v="2020-04-01T00:00:00"/>
    <d v="2020-04-01T00:00:00"/>
    <x v="0"/>
    <x v="0"/>
    <s v="Order assembled"/>
    <x v="0"/>
    <x v="0"/>
    <x v="0"/>
    <n v="878"/>
    <n v="1255.54"/>
  </r>
  <r>
    <s v="AD01-9364"/>
    <x v="0"/>
    <d v="2020-04-01T00:00:00"/>
    <d v="2020-04-01T00:00:00"/>
    <x v="0"/>
    <x v="0"/>
    <s v="Order assembled"/>
    <x v="0"/>
    <x v="0"/>
    <x v="1"/>
    <n v="281"/>
    <n v="401.83"/>
  </r>
  <r>
    <s v="AD01-9362"/>
    <x v="0"/>
    <d v="2020-04-01T00:00:00"/>
    <d v="2020-04-01T00:00:00"/>
    <x v="0"/>
    <x v="0"/>
    <s v="Order assembled"/>
    <x v="0"/>
    <x v="0"/>
    <x v="1"/>
    <n v="772"/>
    <n v="1103.96"/>
  </r>
  <r>
    <s v="AD01-9361"/>
    <x v="0"/>
    <d v="2020-08-01T00:00:00"/>
    <d v="2020-08-01T00:00:00"/>
    <x v="0"/>
    <x v="0"/>
    <s v="Order assembled"/>
    <x v="0"/>
    <x v="0"/>
    <x v="0"/>
    <n v="290"/>
    <n v="414.7"/>
  </r>
  <r>
    <s v="AD01-9361"/>
    <x v="0"/>
    <d v="2020-08-01T00:00:00"/>
    <d v="2020-08-01T00:00:00"/>
    <x v="0"/>
    <x v="0"/>
    <s v="Order assembled"/>
    <x v="0"/>
    <x v="0"/>
    <x v="0"/>
    <n v="284"/>
    <n v="406.12"/>
  </r>
  <r>
    <s v="AD01-9365"/>
    <x v="0"/>
    <d v="2020-08-01T00:00:00"/>
    <d v="2020-08-01T00:00:00"/>
    <x v="0"/>
    <x v="0"/>
    <s v="Order assembled"/>
    <x v="0"/>
    <x v="0"/>
    <x v="0"/>
    <n v="278"/>
    <n v="397.53999999999996"/>
  </r>
  <r>
    <s v="AD01-9362"/>
    <x v="0"/>
    <d v="2020-08-01T00:00:00"/>
    <d v="2020-08-01T00:00:00"/>
    <x v="0"/>
    <x v="0"/>
    <s v="Order assembled"/>
    <x v="0"/>
    <x v="0"/>
    <x v="1"/>
    <n v="212"/>
    <n v="303.15999999999997"/>
  </r>
  <r>
    <s v="AD01-9361"/>
    <x v="0"/>
    <d v="2020-08-01T00:00:00"/>
    <d v="2020-08-01T00:00:00"/>
    <x v="0"/>
    <x v="0"/>
    <s v="Order assembled"/>
    <x v="0"/>
    <x v="0"/>
    <x v="1"/>
    <n v="260"/>
    <n v="371.8"/>
  </r>
  <r>
    <s v="AD01-9361"/>
    <x v="0"/>
    <d v="2020-08-01T00:00:00"/>
    <d v="2020-08-01T00:00:00"/>
    <x v="0"/>
    <x v="0"/>
    <s v="Order assembled"/>
    <x v="0"/>
    <x v="0"/>
    <x v="1"/>
    <n v="188"/>
    <n v="268.84000000000003"/>
  </r>
  <r>
    <s v="AD01-9364"/>
    <x v="0"/>
    <d v="2020-08-01T00:00:00"/>
    <d v="2020-08-01T00:00:00"/>
    <x v="0"/>
    <x v="0"/>
    <s v="Order assembled"/>
    <x v="0"/>
    <x v="0"/>
    <x v="1"/>
    <n v="214"/>
    <n v="306.02"/>
  </r>
  <r>
    <s v="AD01-9362"/>
    <x v="0"/>
    <d v="2020-08-01T00:00:00"/>
    <d v="2020-08-01T00:00:00"/>
    <x v="0"/>
    <x v="0"/>
    <s v="Order assembled"/>
    <x v="0"/>
    <x v="0"/>
    <x v="1"/>
    <n v="262"/>
    <n v="374.65999999999997"/>
  </r>
  <r>
    <s v="AD01-9364"/>
    <x v="0"/>
    <d v="2020-08-01T00:00:00"/>
    <d v="2020-08-01T00:00:00"/>
    <x v="0"/>
    <x v="0"/>
    <s v="Order assembled"/>
    <x v="0"/>
    <x v="0"/>
    <x v="1"/>
    <n v="190"/>
    <n v="271.7"/>
  </r>
  <r>
    <s v="AD01-9363"/>
    <x v="0"/>
    <d v="2020-08-01T00:00:00"/>
    <d v="2020-08-01T00:00:00"/>
    <x v="0"/>
    <x v="0"/>
    <s v="Order assembled"/>
    <x v="0"/>
    <x v="0"/>
    <x v="1"/>
    <n v="288"/>
    <n v="526.24"/>
  </r>
  <r>
    <s v="AD01-9364"/>
    <x v="0"/>
    <d v="2020-08-01T00:00:00"/>
    <d v="2020-08-01T00:00:00"/>
    <x v="0"/>
    <x v="0"/>
    <s v="Order assembled"/>
    <x v="0"/>
    <x v="0"/>
    <x v="1"/>
    <n v="282"/>
    <n v="526.24"/>
  </r>
  <r>
    <s v="AD01-9361"/>
    <x v="0"/>
    <d v="2020-08-01T00:00:00"/>
    <d v="2020-08-01T00:00:00"/>
    <x v="0"/>
    <x v="0"/>
    <s v="Order assembled"/>
    <x v="0"/>
    <x v="0"/>
    <x v="1"/>
    <n v="276"/>
    <n v="526.24"/>
  </r>
  <r>
    <s v="AD01-9361"/>
    <x v="0"/>
    <d v="2020-08-01T00:00:00"/>
    <d v="2020-08-01T00:00:00"/>
    <x v="0"/>
    <x v="0"/>
    <s v="Order assembled"/>
    <x v="0"/>
    <x v="0"/>
    <x v="1"/>
    <n v="680"/>
    <n v="972.4"/>
  </r>
  <r>
    <s v="AD01-9364"/>
    <x v="0"/>
    <d v="2020-08-01T00:00:00"/>
    <d v="2020-08-01T00:00:00"/>
    <x v="0"/>
    <x v="0"/>
    <s v="Order assembled"/>
    <x v="0"/>
    <x v="0"/>
    <x v="1"/>
    <n v="767"/>
    <n v="1096.81"/>
  </r>
  <r>
    <s v="AD01-9362"/>
    <x v="0"/>
    <d v="2020-08-01T00:00:00"/>
    <d v="2020-08-01T00:00:00"/>
    <x v="0"/>
    <x v="0"/>
    <s v="Order assembled"/>
    <x v="0"/>
    <x v="0"/>
    <x v="1"/>
    <n v="285"/>
    <n v="407.55"/>
  </r>
  <r>
    <s v="AD01-9361"/>
    <x v="0"/>
    <d v="2020-08-01T00:00:00"/>
    <d v="2020-08-01T00:00:00"/>
    <x v="0"/>
    <x v="0"/>
    <s v="Order assembled"/>
    <x v="0"/>
    <x v="0"/>
    <x v="1"/>
    <n v="279"/>
    <n v="398.97"/>
  </r>
  <r>
    <s v="AD01-9364"/>
    <x v="0"/>
    <d v="2020-08-01T00:00:00"/>
    <d v="2020-08-01T00:00:00"/>
    <x v="0"/>
    <x v="0"/>
    <s v="Order assembled"/>
    <x v="0"/>
    <x v="0"/>
    <x v="1"/>
    <n v="213"/>
    <n v="304.59000000000003"/>
  </r>
  <r>
    <s v="AD01-9364"/>
    <x v="0"/>
    <d v="2020-08-01T00:00:00"/>
    <d v="2020-08-01T00:00:00"/>
    <x v="0"/>
    <x v="0"/>
    <s v="Order assembled"/>
    <x v="0"/>
    <x v="0"/>
    <x v="1"/>
    <n v="753"/>
    <n v="526.24"/>
  </r>
  <r>
    <s v="AD01-9361"/>
    <x v="0"/>
    <d v="2020-08-01T00:00:00"/>
    <d v="2020-08-01T00:00:00"/>
    <x v="0"/>
    <x v="0"/>
    <s v="Order assembled"/>
    <x v="0"/>
    <x v="0"/>
    <x v="1"/>
    <n v="806"/>
    <n v="526.24"/>
  </r>
  <r>
    <s v="AD01-9364"/>
    <x v="0"/>
    <d v="2020-08-01T00:00:00"/>
    <d v="2020-08-01T00:00:00"/>
    <x v="0"/>
    <x v="0"/>
    <s v="Order assembled"/>
    <x v="0"/>
    <x v="0"/>
    <x v="1"/>
    <n v="217"/>
    <n v="310.31"/>
  </r>
  <r>
    <s v="AD01-9361"/>
    <x v="0"/>
    <d v="2020-08-01T00:00:00"/>
    <d v="2020-08-01T00:00:00"/>
    <x v="0"/>
    <x v="0"/>
    <s v="Order assembled"/>
    <x v="0"/>
    <x v="0"/>
    <x v="1"/>
    <n v="259"/>
    <n v="370.37"/>
  </r>
  <r>
    <s v="AD01-9364"/>
    <x v="0"/>
    <d v="2020-08-01T00:00:00"/>
    <d v="2020-08-01T00:00:00"/>
    <x v="0"/>
    <x v="0"/>
    <s v="Order assembled"/>
    <x v="0"/>
    <x v="0"/>
    <x v="1"/>
    <n v="187"/>
    <n v="267.40999999999997"/>
  </r>
  <r>
    <s v="AD01-9361"/>
    <x v="0"/>
    <d v="2020-08-01T00:00:00"/>
    <d v="2020-08-01T00:00:00"/>
    <x v="0"/>
    <x v="0"/>
    <s v="Order assembled"/>
    <x v="0"/>
    <x v="0"/>
    <x v="0"/>
    <n v="287"/>
    <n v="410.40999999999997"/>
  </r>
  <r>
    <s v="AD01-9362"/>
    <x v="0"/>
    <d v="2020-08-01T00:00:00"/>
    <d v="2020-08-01T00:00:00"/>
    <x v="0"/>
    <x v="0"/>
    <s v="Order assembled"/>
    <x v="1"/>
    <x v="0"/>
    <x v="0"/>
    <n v="281"/>
    <n v="401.83"/>
  </r>
  <r>
    <s v="AD01-9362"/>
    <x v="0"/>
    <d v="2020-08-01T00:00:00"/>
    <d v="2020-08-01T00:00:00"/>
    <x v="0"/>
    <x v="0"/>
    <s v="Order assembled"/>
    <x v="1"/>
    <x v="0"/>
    <x v="0"/>
    <n v="275"/>
    <n v="393.25"/>
  </r>
  <r>
    <s v="AD01-9361"/>
    <x v="0"/>
    <d v="2020-08-01T00:00:00"/>
    <d v="2020-08-01T00:00:00"/>
    <x v="0"/>
    <x v="0"/>
    <s v="Order assembled"/>
    <x v="1"/>
    <x v="0"/>
    <x v="1"/>
    <n v="215"/>
    <n v="307.45"/>
  </r>
  <r>
    <s v="AD01-9363"/>
    <x v="0"/>
    <d v="2020-08-01T00:00:00"/>
    <d v="2020-08-01T00:00:00"/>
    <x v="0"/>
    <x v="0"/>
    <s v="Order assembled"/>
    <x v="1"/>
    <x v="0"/>
    <x v="1"/>
    <n v="263"/>
    <n v="376.09000000000003"/>
  </r>
  <r>
    <s v="AD01-9362"/>
    <x v="0"/>
    <d v="2020-08-01T00:00:00"/>
    <d v="2020-08-01T00:00:00"/>
    <x v="0"/>
    <x v="0"/>
    <s v="Order assembled"/>
    <x v="1"/>
    <x v="0"/>
    <x v="1"/>
    <n v="776"/>
    <n v="1109.68"/>
  </r>
  <r>
    <s v="AD01-9361"/>
    <x v="0"/>
    <d v="2020-12-01T00:00:00"/>
    <d v="2020-12-01T00:00:00"/>
    <x v="0"/>
    <x v="0"/>
    <s v="Order assembled"/>
    <x v="1"/>
    <x v="0"/>
    <x v="0"/>
    <n v="224"/>
    <n v="526.24"/>
  </r>
  <r>
    <s v="AD01-9361"/>
    <x v="0"/>
    <d v="2020-12-01T00:00:00"/>
    <d v="2020-12-01T00:00:00"/>
    <x v="0"/>
    <x v="0"/>
    <s v="Order assembled"/>
    <x v="1"/>
    <x v="0"/>
    <x v="0"/>
    <n v="218"/>
    <n v="526.24"/>
  </r>
  <r>
    <s v="AD01-9361"/>
    <x v="0"/>
    <d v="2020-12-01T00:00:00"/>
    <d v="2020-12-01T00:00:00"/>
    <x v="0"/>
    <x v="0"/>
    <s v="Order assembled"/>
    <x v="1"/>
    <x v="0"/>
    <x v="0"/>
    <n v="212"/>
    <n v="526.24"/>
  </r>
  <r>
    <s v="AD01-9361"/>
    <x v="0"/>
    <d v="2020-12-01T00:00:00"/>
    <d v="2020-12-01T00:00:00"/>
    <x v="0"/>
    <x v="0"/>
    <s v="Order assembled"/>
    <x v="1"/>
    <x v="0"/>
    <x v="1"/>
    <n v="194"/>
    <n v="277.42"/>
  </r>
  <r>
    <s v="AD01-9362"/>
    <x v="0"/>
    <d v="2020-12-01T00:00:00"/>
    <d v="2020-12-01T00:00:00"/>
    <x v="0"/>
    <x v="0"/>
    <s v="Order assembled"/>
    <x v="1"/>
    <x v="0"/>
    <x v="1"/>
    <n v="242"/>
    <n v="346.06"/>
  </r>
  <r>
    <s v="AD01-9362"/>
    <x v="0"/>
    <d v="2020-12-01T00:00:00"/>
    <d v="2020-12-01T00:00:00"/>
    <x v="0"/>
    <x v="0"/>
    <s v="Order assembled"/>
    <x v="1"/>
    <x v="0"/>
    <x v="1"/>
    <n v="164"/>
    <n v="234.51999999999998"/>
  </r>
  <r>
    <s v="AD01-9364"/>
    <x v="0"/>
    <d v="2020-12-01T00:00:00"/>
    <d v="2020-12-01T00:00:00"/>
    <x v="0"/>
    <x v="0"/>
    <s v="Order assembled"/>
    <x v="1"/>
    <x v="0"/>
    <x v="1"/>
    <n v="238"/>
    <n v="340.34000000000003"/>
  </r>
  <r>
    <s v="AD01-9361"/>
    <x v="0"/>
    <d v="2020-12-01T00:00:00"/>
    <d v="2020-12-01T00:00:00"/>
    <x v="0"/>
    <x v="0"/>
    <s v="Order assembled"/>
    <x v="1"/>
    <x v="0"/>
    <x v="1"/>
    <n v="166"/>
    <n v="237.38"/>
  </r>
  <r>
    <s v="AD01-9364"/>
    <x v="0"/>
    <d v="2020-12-01T00:00:00"/>
    <d v="2020-12-01T00:00:00"/>
    <x v="0"/>
    <x v="0"/>
    <s v="Order assembled"/>
    <x v="1"/>
    <x v="0"/>
    <x v="0"/>
    <n v="222"/>
    <n v="526.24"/>
  </r>
  <r>
    <s v="AD01-9361"/>
    <x v="0"/>
    <d v="2020-12-01T00:00:00"/>
    <d v="2020-12-01T00:00:00"/>
    <x v="0"/>
    <x v="0"/>
    <s v="Order assembled"/>
    <x v="1"/>
    <x v="0"/>
    <x v="0"/>
    <n v="216"/>
    <n v="526.24"/>
  </r>
  <r>
    <s v="AD01-9362"/>
    <x v="0"/>
    <d v="2020-12-01T00:00:00"/>
    <d v="2020-12-01T00:00:00"/>
    <x v="0"/>
    <x v="0"/>
    <s v="Order assembled"/>
    <x v="1"/>
    <x v="0"/>
    <x v="1"/>
    <n v="684"/>
    <n v="978.12"/>
  </r>
  <r>
    <s v="AD01-9363"/>
    <x v="0"/>
    <d v="2020-12-01T00:00:00"/>
    <d v="2020-12-01T00:00:00"/>
    <x v="0"/>
    <x v="0"/>
    <s v="Order assembled"/>
    <x v="1"/>
    <x v="0"/>
    <x v="1"/>
    <n v="717"/>
    <n v="1025.31"/>
  </r>
  <r>
    <s v="AD01-9362"/>
    <x v="0"/>
    <d v="2020-12-01T00:00:00"/>
    <d v="2020-12-01T00:00:00"/>
    <x v="0"/>
    <x v="0"/>
    <s v="Order assembled"/>
    <x v="1"/>
    <x v="0"/>
    <x v="1"/>
    <n v="770"/>
    <n v="1101.0999999999999"/>
  </r>
  <r>
    <s v="AD01-9362"/>
    <x v="0"/>
    <d v="2020-12-01T00:00:00"/>
    <d v="2020-12-01T00:00:00"/>
    <x v="0"/>
    <x v="0"/>
    <s v="Order assembled"/>
    <x v="1"/>
    <x v="0"/>
    <x v="0"/>
    <n v="225"/>
    <n v="321.75"/>
  </r>
  <r>
    <s v="AD01-9363"/>
    <x v="0"/>
    <d v="2020-12-01T00:00:00"/>
    <d v="2020-12-01T00:00:00"/>
    <x v="0"/>
    <x v="0"/>
    <s v="Order assembled"/>
    <x v="1"/>
    <x v="0"/>
    <x v="0"/>
    <n v="219"/>
    <n v="313.17"/>
  </r>
  <r>
    <s v="AD01-9364"/>
    <x v="0"/>
    <d v="2020-12-01T00:00:00"/>
    <d v="2020-12-01T00:00:00"/>
    <x v="0"/>
    <x v="0"/>
    <s v="Order assembled"/>
    <x v="1"/>
    <x v="0"/>
    <x v="0"/>
    <n v="213"/>
    <n v="304.59000000000003"/>
  </r>
  <r>
    <s v="AD01-9362"/>
    <x v="0"/>
    <d v="2020-12-01T00:00:00"/>
    <d v="2020-12-01T00:00:00"/>
    <x v="0"/>
    <x v="0"/>
    <s v="Order assembled"/>
    <x v="1"/>
    <x v="0"/>
    <x v="1"/>
    <n v="195"/>
    <n v="278.85000000000002"/>
  </r>
  <r>
    <s v="AD01-9362"/>
    <x v="0"/>
    <d v="2020-12-01T00:00:00"/>
    <d v="2020-12-01T00:00:00"/>
    <x v="0"/>
    <x v="0"/>
    <s v="Order assembled"/>
    <x v="1"/>
    <x v="0"/>
    <x v="1"/>
    <n v="810"/>
    <n v="526.24"/>
  </r>
  <r>
    <s v="AD01-9361"/>
    <x v="0"/>
    <d v="2020-12-01T00:00:00"/>
    <d v="2020-12-01T00:00:00"/>
    <x v="0"/>
    <x v="0"/>
    <s v="Order assembled"/>
    <x v="1"/>
    <x v="0"/>
    <x v="1"/>
    <n v="193"/>
    <n v="275.99"/>
  </r>
  <r>
    <s v="AD01-9364"/>
    <x v="0"/>
    <d v="2020-12-01T00:00:00"/>
    <d v="2020-12-01T00:00:00"/>
    <x v="0"/>
    <x v="0"/>
    <s v="Order assembled"/>
    <x v="1"/>
    <x v="0"/>
    <x v="1"/>
    <n v="241"/>
    <n v="344.63"/>
  </r>
  <r>
    <s v="AD01-9361"/>
    <x v="0"/>
    <d v="2020-12-01T00:00:00"/>
    <d v="2020-12-01T00:00:00"/>
    <x v="0"/>
    <x v="0"/>
    <s v="Order assembled"/>
    <x v="1"/>
    <x v="0"/>
    <x v="0"/>
    <n v="221"/>
    <n v="316.02999999999997"/>
  </r>
  <r>
    <s v="AD01-9362"/>
    <x v="0"/>
    <d v="2020-12-01T00:00:00"/>
    <d v="2020-12-01T00:00:00"/>
    <x v="0"/>
    <x v="0"/>
    <s v="Order assembled"/>
    <x v="1"/>
    <x v="0"/>
    <x v="0"/>
    <n v="215"/>
    <n v="307.45"/>
  </r>
  <r>
    <s v="AD01-9362"/>
    <x v="0"/>
    <d v="2020-12-01T00:00:00"/>
    <d v="2020-12-01T00:00:00"/>
    <x v="0"/>
    <x v="0"/>
    <s v="Order assembled"/>
    <x v="1"/>
    <x v="0"/>
    <x v="1"/>
    <n v="191"/>
    <n v="273.13"/>
  </r>
  <r>
    <s v="AD01-9361"/>
    <x v="0"/>
    <d v="2020-12-01T00:00:00"/>
    <d v="2020-12-01T00:00:00"/>
    <x v="0"/>
    <x v="0"/>
    <s v="Order assembled"/>
    <x v="1"/>
    <x v="0"/>
    <x v="1"/>
    <n v="239"/>
    <n v="341.77"/>
  </r>
  <r>
    <s v="AD01-9361"/>
    <x v="0"/>
    <d v="2020-12-01T00:00:00"/>
    <d v="2020-12-01T00:00:00"/>
    <x v="0"/>
    <x v="0"/>
    <s v="Order assembled"/>
    <x v="1"/>
    <x v="0"/>
    <x v="1"/>
    <n v="779"/>
    <n v="1113.97"/>
  </r>
  <r>
    <s v="AD01-9362"/>
    <x v="0"/>
    <d v="2020-02-01T00:00:00"/>
    <d v="2020-02-01T00:00:00"/>
    <x v="0"/>
    <x v="0"/>
    <s v="Order assembled"/>
    <x v="1"/>
    <x v="0"/>
    <x v="1"/>
    <n v="248"/>
    <n v="354.64"/>
  </r>
  <r>
    <s v="AD01-9364"/>
    <x v="0"/>
    <d v="2020-02-01T00:00:00"/>
    <d v="2020-02-01T00:00:00"/>
    <x v="0"/>
    <x v="0"/>
    <s v="Order assembled"/>
    <x v="1"/>
    <x v="0"/>
    <x v="1"/>
    <n v="218"/>
    <n v="311.74"/>
  </r>
  <r>
    <s v="AD01-9362"/>
    <x v="0"/>
    <d v="2020-02-01T00:00:00"/>
    <d v="2020-02-01T00:00:00"/>
    <x v="0"/>
    <x v="0"/>
    <s v="Order assembled"/>
    <x v="1"/>
    <x v="0"/>
    <x v="1"/>
    <n v="244"/>
    <n v="348.92"/>
  </r>
  <r>
    <s v="AD01-9364"/>
    <x v="0"/>
    <d v="2020-02-01T00:00:00"/>
    <d v="2020-02-01T00:00:00"/>
    <x v="0"/>
    <x v="0"/>
    <s v="Order assembled"/>
    <x v="1"/>
    <x v="0"/>
    <x v="1"/>
    <n v="292"/>
    <n v="417.56"/>
  </r>
  <r>
    <s v="AD01-9362"/>
    <x v="0"/>
    <d v="2020-02-01T00:00:00"/>
    <d v="2020-02-01T00:00:00"/>
    <x v="0"/>
    <x v="0"/>
    <s v="Order assembled"/>
    <x v="1"/>
    <x v="0"/>
    <x v="1"/>
    <n v="220"/>
    <n v="314.60000000000002"/>
  </r>
  <r>
    <s v="AD01-9364"/>
    <x v="0"/>
    <d v="2020-02-01T00:00:00"/>
    <d v="2020-02-01T00:00:00"/>
    <x v="0"/>
    <x v="0"/>
    <s v="Order assembled"/>
    <x v="1"/>
    <x v="0"/>
    <x v="1"/>
    <n v="675"/>
    <n v="965.25"/>
  </r>
  <r>
    <s v="AD01-9362"/>
    <x v="0"/>
    <d v="2020-02-01T00:00:00"/>
    <d v="2020-02-01T00:00:00"/>
    <x v="0"/>
    <x v="0"/>
    <s v="Order assembled"/>
    <x v="1"/>
    <x v="0"/>
    <x v="1"/>
    <n v="708"/>
    <n v="1012.44"/>
  </r>
  <r>
    <s v="AD01-9361"/>
    <x v="0"/>
    <d v="2020-02-01T00:00:00"/>
    <d v="2020-02-01T00:00:00"/>
    <x v="0"/>
    <x v="0"/>
    <s v="Order assembled"/>
    <x v="1"/>
    <x v="0"/>
    <x v="1"/>
    <n v="761"/>
    <n v="1088.23"/>
  </r>
  <r>
    <s v="AD01-9361"/>
    <x v="0"/>
    <d v="2020-02-01T00:00:00"/>
    <d v="2020-02-01T00:00:00"/>
    <x v="0"/>
    <x v="0"/>
    <s v="Order assembled"/>
    <x v="1"/>
    <x v="0"/>
    <x v="1"/>
    <n v="249"/>
    <n v="356.07"/>
  </r>
  <r>
    <s v="AD01-9362"/>
    <x v="0"/>
    <d v="2020-02-01T00:00:00"/>
    <d v="2020-02-01T00:00:00"/>
    <x v="0"/>
    <x v="0"/>
    <s v="Order assembled"/>
    <x v="1"/>
    <x v="0"/>
    <x v="1"/>
    <n v="748"/>
    <n v="526.24"/>
  </r>
  <r>
    <s v="AD01-9364"/>
    <x v="0"/>
    <d v="2020-02-01T00:00:00"/>
    <d v="2020-02-01T00:00:00"/>
    <x v="0"/>
    <x v="0"/>
    <s v="Order assembled"/>
    <x v="1"/>
    <x v="0"/>
    <x v="1"/>
    <n v="801"/>
    <n v="526.24"/>
  </r>
  <r>
    <s v="AD01-9362"/>
    <x v="0"/>
    <d v="2020-02-01T00:00:00"/>
    <d v="2020-02-01T00:00:00"/>
    <x v="0"/>
    <x v="0"/>
    <s v="Order assembled"/>
    <x v="1"/>
    <x v="0"/>
    <x v="1"/>
    <n v="247"/>
    <n v="353.21"/>
  </r>
  <r>
    <s v="AD01-9362"/>
    <x v="0"/>
    <d v="2020-02-01T00:00:00"/>
    <d v="2020-02-01T00:00:00"/>
    <x v="0"/>
    <x v="0"/>
    <s v="Order assembled"/>
    <x v="1"/>
    <x v="0"/>
    <x v="1"/>
    <n v="295"/>
    <n v="421.85"/>
  </r>
  <r>
    <s v="AD01-9362"/>
    <x v="0"/>
    <d v="2020-02-01T00:00:00"/>
    <d v="2020-02-01T00:00:00"/>
    <x v="0"/>
    <x v="0"/>
    <s v="Order assembled"/>
    <x v="1"/>
    <x v="0"/>
    <x v="1"/>
    <n v="217"/>
    <n v="310.31"/>
  </r>
  <r>
    <s v="AD01-9364"/>
    <x v="0"/>
    <d v="2020-02-01T00:00:00"/>
    <d v="2020-02-01T00:00:00"/>
    <x v="0"/>
    <x v="0"/>
    <s v="Order assembled"/>
    <x v="1"/>
    <x v="0"/>
    <x v="1"/>
    <n v="245"/>
    <n v="350.35"/>
  </r>
  <r>
    <s v="AD01-9361"/>
    <x v="0"/>
    <d v="2020-02-01T00:00:00"/>
    <d v="2020-02-01T00:00:00"/>
    <x v="0"/>
    <x v="0"/>
    <s v="Order assembled"/>
    <x v="1"/>
    <x v="0"/>
    <x v="1"/>
    <n v="293"/>
    <n v="418.99"/>
  </r>
  <r>
    <s v="AD01-9362"/>
    <x v="0"/>
    <d v="2020-02-01T00:00:00"/>
    <d v="2020-02-01T00:00:00"/>
    <x v="0"/>
    <x v="0"/>
    <s v="Order assembled"/>
    <x v="1"/>
    <x v="0"/>
    <x v="1"/>
    <n v="770"/>
    <n v="1101.0999999999999"/>
  </r>
  <r>
    <s v="AD01-9361"/>
    <x v="0"/>
    <d v="2020-01-01T00:00:00"/>
    <d v="2020-01-01T00:00:00"/>
    <x v="0"/>
    <x v="0"/>
    <s v="Order assembled"/>
    <x v="1"/>
    <x v="0"/>
    <x v="1"/>
    <n v="254"/>
    <n v="388.62"/>
  </r>
  <r>
    <s v="AD01-9361"/>
    <x v="0"/>
    <d v="2020-01-01T00:00:00"/>
    <d v="2020-01-01T00:00:00"/>
    <x v="0"/>
    <x v="0"/>
    <s v="Order assembled"/>
    <x v="1"/>
    <x v="0"/>
    <x v="1"/>
    <n v="296"/>
    <n v="423.28"/>
  </r>
  <r>
    <s v="AD01-9364"/>
    <x v="0"/>
    <d v="2020-01-01T00:00:00"/>
    <d v="2020-01-01T00:00:00"/>
    <x v="0"/>
    <x v="0"/>
    <s v="Order assembled"/>
    <x v="1"/>
    <x v="0"/>
    <x v="1"/>
    <n v="224"/>
    <n v="320.32"/>
  </r>
  <r>
    <s v="AD01-9362"/>
    <x v="0"/>
    <d v="2020-01-01T00:00:00"/>
    <d v="2020-01-01T00:00:00"/>
    <x v="0"/>
    <x v="0"/>
    <s v="Order assembled"/>
    <x v="1"/>
    <x v="0"/>
    <x v="0"/>
    <n v="370"/>
    <n v="529.1"/>
  </r>
  <r>
    <s v="AD01-9362"/>
    <x v="0"/>
    <d v="2020-01-01T00:00:00"/>
    <d v="2020-01-01T00:00:00"/>
    <x v="0"/>
    <x v="0"/>
    <s v="Order assembled"/>
    <x v="1"/>
    <x v="0"/>
    <x v="1"/>
    <n v="250"/>
    <n v="357.5"/>
  </r>
  <r>
    <s v="AD01-9362"/>
    <x v="0"/>
    <d v="2020-01-01T00:00:00"/>
    <d v="2020-01-01T00:00:00"/>
    <x v="0"/>
    <x v="0"/>
    <s v="Order assembled"/>
    <x v="1"/>
    <x v="0"/>
    <x v="1"/>
    <n v="298"/>
    <n v="426.14"/>
  </r>
  <r>
    <s v="AD01-9364"/>
    <x v="0"/>
    <d v="2020-01-01T00:00:00"/>
    <d v="2020-01-01T00:00:00"/>
    <x v="0"/>
    <x v="0"/>
    <s v="Order assembled"/>
    <x v="1"/>
    <x v="0"/>
    <x v="1"/>
    <n v="226"/>
    <n v="323.18"/>
  </r>
  <r>
    <s v="AD01-9364"/>
    <x v="0"/>
    <d v="2020-01-01T00:00:00"/>
    <d v="2020-01-01T00:00:00"/>
    <x v="0"/>
    <x v="0"/>
    <s v="Order assembled"/>
    <x v="1"/>
    <x v="0"/>
    <x v="0"/>
    <n v="372"/>
    <n v="526.24"/>
  </r>
  <r>
    <s v="AD01-9363"/>
    <x v="0"/>
    <d v="2020-01-01T00:00:00"/>
    <d v="2020-01-01T00:00:00"/>
    <x v="0"/>
    <x v="0"/>
    <s v="Order assembled"/>
    <x v="1"/>
    <x v="0"/>
    <x v="1"/>
    <n v="674"/>
    <n v="963.81999999999994"/>
  </r>
  <r>
    <s v="AD01-9364"/>
    <x v="0"/>
    <d v="2020-01-01T00:00:00"/>
    <d v="2020-01-01T00:00:00"/>
    <x v="0"/>
    <x v="0"/>
    <s v="Order assembled"/>
    <x v="1"/>
    <x v="0"/>
    <x v="1"/>
    <n v="707"/>
    <n v="1011.01"/>
  </r>
  <r>
    <s v="AD01-9361"/>
    <x v="0"/>
    <d v="2020-01-01T00:00:00"/>
    <d v="2020-01-01T00:00:00"/>
    <x v="0"/>
    <x v="0"/>
    <s v="Order assembled"/>
    <x v="1"/>
    <x v="0"/>
    <x v="1"/>
    <n v="747"/>
    <n v="526.24"/>
  </r>
  <r>
    <s v="AD01-9363"/>
    <x v="0"/>
    <d v="2020-01-01T00:00:00"/>
    <d v="2020-01-01T00:00:00"/>
    <x v="0"/>
    <x v="0"/>
    <s v="Order assembled"/>
    <x v="1"/>
    <x v="0"/>
    <x v="1"/>
    <n v="800"/>
    <n v="526.24"/>
  </r>
  <r>
    <s v="AD01-9364"/>
    <x v="0"/>
    <d v="2020-01-01T00:00:00"/>
    <d v="2020-01-01T00:00:00"/>
    <x v="0"/>
    <x v="0"/>
    <s v="Order assembled"/>
    <x v="1"/>
    <x v="0"/>
    <x v="1"/>
    <n v="253"/>
    <n v="361.78999999999996"/>
  </r>
  <r>
    <s v="AD01-9362"/>
    <x v="0"/>
    <d v="2020-01-01T00:00:00"/>
    <d v="2020-01-01T00:00:00"/>
    <x v="0"/>
    <x v="0"/>
    <s v="Order assembled"/>
    <x v="1"/>
    <x v="0"/>
    <x v="1"/>
    <n v="223"/>
    <n v="318.89"/>
  </r>
  <r>
    <s v="AD01-9361"/>
    <x v="0"/>
    <d v="2020-01-01T00:00:00"/>
    <d v="2020-01-01T00:00:00"/>
    <x v="0"/>
    <x v="0"/>
    <s v="Order assembled"/>
    <x v="1"/>
    <x v="0"/>
    <x v="0"/>
    <n v="873"/>
    <n v="1248.3899999999999"/>
  </r>
  <r>
    <s v="AD01-9364"/>
    <x v="0"/>
    <d v="2020-01-01T00:00:00"/>
    <d v="2020-01-01T00:00:00"/>
    <x v="0"/>
    <x v="0"/>
    <s v="Order assembled"/>
    <x v="1"/>
    <x v="0"/>
    <x v="1"/>
    <n v="251"/>
    <n v="358.93"/>
  </r>
  <r>
    <s v="AD01-9361"/>
    <x v="0"/>
    <d v="2020-01-01T00:00:00"/>
    <d v="2020-01-01T00:00:00"/>
    <x v="0"/>
    <x v="0"/>
    <s v="Order assembled"/>
    <x v="1"/>
    <x v="0"/>
    <x v="1"/>
    <n v="299"/>
    <n v="427.57"/>
  </r>
  <r>
    <s v="AD01-9361"/>
    <x v="0"/>
    <d v="2020-01-01T00:00:00"/>
    <d v="2020-01-01T00:00:00"/>
    <x v="0"/>
    <x v="0"/>
    <s v="Order assembled"/>
    <x v="1"/>
    <x v="0"/>
    <x v="1"/>
    <n v="769"/>
    <n v="1099.67"/>
  </r>
  <r>
    <s v="AD01-9361"/>
    <x v="0"/>
    <d v="2020-07-01T00:00:00"/>
    <d v="2020-07-01T00:00:00"/>
    <x v="0"/>
    <x v="0"/>
    <s v="Order assembled"/>
    <x v="1"/>
    <x v="0"/>
    <x v="0"/>
    <n v="302"/>
    <n v="431.86"/>
  </r>
  <r>
    <s v="AD01-9362"/>
    <x v="0"/>
    <d v="2020-07-01T00:00:00"/>
    <d v="2020-07-01T00:00:00"/>
    <x v="0"/>
    <x v="0"/>
    <s v="Order assembled"/>
    <x v="1"/>
    <x v="0"/>
    <x v="0"/>
    <n v="296"/>
    <n v="423.28"/>
  </r>
  <r>
    <s v="AD01-9362"/>
    <x v="0"/>
    <d v="2020-07-01T00:00:00"/>
    <d v="2020-07-01T00:00:00"/>
    <x v="0"/>
    <x v="0"/>
    <s v="Order assembled"/>
    <x v="1"/>
    <x v="0"/>
    <x v="1"/>
    <n v="218"/>
    <n v="311.74"/>
  </r>
  <r>
    <s v="AD01-9361"/>
    <x v="0"/>
    <d v="2020-07-01T00:00:00"/>
    <d v="2020-07-01T00:00:00"/>
    <x v="0"/>
    <x v="0"/>
    <s v="Order assembled"/>
    <x v="1"/>
    <x v="0"/>
    <x v="1"/>
    <n v="266"/>
    <n v="380.38"/>
  </r>
  <r>
    <s v="AD01-9362"/>
    <x v="0"/>
    <d v="2020-07-01T00:00:00"/>
    <d v="2020-07-01T00:00:00"/>
    <x v="0"/>
    <x v="0"/>
    <s v="Order assembled"/>
    <x v="1"/>
    <x v="0"/>
    <x v="1"/>
    <n v="194"/>
    <n v="277.42"/>
  </r>
  <r>
    <s v="AD01-9361"/>
    <x v="0"/>
    <d v="2020-07-01T00:00:00"/>
    <d v="2020-07-01T00:00:00"/>
    <x v="0"/>
    <x v="0"/>
    <s v="Order assembled"/>
    <x v="1"/>
    <x v="0"/>
    <x v="1"/>
    <n v="220"/>
    <n v="314.60000000000002"/>
  </r>
  <r>
    <s v="AD01-9361"/>
    <x v="0"/>
    <d v="2020-07-01T00:00:00"/>
    <d v="2020-07-01T00:00:00"/>
    <x v="0"/>
    <x v="0"/>
    <s v="Order assembled"/>
    <x v="1"/>
    <x v="0"/>
    <x v="1"/>
    <n v="268"/>
    <n v="383.24"/>
  </r>
  <r>
    <s v="AD01-9362"/>
    <x v="0"/>
    <d v="2020-07-01T00:00:00"/>
    <d v="2020-07-01T00:00:00"/>
    <x v="0"/>
    <x v="0"/>
    <s v="Order assembled"/>
    <x v="1"/>
    <x v="0"/>
    <x v="1"/>
    <n v="306"/>
    <n v="526.24"/>
  </r>
  <r>
    <s v="AD01-9364"/>
    <x v="0"/>
    <d v="2020-07-01T00:00:00"/>
    <d v="2020-07-01T00:00:00"/>
    <x v="0"/>
    <x v="0"/>
    <s v="Order assembled"/>
    <x v="1"/>
    <x v="0"/>
    <x v="1"/>
    <n v="300"/>
    <n v="526.24"/>
  </r>
  <r>
    <s v="AD01-9362"/>
    <x v="0"/>
    <d v="2020-07-01T00:00:00"/>
    <d v="2020-07-01T00:00:00"/>
    <x v="0"/>
    <x v="0"/>
    <s v="Order assembled"/>
    <x v="1"/>
    <x v="0"/>
    <x v="1"/>
    <n v="294"/>
    <n v="526.24"/>
  </r>
  <r>
    <s v="AD01-9362"/>
    <x v="0"/>
    <d v="2020-07-01T00:00:00"/>
    <d v="2020-07-01T00:00:00"/>
    <x v="0"/>
    <x v="0"/>
    <s v="Order assembled"/>
    <x v="1"/>
    <x v="0"/>
    <x v="1"/>
    <n v="679"/>
    <n v="970.97"/>
  </r>
  <r>
    <s v="AD01-9362"/>
    <x v="0"/>
    <d v="2020-07-01T00:00:00"/>
    <d v="2020-07-01T00:00:00"/>
    <x v="0"/>
    <x v="0"/>
    <s v="Order assembled"/>
    <x v="1"/>
    <x v="0"/>
    <x v="1"/>
    <n v="713"/>
    <n v="1019.5899999999999"/>
  </r>
  <r>
    <s v="AD01-9364"/>
    <x v="0"/>
    <d v="2020-07-01T00:00:00"/>
    <d v="2020-07-01T00:00:00"/>
    <x v="0"/>
    <x v="0"/>
    <s v="Order assembled"/>
    <x v="1"/>
    <x v="0"/>
    <x v="1"/>
    <n v="766"/>
    <n v="1095.3800000000001"/>
  </r>
  <r>
    <s v="AD01-9361"/>
    <x v="0"/>
    <d v="2020-07-01T00:00:00"/>
    <d v="2020-07-01T00:00:00"/>
    <x v="0"/>
    <x v="0"/>
    <s v="Order assembled"/>
    <x v="1"/>
    <x v="0"/>
    <x v="1"/>
    <n v="303"/>
    <n v="433.28999999999996"/>
  </r>
  <r>
    <s v="AD01-9361"/>
    <x v="0"/>
    <d v="2020-07-01T00:00:00"/>
    <d v="2020-07-01T00:00:00"/>
    <x v="0"/>
    <x v="0"/>
    <s v="Order assembled"/>
    <x v="1"/>
    <x v="0"/>
    <x v="1"/>
    <n v="297"/>
    <n v="424.71"/>
  </r>
  <r>
    <s v="AD01-9362"/>
    <x v="0"/>
    <d v="2020-07-01T00:00:00"/>
    <d v="2020-07-01T00:00:00"/>
    <x v="0"/>
    <x v="0"/>
    <s v="Order assembled"/>
    <x v="1"/>
    <x v="0"/>
    <x v="1"/>
    <n v="291"/>
    <n v="416.13"/>
  </r>
  <r>
    <s v="AD01-9364"/>
    <x v="0"/>
    <d v="2020-07-01T00:00:00"/>
    <d v="2020-07-01T00:00:00"/>
    <x v="0"/>
    <x v="0"/>
    <s v="Order assembled"/>
    <x v="1"/>
    <x v="0"/>
    <x v="1"/>
    <n v="219"/>
    <n v="313.17"/>
  </r>
  <r>
    <s v="AD01-9364"/>
    <x v="0"/>
    <d v="2020-07-01T00:00:00"/>
    <d v="2020-07-01T00:00:00"/>
    <x v="0"/>
    <x v="0"/>
    <s v="Order assembled"/>
    <x v="1"/>
    <x v="0"/>
    <x v="1"/>
    <n v="752"/>
    <n v="526.24"/>
  </r>
  <r>
    <s v="AD01-9362"/>
    <x v="0"/>
    <d v="2020-07-01T00:00:00"/>
    <d v="2020-07-01T00:00:00"/>
    <x v="0"/>
    <x v="0"/>
    <s v="Order assembled"/>
    <x v="1"/>
    <x v="0"/>
    <x v="1"/>
    <n v="805"/>
    <n v="526.24"/>
  </r>
  <r>
    <s v="AD01-9362"/>
    <x v="0"/>
    <d v="2020-07-01T00:00:00"/>
    <d v="2020-07-01T00:00:00"/>
    <x v="0"/>
    <x v="0"/>
    <s v="Order assembled"/>
    <x v="1"/>
    <x v="0"/>
    <x v="1"/>
    <n v="265"/>
    <n v="378.95"/>
  </r>
  <r>
    <s v="AD01-9361"/>
    <x v="0"/>
    <d v="2020-07-01T00:00:00"/>
    <d v="2020-07-01T00:00:00"/>
    <x v="0"/>
    <x v="0"/>
    <s v="Order assembled"/>
    <x v="1"/>
    <x v="0"/>
    <x v="1"/>
    <n v="193"/>
    <n v="275.99"/>
  </r>
  <r>
    <s v="AD01-9364"/>
    <x v="0"/>
    <d v="2020-07-01T00:00:00"/>
    <d v="2020-07-01T00:00:00"/>
    <x v="0"/>
    <x v="0"/>
    <s v="Order assembled"/>
    <x v="1"/>
    <x v="0"/>
    <x v="0"/>
    <n v="884"/>
    <n v="1264.1199999999999"/>
  </r>
  <r>
    <s v="AD01-9362"/>
    <x v="0"/>
    <d v="2020-07-01T00:00:00"/>
    <d v="2020-07-01T00:00:00"/>
    <x v="0"/>
    <x v="0"/>
    <s v="Order assembled"/>
    <x v="1"/>
    <x v="0"/>
    <x v="0"/>
    <n v="885"/>
    <n v="1265.55"/>
  </r>
  <r>
    <s v="AD01-9362"/>
    <x v="0"/>
    <d v="2020-07-01T00:00:00"/>
    <d v="2020-07-01T00:00:00"/>
    <x v="0"/>
    <x v="0"/>
    <s v="Order assembled"/>
    <x v="1"/>
    <x v="0"/>
    <x v="0"/>
    <n v="886"/>
    <n v="1266.98"/>
  </r>
  <r>
    <s v="AD01-9362"/>
    <x v="0"/>
    <d v="2020-07-01T00:00:00"/>
    <d v="2020-07-01T00:00:00"/>
    <x v="0"/>
    <x v="0"/>
    <s v="Order assembled"/>
    <x v="1"/>
    <x v="0"/>
    <x v="1"/>
    <n v="221"/>
    <n v="316.02999999999997"/>
  </r>
  <r>
    <s v="AD01-9362"/>
    <x v="0"/>
    <d v="2020-07-01T00:00:00"/>
    <d v="2020-07-01T00:00:00"/>
    <x v="0"/>
    <x v="0"/>
    <s v="Order assembled"/>
    <x v="1"/>
    <x v="0"/>
    <x v="1"/>
    <n v="269"/>
    <n v="384.67"/>
  </r>
  <r>
    <s v="AD01-9362"/>
    <x v="0"/>
    <d v="2020-07-01T00:00:00"/>
    <d v="2020-07-01T00:00:00"/>
    <x v="0"/>
    <x v="0"/>
    <s v="Order assembled"/>
    <x v="1"/>
    <x v="0"/>
    <x v="1"/>
    <n v="775"/>
    <n v="1108.25"/>
  </r>
  <r>
    <s v="AD01-9361"/>
    <x v="0"/>
    <d v="2020-06-01T00:00:00"/>
    <d v="2020-06-01T00:00:00"/>
    <x v="0"/>
    <x v="0"/>
    <s v="Order assembled"/>
    <x v="1"/>
    <x v="0"/>
    <x v="0"/>
    <n v="320"/>
    <n v="457.6"/>
  </r>
  <r>
    <s v="AD01-9362"/>
    <x v="0"/>
    <d v="2020-06-01T00:00:00"/>
    <d v="2020-06-01T00:00:00"/>
    <x v="0"/>
    <x v="0"/>
    <s v="Order assembled"/>
    <x v="1"/>
    <x v="0"/>
    <x v="0"/>
    <n v="314"/>
    <n v="449.02"/>
  </r>
  <r>
    <s v="AD01-9361"/>
    <x v="0"/>
    <d v="2020-06-01T00:00:00"/>
    <d v="2020-06-01T00:00:00"/>
    <x v="0"/>
    <x v="0"/>
    <s v="Order assembled"/>
    <x v="1"/>
    <x v="0"/>
    <x v="0"/>
    <n v="308"/>
    <n v="440.44"/>
  </r>
  <r>
    <s v="AD01-9362"/>
    <x v="0"/>
    <d v="2020-06-01T00:00:00"/>
    <d v="2020-06-01T00:00:00"/>
    <x v="0"/>
    <x v="0"/>
    <s v="Order assembled"/>
    <x v="1"/>
    <x v="0"/>
    <x v="1"/>
    <n v="224"/>
    <n v="320.32"/>
  </r>
  <r>
    <s v="AD01-9361"/>
    <x v="0"/>
    <d v="2020-06-01T00:00:00"/>
    <d v="2020-06-01T00:00:00"/>
    <x v="0"/>
    <x v="0"/>
    <s v="Order assembled"/>
    <x v="1"/>
    <x v="0"/>
    <x v="1"/>
    <n v="272"/>
    <n v="388.96"/>
  </r>
  <r>
    <s v="AD01-9364"/>
    <x v="0"/>
    <d v="2020-06-01T00:00:00"/>
    <d v="2020-06-01T00:00:00"/>
    <x v="0"/>
    <x v="0"/>
    <s v="Order assembled"/>
    <x v="1"/>
    <x v="0"/>
    <x v="1"/>
    <n v="200"/>
    <n v="286"/>
  </r>
  <r>
    <s v="AD01-9362"/>
    <x v="0"/>
    <d v="2020-06-01T00:00:00"/>
    <d v="2020-06-01T00:00:00"/>
    <x v="0"/>
    <x v="0"/>
    <s v="Order assembled"/>
    <x v="1"/>
    <x v="0"/>
    <x v="1"/>
    <n v="226"/>
    <n v="323.18"/>
  </r>
  <r>
    <s v="AD01-9362"/>
    <x v="0"/>
    <d v="2020-06-01T00:00:00"/>
    <d v="2020-06-01T00:00:00"/>
    <x v="0"/>
    <x v="0"/>
    <s v="Order assembled"/>
    <x v="1"/>
    <x v="0"/>
    <x v="1"/>
    <n v="274"/>
    <n v="391.82"/>
  </r>
  <r>
    <s v="AD01-9362"/>
    <x v="0"/>
    <d v="2020-06-01T00:00:00"/>
    <d v="2020-06-01T00:00:00"/>
    <x v="0"/>
    <x v="0"/>
    <s v="Order assembled"/>
    <x v="1"/>
    <x v="0"/>
    <x v="1"/>
    <n v="196"/>
    <n v="280.27999999999997"/>
  </r>
  <r>
    <s v="AD01-9361"/>
    <x v="0"/>
    <d v="2020-06-01T00:00:00"/>
    <d v="2020-06-01T00:00:00"/>
    <x v="0"/>
    <x v="0"/>
    <s v="Order assembled"/>
    <x v="1"/>
    <x v="0"/>
    <x v="1"/>
    <n v="318"/>
    <n v="526.24"/>
  </r>
  <r>
    <s v="AD01-9365"/>
    <x v="0"/>
    <d v="2020-06-01T00:00:00"/>
    <d v="2020-06-01T00:00:00"/>
    <x v="0"/>
    <x v="0"/>
    <s v="Order assembled"/>
    <x v="1"/>
    <x v="0"/>
    <x v="1"/>
    <n v="312"/>
    <n v="526.24"/>
  </r>
  <r>
    <s v="AD01-9364"/>
    <x v="0"/>
    <d v="2020-06-01T00:00:00"/>
    <d v="2020-06-01T00:00:00"/>
    <x v="0"/>
    <x v="0"/>
    <s v="Order assembled"/>
    <x v="1"/>
    <x v="0"/>
    <x v="1"/>
    <n v="712"/>
    <n v="1018.16"/>
  </r>
  <r>
    <s v="AD01-9361"/>
    <x v="0"/>
    <d v="2020-06-01T00:00:00"/>
    <d v="2020-06-01T00:00:00"/>
    <x v="0"/>
    <x v="0"/>
    <s v="Order assembled"/>
    <x v="1"/>
    <x v="0"/>
    <x v="1"/>
    <n v="765"/>
    <n v="1093.95"/>
  </r>
  <r>
    <s v="AD01-9362"/>
    <x v="0"/>
    <d v="2020-06-01T00:00:00"/>
    <d v="2020-06-01T00:00:00"/>
    <x v="0"/>
    <x v="0"/>
    <s v="Order assembled"/>
    <x v="1"/>
    <x v="0"/>
    <x v="0"/>
    <n v="321"/>
    <n v="459.03"/>
  </r>
  <r>
    <s v="AD01-9361"/>
    <x v="0"/>
    <d v="2020-06-01T00:00:00"/>
    <d v="2020-06-01T00:00:00"/>
    <x v="0"/>
    <x v="0"/>
    <s v="Order assembled"/>
    <x v="1"/>
    <x v="0"/>
    <x v="1"/>
    <n v="315"/>
    <n v="450.45"/>
  </r>
  <r>
    <s v="AD01-9364"/>
    <x v="0"/>
    <d v="2020-06-01T00:00:00"/>
    <d v="2020-06-01T00:00:00"/>
    <x v="0"/>
    <x v="0"/>
    <s v="Order assembled"/>
    <x v="1"/>
    <x v="0"/>
    <x v="1"/>
    <n v="309"/>
    <n v="441.87"/>
  </r>
  <r>
    <s v="AD01-9361"/>
    <x v="0"/>
    <d v="2020-06-01T00:00:00"/>
    <d v="2020-06-01T00:00:00"/>
    <x v="0"/>
    <x v="0"/>
    <s v="Order assembled"/>
    <x v="1"/>
    <x v="0"/>
    <x v="1"/>
    <n v="225"/>
    <n v="321.75"/>
  </r>
  <r>
    <s v="AD01-9361"/>
    <x v="0"/>
    <d v="2020-06-01T00:00:00"/>
    <d v="2020-06-01T00:00:00"/>
    <x v="0"/>
    <x v="0"/>
    <s v="Order assembled"/>
    <x v="1"/>
    <x v="0"/>
    <x v="1"/>
    <n v="751"/>
    <n v="526.24"/>
  </r>
  <r>
    <s v="AD01-9362"/>
    <x v="0"/>
    <d v="2020-06-01T00:00:00"/>
    <d v="2020-06-01T00:00:00"/>
    <x v="0"/>
    <x v="0"/>
    <s v="Order assembled"/>
    <x v="1"/>
    <x v="0"/>
    <x v="1"/>
    <n v="223"/>
    <n v="318.89"/>
  </r>
  <r>
    <s v="AD01-9365"/>
    <x v="0"/>
    <d v="2020-06-01T00:00:00"/>
    <d v="2020-06-01T00:00:00"/>
    <x v="0"/>
    <x v="0"/>
    <s v="Order assembled"/>
    <x v="1"/>
    <x v="0"/>
    <x v="1"/>
    <n v="271"/>
    <n v="387.53"/>
  </r>
  <r>
    <s v="AD01-9362"/>
    <x v="0"/>
    <d v="2020-06-01T00:00:00"/>
    <d v="2020-06-01T00:00:00"/>
    <x v="0"/>
    <x v="0"/>
    <s v="Order assembled"/>
    <x v="1"/>
    <x v="0"/>
    <x v="1"/>
    <n v="199"/>
    <n v="284.57"/>
  </r>
  <r>
    <s v="AD01-9364"/>
    <x v="0"/>
    <d v="2020-06-01T00:00:00"/>
    <d v="2020-06-01T00:00:00"/>
    <x v="0"/>
    <x v="0"/>
    <s v="Order assembled"/>
    <x v="1"/>
    <x v="0"/>
    <x v="0"/>
    <n v="882"/>
    <n v="1261.26"/>
  </r>
  <r>
    <s v="AD01-9361"/>
    <x v="0"/>
    <d v="2020-06-01T00:00:00"/>
    <d v="2020-06-01T00:00:00"/>
    <x v="0"/>
    <x v="0"/>
    <s v="Order assembled"/>
    <x v="1"/>
    <x v="0"/>
    <x v="0"/>
    <n v="883"/>
    <n v="1262.69"/>
  </r>
  <r>
    <s v="AD01-9364"/>
    <x v="0"/>
    <d v="2020-06-01T00:00:00"/>
    <d v="2020-06-01T00:00:00"/>
    <x v="0"/>
    <x v="0"/>
    <s v="Order assembled"/>
    <x v="1"/>
    <x v="0"/>
    <x v="1"/>
    <n v="227"/>
    <n v="324.61"/>
  </r>
  <r>
    <s v="AD01-9362"/>
    <x v="0"/>
    <d v="2020-06-01T00:00:00"/>
    <d v="2020-06-01T00:00:00"/>
    <x v="0"/>
    <x v="0"/>
    <s v="Order assembled"/>
    <x v="1"/>
    <x v="0"/>
    <x v="1"/>
    <n v="774"/>
    <n v="1106.82"/>
  </r>
  <r>
    <s v="AD01-9364"/>
    <x v="0"/>
    <d v="2020-03-01T00:00:00"/>
    <d v="2020-03-01T00:00:00"/>
    <x v="0"/>
    <x v="0"/>
    <s v="Order assembled"/>
    <x v="1"/>
    <x v="0"/>
    <x v="1"/>
    <n v="368"/>
    <n v="526.24"/>
  </r>
  <r>
    <s v="AD01-9364"/>
    <x v="0"/>
    <d v="2020-03-01T00:00:00"/>
    <d v="2020-03-01T00:00:00"/>
    <x v="0"/>
    <x v="0"/>
    <s v="Order assembled"/>
    <x v="1"/>
    <x v="0"/>
    <x v="0"/>
    <n v="362"/>
    <n v="517.66"/>
  </r>
  <r>
    <s v="AD01-9364"/>
    <x v="0"/>
    <d v="2020-03-01T00:00:00"/>
    <d v="2020-03-01T00:00:00"/>
    <x v="0"/>
    <x v="0"/>
    <s v="Order assembled"/>
    <x v="1"/>
    <x v="0"/>
    <x v="0"/>
    <n v="356"/>
    <n v="509.08"/>
  </r>
  <r>
    <s v="AD01-9363"/>
    <x v="0"/>
    <d v="2020-03-01T00:00:00"/>
    <d v="2020-03-01T00:00:00"/>
    <x v="0"/>
    <x v="0"/>
    <s v="Order assembled"/>
    <x v="1"/>
    <x v="0"/>
    <x v="1"/>
    <n v="242"/>
    <n v="346.06"/>
  </r>
  <r>
    <s v="AD01-9361"/>
    <x v="0"/>
    <d v="2020-03-01T00:00:00"/>
    <d v="2020-03-01T00:00:00"/>
    <x v="0"/>
    <x v="0"/>
    <s v="Order assembled"/>
    <x v="1"/>
    <x v="0"/>
    <x v="1"/>
    <n v="290"/>
    <n v="414.7"/>
  </r>
  <r>
    <s v="AD01-9362"/>
    <x v="0"/>
    <d v="2020-03-01T00:00:00"/>
    <d v="2020-03-01T00:00:00"/>
    <x v="0"/>
    <x v="0"/>
    <s v="Order assembled"/>
    <x v="1"/>
    <x v="0"/>
    <x v="1"/>
    <n v="212"/>
    <n v="303.15999999999997"/>
  </r>
  <r>
    <s v="AD01-9365"/>
    <x v="0"/>
    <d v="2020-03-01T00:00:00"/>
    <d v="2020-03-01T00:00:00"/>
    <x v="0"/>
    <x v="0"/>
    <s v="Order assembled"/>
    <x v="1"/>
    <x v="0"/>
    <x v="1"/>
    <n v="286"/>
    <n v="408.98"/>
  </r>
  <r>
    <s v="AD01-9363"/>
    <x v="0"/>
    <d v="2020-03-01T00:00:00"/>
    <d v="2020-03-01T00:00:00"/>
    <x v="0"/>
    <x v="0"/>
    <s v="Order assembled"/>
    <x v="1"/>
    <x v="0"/>
    <x v="1"/>
    <n v="214"/>
    <n v="306.02"/>
  </r>
  <r>
    <s v="AD01-9362"/>
    <x v="0"/>
    <d v="2020-03-01T00:00:00"/>
    <d v="2020-03-01T00:00:00"/>
    <x v="0"/>
    <x v="0"/>
    <s v="Order assembled"/>
    <x v="1"/>
    <x v="0"/>
    <x v="1"/>
    <n v="366"/>
    <n v="526.24"/>
  </r>
  <r>
    <s v="AD01-9362"/>
    <x v="0"/>
    <d v="2020-03-01T00:00:00"/>
    <d v="2020-03-01T00:00:00"/>
    <x v="0"/>
    <x v="0"/>
    <s v="Order assembled"/>
    <x v="1"/>
    <x v="0"/>
    <x v="0"/>
    <n v="360"/>
    <n v="526.24"/>
  </r>
  <r>
    <s v="AD01-9364"/>
    <x v="0"/>
    <d v="2020-03-01T00:00:00"/>
    <d v="2020-03-01T00:00:00"/>
    <x v="0"/>
    <x v="0"/>
    <s v="Order assembled"/>
    <x v="1"/>
    <x v="0"/>
    <x v="1"/>
    <n v="676"/>
    <n v="966.68000000000006"/>
  </r>
  <r>
    <s v="AD01-9364"/>
    <x v="0"/>
    <d v="2020-03-01T00:00:00"/>
    <d v="2020-03-01T00:00:00"/>
    <x v="0"/>
    <x v="0"/>
    <s v="Order assembled"/>
    <x v="1"/>
    <x v="0"/>
    <x v="1"/>
    <n v="709"/>
    <n v="1013.87"/>
  </r>
  <r>
    <s v="AD01-9361"/>
    <x v="0"/>
    <d v="2020-03-01T00:00:00"/>
    <d v="2020-03-01T00:00:00"/>
    <x v="0"/>
    <x v="0"/>
    <s v="Order assembled"/>
    <x v="1"/>
    <x v="0"/>
    <x v="1"/>
    <n v="762"/>
    <n v="1089.6599999999999"/>
  </r>
  <r>
    <s v="AD01-9361"/>
    <x v="0"/>
    <d v="2020-03-01T00:00:00"/>
    <d v="2020-03-01T00:00:00"/>
    <x v="0"/>
    <x v="0"/>
    <s v="Order assembled"/>
    <x v="1"/>
    <x v="0"/>
    <x v="1"/>
    <n v="369"/>
    <n v="527.66999999999996"/>
  </r>
  <r>
    <s v="AD01-9364"/>
    <x v="0"/>
    <d v="2020-03-01T00:00:00"/>
    <d v="2020-03-01T00:00:00"/>
    <x v="0"/>
    <x v="0"/>
    <s v="Order assembled"/>
    <x v="1"/>
    <x v="0"/>
    <x v="1"/>
    <n v="363"/>
    <n v="519.09"/>
  </r>
  <r>
    <s v="AD01-9365"/>
    <x v="0"/>
    <d v="2020-03-01T00:00:00"/>
    <d v="2020-03-01T00:00:00"/>
    <x v="0"/>
    <x v="0"/>
    <s v="Order assembled"/>
    <x v="1"/>
    <x v="0"/>
    <x v="0"/>
    <n v="357"/>
    <n v="510.51"/>
  </r>
  <r>
    <s v="AD01-9361"/>
    <x v="0"/>
    <d v="2020-03-01T00:00:00"/>
    <d v="2020-03-01T00:00:00"/>
    <x v="0"/>
    <x v="0"/>
    <s v="Order assembled"/>
    <x v="1"/>
    <x v="0"/>
    <x v="1"/>
    <n v="243"/>
    <n v="347.49"/>
  </r>
  <r>
    <s v="AD01-9364"/>
    <x v="0"/>
    <d v="2020-03-01T00:00:00"/>
    <d v="2020-03-01T00:00:00"/>
    <x v="0"/>
    <x v="0"/>
    <s v="Order assembled"/>
    <x v="1"/>
    <x v="0"/>
    <x v="1"/>
    <n v="802"/>
    <n v="526.24"/>
  </r>
  <r>
    <s v="AD01-9363"/>
    <x v="0"/>
    <d v="2020-03-01T00:00:00"/>
    <d v="2020-03-01T00:00:00"/>
    <x v="0"/>
    <x v="0"/>
    <s v="Order assembled"/>
    <x v="1"/>
    <x v="0"/>
    <x v="1"/>
    <n v="241"/>
    <n v="344.63"/>
  </r>
  <r>
    <s v="AD01-9362"/>
    <x v="0"/>
    <d v="2020-03-01T00:00:00"/>
    <d v="2020-03-01T00:00:00"/>
    <x v="0"/>
    <x v="0"/>
    <s v="Order assembled"/>
    <x v="1"/>
    <x v="0"/>
    <x v="1"/>
    <n v="289"/>
    <n v="413.27"/>
  </r>
  <r>
    <s v="AD01-9364"/>
    <x v="0"/>
    <d v="2020-03-01T00:00:00"/>
    <d v="2020-03-01T00:00:00"/>
    <x v="0"/>
    <x v="0"/>
    <s v="Order assembled"/>
    <x v="1"/>
    <x v="0"/>
    <x v="1"/>
    <n v="874"/>
    <n v="1249.82"/>
  </r>
  <r>
    <s v="AD01-9361"/>
    <x v="0"/>
    <d v="2020-03-01T00:00:00"/>
    <d v="2020-03-01T00:00:00"/>
    <x v="0"/>
    <x v="0"/>
    <s v="Order assembled"/>
    <x v="1"/>
    <x v="0"/>
    <x v="0"/>
    <n v="875"/>
    <n v="1251.25"/>
  </r>
  <r>
    <s v="AD01-9362"/>
    <x v="0"/>
    <d v="2020-03-01T00:00:00"/>
    <d v="2020-03-01T00:00:00"/>
    <x v="0"/>
    <x v="0"/>
    <s v="Order assembled"/>
    <x v="1"/>
    <x v="0"/>
    <x v="1"/>
    <n v="239"/>
    <n v="341.77"/>
  </r>
  <r>
    <s v="AD01-9362"/>
    <x v="0"/>
    <d v="2020-03-01T00:00:00"/>
    <d v="2020-03-01T00:00:00"/>
    <x v="0"/>
    <x v="0"/>
    <s v="Order assembled"/>
    <x v="1"/>
    <x v="0"/>
    <x v="1"/>
    <n v="287"/>
    <n v="410.40999999999997"/>
  </r>
  <r>
    <s v="AD01-9363"/>
    <x v="0"/>
    <d v="2020-03-01T00:00:00"/>
    <d v="2020-03-01T00:00:00"/>
    <x v="0"/>
    <x v="0"/>
    <s v="Order assembled"/>
    <x v="1"/>
    <x v="0"/>
    <x v="1"/>
    <n v="771"/>
    <n v="1102.53"/>
  </r>
  <r>
    <s v="AD01-9361"/>
    <x v="0"/>
    <d v="2020-05-01T00:00:00"/>
    <d v="2020-05-01T00:00:00"/>
    <x v="0"/>
    <x v="0"/>
    <s v="Order assembled"/>
    <x v="1"/>
    <x v="0"/>
    <x v="0"/>
    <n v="338"/>
    <n v="483.34000000000003"/>
  </r>
  <r>
    <s v="AD01-9361"/>
    <x v="0"/>
    <d v="2020-05-01T00:00:00"/>
    <d v="2020-05-01T00:00:00"/>
    <x v="0"/>
    <x v="0"/>
    <s v="Order assembled"/>
    <x v="1"/>
    <x v="0"/>
    <x v="0"/>
    <n v="332"/>
    <n v="474.76"/>
  </r>
  <r>
    <s v="AD01-9362"/>
    <x v="0"/>
    <d v="2020-05-01T00:00:00"/>
    <d v="2020-05-01T00:00:00"/>
    <x v="0"/>
    <x v="0"/>
    <s v="Order assembled"/>
    <x v="1"/>
    <x v="0"/>
    <x v="0"/>
    <n v="326"/>
    <n v="466.18"/>
  </r>
  <r>
    <s v="AD01-9362"/>
    <x v="0"/>
    <d v="2020-05-01T00:00:00"/>
    <d v="2020-05-01T00:00:00"/>
    <x v="0"/>
    <x v="0"/>
    <s v="Order assembled"/>
    <x v="1"/>
    <x v="0"/>
    <x v="1"/>
    <n v="230"/>
    <n v="328.9"/>
  </r>
  <r>
    <s v="AD01-9364"/>
    <x v="0"/>
    <d v="2020-05-01T00:00:00"/>
    <d v="2020-05-01T00:00:00"/>
    <x v="0"/>
    <x v="0"/>
    <s v="Order assembled"/>
    <x v="1"/>
    <x v="0"/>
    <x v="1"/>
    <n v="278"/>
    <n v="397.53999999999996"/>
  </r>
  <r>
    <s v="AD01-9362"/>
    <x v="0"/>
    <d v="2020-05-01T00:00:00"/>
    <d v="2020-05-01T00:00:00"/>
    <x v="0"/>
    <x v="0"/>
    <s v="Order assembled"/>
    <x v="1"/>
    <x v="0"/>
    <x v="1"/>
    <n v="206"/>
    <n v="294.58"/>
  </r>
  <r>
    <s v="AD01-9361"/>
    <x v="0"/>
    <d v="2020-05-01T00:00:00"/>
    <d v="2020-05-01T00:00:00"/>
    <x v="0"/>
    <x v="0"/>
    <s v="Order assembled"/>
    <x v="1"/>
    <x v="0"/>
    <x v="1"/>
    <n v="232"/>
    <n v="331.76"/>
  </r>
  <r>
    <s v="AD01-9361"/>
    <x v="0"/>
    <d v="2020-05-01T00:00:00"/>
    <d v="2020-05-01T00:00:00"/>
    <x v="0"/>
    <x v="0"/>
    <s v="Order assembled"/>
    <x v="1"/>
    <x v="0"/>
    <x v="1"/>
    <n v="202"/>
    <n v="288.86"/>
  </r>
  <r>
    <s v="AD01-9364"/>
    <x v="0"/>
    <d v="2020-05-01T00:00:00"/>
    <d v="2020-05-01T00:00:00"/>
    <x v="0"/>
    <x v="0"/>
    <s v="Order assembled"/>
    <x v="1"/>
    <x v="0"/>
    <x v="0"/>
    <n v="336"/>
    <n v="526.24"/>
  </r>
  <r>
    <s v="AD01-9362"/>
    <x v="0"/>
    <d v="2020-05-01T00:00:00"/>
    <d v="2020-05-01T00:00:00"/>
    <x v="0"/>
    <x v="0"/>
    <s v="Order assembled"/>
    <x v="1"/>
    <x v="0"/>
    <x v="0"/>
    <n v="330"/>
    <n v="526.24"/>
  </r>
  <r>
    <s v="AD01-9361"/>
    <x v="0"/>
    <d v="2020-05-01T00:00:00"/>
    <d v="2020-05-01T00:00:00"/>
    <x v="0"/>
    <x v="0"/>
    <s v="Order assembled"/>
    <x v="1"/>
    <x v="0"/>
    <x v="0"/>
    <n v="324"/>
    <n v="526.24"/>
  </r>
  <r>
    <s v="AD01-9362"/>
    <x v="0"/>
    <d v="2020-05-01T00:00:00"/>
    <d v="2020-05-01T00:00:00"/>
    <x v="0"/>
    <x v="0"/>
    <s v="Order assembled"/>
    <x v="1"/>
    <x v="0"/>
    <x v="1"/>
    <n v="678"/>
    <n v="969.54"/>
  </r>
  <r>
    <s v="AD01-9364"/>
    <x v="0"/>
    <d v="2020-05-01T00:00:00"/>
    <d v="2020-05-01T00:00:00"/>
    <x v="0"/>
    <x v="0"/>
    <s v="Order assembled"/>
    <x v="1"/>
    <x v="0"/>
    <x v="1"/>
    <n v="711"/>
    <n v="1016.73"/>
  </r>
  <r>
    <s v="AD01-9362"/>
    <x v="0"/>
    <d v="2020-05-01T00:00:00"/>
    <d v="2020-05-01T00:00:00"/>
    <x v="0"/>
    <x v="0"/>
    <s v="Order assembled"/>
    <x v="1"/>
    <x v="0"/>
    <x v="1"/>
    <n v="764"/>
    <n v="1092.52"/>
  </r>
  <r>
    <s v="AD01-9364"/>
    <x v="0"/>
    <d v="2020-05-01T00:00:00"/>
    <d v="2020-05-01T00:00:00"/>
    <x v="0"/>
    <x v="0"/>
    <s v="Order assembled"/>
    <x v="1"/>
    <x v="0"/>
    <x v="0"/>
    <n v="333"/>
    <n v="476.19"/>
  </r>
  <r>
    <s v="AD01-9364"/>
    <x v="0"/>
    <d v="2020-05-01T00:00:00"/>
    <d v="2020-05-01T00:00:00"/>
    <x v="0"/>
    <x v="0"/>
    <s v="Order assembled"/>
    <x v="1"/>
    <x v="0"/>
    <x v="0"/>
    <n v="327"/>
    <n v="467.61"/>
  </r>
  <r>
    <s v="AD01-9362"/>
    <x v="0"/>
    <d v="2020-05-01T00:00:00"/>
    <d v="2020-05-01T00:00:00"/>
    <x v="0"/>
    <x v="0"/>
    <s v="Order assembled"/>
    <x v="1"/>
    <x v="0"/>
    <x v="1"/>
    <n v="231"/>
    <n v="330.33"/>
  </r>
  <r>
    <s v="AD01-9364"/>
    <x v="0"/>
    <d v="2020-05-01T00:00:00"/>
    <d v="2020-05-01T00:00:00"/>
    <x v="0"/>
    <x v="0"/>
    <s v="Order assembled"/>
    <x v="1"/>
    <x v="0"/>
    <x v="1"/>
    <n v="750"/>
    <n v="526.24"/>
  </r>
  <r>
    <s v="AD01-9362"/>
    <x v="0"/>
    <d v="2020-05-01T00:00:00"/>
    <d v="2020-05-01T00:00:00"/>
    <x v="0"/>
    <x v="0"/>
    <s v="Order assembled"/>
    <x v="1"/>
    <x v="0"/>
    <x v="1"/>
    <n v="804"/>
    <n v="526.24"/>
  </r>
  <r>
    <s v="AD01-9361"/>
    <x v="0"/>
    <d v="2020-05-01T00:00:00"/>
    <d v="2020-05-01T00:00:00"/>
    <x v="0"/>
    <x v="0"/>
    <s v="Order assembled"/>
    <x v="1"/>
    <x v="0"/>
    <x v="1"/>
    <n v="229"/>
    <n v="327.47000000000003"/>
  </r>
  <r>
    <s v="AD01-9362"/>
    <x v="0"/>
    <d v="2020-05-01T00:00:00"/>
    <d v="2020-05-01T00:00:00"/>
    <x v="0"/>
    <x v="0"/>
    <s v="Order assembled"/>
    <x v="1"/>
    <x v="0"/>
    <x v="1"/>
    <n v="277"/>
    <n v="396.11"/>
  </r>
  <r>
    <s v="AD01-9361"/>
    <x v="0"/>
    <d v="2020-05-01T00:00:00"/>
    <d v="2020-05-01T00:00:00"/>
    <x v="0"/>
    <x v="0"/>
    <s v="Order assembled"/>
    <x v="0"/>
    <x v="0"/>
    <x v="1"/>
    <n v="205"/>
    <n v="293.14999999999998"/>
  </r>
  <r>
    <s v="AD01-9361"/>
    <x v="0"/>
    <d v="2020-05-01T00:00:00"/>
    <d v="2020-05-01T00:00:00"/>
    <x v="0"/>
    <x v="0"/>
    <s v="Order assembled"/>
    <x v="0"/>
    <x v="0"/>
    <x v="0"/>
    <n v="879"/>
    <n v="1256.97"/>
  </r>
  <r>
    <s v="AD01-9365"/>
    <x v="0"/>
    <d v="2020-05-01T00:00:00"/>
    <d v="2020-05-01T00:00:00"/>
    <x v="0"/>
    <x v="0"/>
    <s v="Order assembled"/>
    <x v="0"/>
    <x v="0"/>
    <x v="0"/>
    <n v="880"/>
    <n v="1258.4000000000001"/>
  </r>
  <r>
    <s v="AD01-9362"/>
    <x v="0"/>
    <d v="2020-05-01T00:00:00"/>
    <d v="2020-05-01T00:00:00"/>
    <x v="0"/>
    <x v="0"/>
    <s v="Order assembled"/>
    <x v="0"/>
    <x v="0"/>
    <x v="0"/>
    <n v="881"/>
    <n v="1259.83"/>
  </r>
  <r>
    <s v="AD01-9362"/>
    <x v="0"/>
    <d v="2020-05-01T00:00:00"/>
    <d v="2020-05-01T00:00:00"/>
    <x v="0"/>
    <x v="0"/>
    <s v="Order assembled"/>
    <x v="0"/>
    <x v="0"/>
    <x v="1"/>
    <n v="233"/>
    <n v="333.19"/>
  </r>
  <r>
    <s v="AD01-9361"/>
    <x v="0"/>
    <d v="2020-05-01T00:00:00"/>
    <d v="2020-05-01T00:00:00"/>
    <x v="0"/>
    <x v="0"/>
    <s v="Order assembled"/>
    <x v="0"/>
    <x v="0"/>
    <x v="1"/>
    <n v="275"/>
    <n v="393.25"/>
  </r>
  <r>
    <s v="AD01-9362"/>
    <x v="0"/>
    <d v="2020-05-01T00:00:00"/>
    <d v="2020-05-01T00:00:00"/>
    <x v="0"/>
    <x v="0"/>
    <s v="Order assembled"/>
    <x v="0"/>
    <x v="0"/>
    <x v="1"/>
    <n v="773"/>
    <n v="1105.3899999999999"/>
  </r>
  <r>
    <s v="AD01-9363"/>
    <x v="0"/>
    <d v="2020-11-01T00:00:00"/>
    <d v="2020-11-01T00:00:00"/>
    <x v="0"/>
    <x v="0"/>
    <s v="Order assembled"/>
    <x v="0"/>
    <x v="0"/>
    <x v="0"/>
    <n v="242"/>
    <n v="526.24"/>
  </r>
  <r>
    <s v="AD01-9362"/>
    <x v="0"/>
    <d v="2020-11-01T00:00:00"/>
    <d v="2020-11-01T00:00:00"/>
    <x v="0"/>
    <x v="0"/>
    <s v="Order assembled"/>
    <x v="0"/>
    <x v="0"/>
    <x v="0"/>
    <n v="236"/>
    <n v="526.24"/>
  </r>
  <r>
    <s v="AD01-9364"/>
    <x v="0"/>
    <d v="2020-11-01T00:00:00"/>
    <d v="2020-11-01T00:00:00"/>
    <x v="0"/>
    <x v="0"/>
    <s v="Order assembled"/>
    <x v="0"/>
    <x v="0"/>
    <x v="0"/>
    <n v="230"/>
    <n v="526.24"/>
  </r>
  <r>
    <s v="AD01-9363"/>
    <x v="0"/>
    <d v="2020-11-01T00:00:00"/>
    <d v="2020-11-01T00:00:00"/>
    <x v="0"/>
    <x v="0"/>
    <s v="Order assembled"/>
    <x v="0"/>
    <x v="0"/>
    <x v="1"/>
    <n v="200"/>
    <n v="286"/>
  </r>
  <r>
    <s v="AD01-9364"/>
    <x v="0"/>
    <d v="2020-11-01T00:00:00"/>
    <d v="2020-11-01T00:00:00"/>
    <x v="0"/>
    <x v="0"/>
    <s v="Order assembled"/>
    <x v="0"/>
    <x v="0"/>
    <x v="1"/>
    <n v="170"/>
    <n v="243.1"/>
  </r>
  <r>
    <s v="AD01-9364"/>
    <x v="0"/>
    <d v="2020-11-01T00:00:00"/>
    <d v="2020-11-01T00:00:00"/>
    <x v="0"/>
    <x v="0"/>
    <s v="Order assembled"/>
    <x v="0"/>
    <x v="0"/>
    <x v="1"/>
    <n v="196"/>
    <n v="280.27999999999997"/>
  </r>
  <r>
    <s v="AD01-9362"/>
    <x v="0"/>
    <d v="2020-11-01T00:00:00"/>
    <d v="2020-11-01T00:00:00"/>
    <x v="0"/>
    <x v="0"/>
    <s v="Order assembled"/>
    <x v="0"/>
    <x v="0"/>
    <x v="1"/>
    <n v="244"/>
    <n v="348.92"/>
  </r>
  <r>
    <s v="AD01-9361"/>
    <x v="0"/>
    <d v="2020-11-01T00:00:00"/>
    <d v="2020-11-01T00:00:00"/>
    <x v="0"/>
    <x v="0"/>
    <s v="Order assembled"/>
    <x v="0"/>
    <x v="0"/>
    <x v="1"/>
    <n v="172"/>
    <n v="245.95999999999998"/>
  </r>
  <r>
    <s v="AD01-9361"/>
    <x v="0"/>
    <d v="2020-11-01T00:00:00"/>
    <d v="2020-11-01T00:00:00"/>
    <x v="0"/>
    <x v="0"/>
    <s v="Order assembled"/>
    <x v="0"/>
    <x v="0"/>
    <x v="0"/>
    <n v="240"/>
    <n v="526.24"/>
  </r>
  <r>
    <s v="AD01-9364"/>
    <x v="0"/>
    <d v="2020-11-01T00:00:00"/>
    <d v="2020-11-01T00:00:00"/>
    <x v="0"/>
    <x v="0"/>
    <s v="Order assembled"/>
    <x v="0"/>
    <x v="0"/>
    <x v="0"/>
    <n v="234"/>
    <n v="526.24"/>
  </r>
  <r>
    <s v="AD01-9362"/>
    <x v="0"/>
    <d v="2020-11-01T00:00:00"/>
    <d v="2020-11-01T00:00:00"/>
    <x v="0"/>
    <x v="0"/>
    <s v="Order assembled"/>
    <x v="0"/>
    <x v="0"/>
    <x v="0"/>
    <n v="228"/>
    <n v="526.24"/>
  </r>
  <r>
    <s v="AD01-9361"/>
    <x v="0"/>
    <d v="2020-11-01T00:00:00"/>
    <d v="2020-11-01T00:00:00"/>
    <x v="0"/>
    <x v="0"/>
    <s v="Order assembled"/>
    <x v="0"/>
    <x v="0"/>
    <x v="1"/>
    <n v="683"/>
    <n v="976.69"/>
  </r>
  <r>
    <s v="AD01-9362"/>
    <x v="0"/>
    <d v="2020-11-01T00:00:00"/>
    <d v="2020-11-01T00:00:00"/>
    <x v="0"/>
    <x v="0"/>
    <s v="Order assembled"/>
    <x v="0"/>
    <x v="0"/>
    <x v="1"/>
    <n v="716"/>
    <n v="1023.88"/>
  </r>
  <r>
    <s v="AD01-9364"/>
    <x v="0"/>
    <d v="2020-11-01T00:00:00"/>
    <d v="2020-11-01T00:00:00"/>
    <x v="0"/>
    <x v="0"/>
    <s v="Order assembled"/>
    <x v="0"/>
    <x v="0"/>
    <x v="1"/>
    <n v="769"/>
    <n v="1099.67"/>
  </r>
  <r>
    <s v="AD01-9362"/>
    <x v="0"/>
    <d v="2020-11-01T00:00:00"/>
    <d v="2020-11-01T00:00:00"/>
    <x v="0"/>
    <x v="0"/>
    <s v="Order assembled"/>
    <x v="0"/>
    <x v="0"/>
    <x v="0"/>
    <n v="237"/>
    <n v="338.90999999999997"/>
  </r>
  <r>
    <s v="AD01-9362"/>
    <x v="0"/>
    <d v="2020-11-01T00:00:00"/>
    <d v="2020-11-01T00:00:00"/>
    <x v="0"/>
    <x v="0"/>
    <s v="Order assembled"/>
    <x v="0"/>
    <x v="0"/>
    <x v="0"/>
    <n v="231"/>
    <n v="330.33"/>
  </r>
  <r>
    <s v="AD01-9364"/>
    <x v="0"/>
    <d v="2020-11-01T00:00:00"/>
    <d v="2020-11-01T00:00:00"/>
    <x v="0"/>
    <x v="0"/>
    <s v="Order assembled"/>
    <x v="0"/>
    <x v="0"/>
    <x v="1"/>
    <n v="201"/>
    <n v="287.43"/>
  </r>
  <r>
    <s v="AD01-9362"/>
    <x v="0"/>
    <d v="2020-11-01T00:00:00"/>
    <d v="2020-11-01T00:00:00"/>
    <x v="0"/>
    <x v="0"/>
    <s v="Order assembled"/>
    <x v="0"/>
    <x v="0"/>
    <x v="1"/>
    <n v="756"/>
    <n v="526.24"/>
  </r>
  <r>
    <s v="AD01-9361"/>
    <x v="0"/>
    <d v="2020-11-01T00:00:00"/>
    <d v="2020-11-01T00:00:00"/>
    <x v="0"/>
    <x v="0"/>
    <s v="Order assembled"/>
    <x v="0"/>
    <x v="0"/>
    <x v="1"/>
    <n v="809"/>
    <n v="526.24"/>
  </r>
  <r>
    <s v="AD01-9361"/>
    <x v="0"/>
    <d v="2020-11-01T00:00:00"/>
    <d v="2020-11-01T00:00:00"/>
    <x v="0"/>
    <x v="0"/>
    <s v="Order assembled"/>
    <x v="0"/>
    <x v="0"/>
    <x v="1"/>
    <n v="199"/>
    <n v="284.57"/>
  </r>
  <r>
    <s v="AD01-9361"/>
    <x v="0"/>
    <d v="2020-11-01T00:00:00"/>
    <d v="2020-11-01T00:00:00"/>
    <x v="0"/>
    <x v="0"/>
    <s v="Order assembled"/>
    <x v="0"/>
    <x v="0"/>
    <x v="1"/>
    <n v="247"/>
    <n v="353.21"/>
  </r>
  <r>
    <s v="AD01-9364"/>
    <x v="0"/>
    <d v="2020-11-01T00:00:00"/>
    <d v="2020-11-01T00:00:00"/>
    <x v="0"/>
    <x v="0"/>
    <s v="Order assembled"/>
    <x v="0"/>
    <x v="0"/>
    <x v="1"/>
    <n v="169"/>
    <n v="241.67000000000002"/>
  </r>
  <r>
    <s v="AD01-9361"/>
    <x v="0"/>
    <d v="2020-11-01T00:00:00"/>
    <d v="2020-11-01T00:00:00"/>
    <x v="0"/>
    <x v="0"/>
    <s v="Order assembled"/>
    <x v="0"/>
    <x v="0"/>
    <x v="0"/>
    <n v="239"/>
    <n v="341.77"/>
  </r>
  <r>
    <s v="AD01-9362"/>
    <x v="0"/>
    <d v="2020-11-01T00:00:00"/>
    <d v="2020-11-01T00:00:00"/>
    <x v="0"/>
    <x v="0"/>
    <s v="Order assembled"/>
    <x v="0"/>
    <x v="0"/>
    <x v="0"/>
    <n v="233"/>
    <n v="333.19"/>
  </r>
  <r>
    <s v="AD01-9364"/>
    <x v="0"/>
    <d v="2020-11-01T00:00:00"/>
    <d v="2020-11-01T00:00:00"/>
    <x v="0"/>
    <x v="0"/>
    <s v="Order assembled"/>
    <x v="0"/>
    <x v="0"/>
    <x v="0"/>
    <n v="227"/>
    <n v="324.61"/>
  </r>
  <r>
    <s v="AD01-9364"/>
    <x v="0"/>
    <d v="2020-11-01T00:00:00"/>
    <d v="2020-11-01T00:00:00"/>
    <x v="0"/>
    <x v="0"/>
    <s v="Order assembled"/>
    <x v="0"/>
    <x v="0"/>
    <x v="1"/>
    <n v="197"/>
    <n v="281.70999999999998"/>
  </r>
  <r>
    <s v="AD01-9364"/>
    <x v="0"/>
    <d v="2020-11-01T00:00:00"/>
    <d v="2020-11-01T00:00:00"/>
    <x v="0"/>
    <x v="0"/>
    <s v="Order assembled"/>
    <x v="0"/>
    <x v="0"/>
    <x v="1"/>
    <n v="245"/>
    <n v="350.35"/>
  </r>
  <r>
    <s v="AD01-9363"/>
    <x v="0"/>
    <d v="2020-11-01T00:00:00"/>
    <d v="2020-11-01T00:00:00"/>
    <x v="0"/>
    <x v="0"/>
    <s v="Order assembled"/>
    <x v="0"/>
    <x v="0"/>
    <x v="1"/>
    <n v="778"/>
    <n v="1112.54"/>
  </r>
  <r>
    <s v="AD01-9362"/>
    <x v="0"/>
    <d v="2020-10-01T00:00:00"/>
    <d v="2020-10-01T00:00:00"/>
    <x v="0"/>
    <x v="0"/>
    <s v="Order assembled"/>
    <x v="0"/>
    <x v="0"/>
    <x v="0"/>
    <n v="254"/>
    <n v="526.24"/>
  </r>
  <r>
    <s v="AD01-9362"/>
    <x v="0"/>
    <d v="2020-10-01T00:00:00"/>
    <d v="2020-10-01T00:00:00"/>
    <x v="0"/>
    <x v="0"/>
    <s v="Order assembled"/>
    <x v="0"/>
    <x v="0"/>
    <x v="0"/>
    <n v="248"/>
    <n v="526.24"/>
  </r>
  <r>
    <s v="AD01-9362"/>
    <x v="0"/>
    <d v="2020-10-01T00:00:00"/>
    <d v="2020-10-01T00:00:00"/>
    <x v="0"/>
    <x v="0"/>
    <s v="Order assembled"/>
    <x v="0"/>
    <x v="0"/>
    <x v="1"/>
    <n v="206"/>
    <n v="294.58"/>
  </r>
  <r>
    <s v="AD01-9361"/>
    <x v="0"/>
    <d v="2020-10-01T00:00:00"/>
    <d v="2020-10-01T00:00:00"/>
    <x v="0"/>
    <x v="0"/>
    <s v="Order assembled"/>
    <x v="0"/>
    <x v="0"/>
    <x v="1"/>
    <n v="248"/>
    <n v="354.64"/>
  </r>
  <r>
    <s v="AD01-9364"/>
    <x v="0"/>
    <d v="2020-10-01T00:00:00"/>
    <d v="2020-10-01T00:00:00"/>
    <x v="0"/>
    <x v="0"/>
    <s v="Order assembled"/>
    <x v="0"/>
    <x v="0"/>
    <x v="1"/>
    <n v="176"/>
    <n v="251.68"/>
  </r>
  <r>
    <s v="AD01-9365"/>
    <x v="0"/>
    <d v="2020-10-01T00:00:00"/>
    <d v="2020-10-01T00:00:00"/>
    <x v="0"/>
    <x v="0"/>
    <s v="Order assembled"/>
    <x v="0"/>
    <x v="0"/>
    <x v="1"/>
    <n v="202"/>
    <n v="288.86"/>
  </r>
  <r>
    <s v="AD01-9362"/>
    <x v="0"/>
    <d v="2020-10-01T00:00:00"/>
    <d v="2020-10-01T00:00:00"/>
    <x v="0"/>
    <x v="0"/>
    <s v="Order assembled"/>
    <x v="0"/>
    <x v="0"/>
    <x v="1"/>
    <n v="250"/>
    <n v="357.5"/>
  </r>
  <r>
    <s v="AD01-9361"/>
    <x v="0"/>
    <d v="2020-10-01T00:00:00"/>
    <d v="2020-10-01T00:00:00"/>
    <x v="0"/>
    <x v="0"/>
    <s v="Order assembled"/>
    <x v="0"/>
    <x v="0"/>
    <x v="1"/>
    <n v="178"/>
    <n v="254.54"/>
  </r>
  <r>
    <s v="AD01-9361"/>
    <x v="0"/>
    <d v="2020-10-01T00:00:00"/>
    <d v="2020-10-01T00:00:00"/>
    <x v="0"/>
    <x v="0"/>
    <s v="Order assembled"/>
    <x v="0"/>
    <x v="0"/>
    <x v="1"/>
    <n v="258"/>
    <n v="526.24"/>
  </r>
  <r>
    <s v="AD01-9361"/>
    <x v="0"/>
    <d v="2020-10-01T00:00:00"/>
    <d v="2020-10-01T00:00:00"/>
    <x v="0"/>
    <x v="0"/>
    <s v="Order assembled"/>
    <x v="0"/>
    <x v="0"/>
    <x v="1"/>
    <n v="252"/>
    <n v="526.24"/>
  </r>
  <r>
    <s v="AD01-9361"/>
    <x v="0"/>
    <d v="2020-10-01T00:00:00"/>
    <d v="2020-10-01T00:00:00"/>
    <x v="0"/>
    <x v="0"/>
    <s v="Order assembled"/>
    <x v="0"/>
    <x v="0"/>
    <x v="0"/>
    <n v="246"/>
    <n v="526.24"/>
  </r>
  <r>
    <s v="AD01-9364"/>
    <x v="0"/>
    <d v="2020-10-01T00:00:00"/>
    <d v="2020-10-01T00:00:00"/>
    <x v="0"/>
    <x v="0"/>
    <s v="Order assembled"/>
    <x v="0"/>
    <x v="0"/>
    <x v="1"/>
    <n v="682"/>
    <n v="975.26"/>
  </r>
  <r>
    <s v="AD01-9362"/>
    <x v="0"/>
    <d v="2020-10-01T00:00:00"/>
    <d v="2020-10-01T00:00:00"/>
    <x v="0"/>
    <x v="0"/>
    <s v="Order assembled"/>
    <x v="0"/>
    <x v="0"/>
    <x v="1"/>
    <n v="715"/>
    <n v="1022.45"/>
  </r>
  <r>
    <s v="AD01-9362"/>
    <x v="0"/>
    <d v="2020-10-01T00:00:00"/>
    <d v="2020-10-01T00:00:00"/>
    <x v="0"/>
    <x v="0"/>
    <s v="Order assembled"/>
    <x v="0"/>
    <x v="0"/>
    <x v="1"/>
    <n v="255"/>
    <n v="364.65"/>
  </r>
  <r>
    <s v="AD01-9362"/>
    <x v="0"/>
    <d v="2020-10-01T00:00:00"/>
    <d v="2020-10-01T00:00:00"/>
    <x v="0"/>
    <x v="0"/>
    <s v="Order assembled"/>
    <x v="0"/>
    <x v="0"/>
    <x v="1"/>
    <n v="249"/>
    <n v="356.07"/>
  </r>
  <r>
    <s v="AD01-9361"/>
    <x v="0"/>
    <d v="2020-10-01T00:00:00"/>
    <d v="2020-10-01T00:00:00"/>
    <x v="0"/>
    <x v="0"/>
    <s v="Order assembled"/>
    <x v="0"/>
    <x v="0"/>
    <x v="0"/>
    <n v="243"/>
    <n v="347.49"/>
  </r>
  <r>
    <s v="AD01-9361"/>
    <x v="0"/>
    <d v="2020-10-01T00:00:00"/>
    <d v="2020-10-01T00:00:00"/>
    <x v="0"/>
    <x v="0"/>
    <s v="Order assembled"/>
    <x v="0"/>
    <x v="0"/>
    <x v="1"/>
    <n v="755"/>
    <n v="526.24"/>
  </r>
  <r>
    <s v="AD01-9364"/>
    <x v="0"/>
    <d v="2020-10-01T00:00:00"/>
    <d v="2020-10-01T00:00:00"/>
    <x v="0"/>
    <x v="0"/>
    <s v="Order assembled"/>
    <x v="0"/>
    <x v="0"/>
    <x v="1"/>
    <n v="808"/>
    <n v="526.24"/>
  </r>
  <r>
    <s v="AD01-9361"/>
    <x v="0"/>
    <d v="2020-10-01T00:00:00"/>
    <d v="2020-10-01T00:00:00"/>
    <x v="0"/>
    <x v="0"/>
    <s v="Order assembled"/>
    <x v="0"/>
    <x v="0"/>
    <x v="1"/>
    <n v="205"/>
    <n v="293.14999999999998"/>
  </r>
  <r>
    <s v="AD01-9361"/>
    <x v="0"/>
    <d v="2020-10-01T00:00:00"/>
    <d v="2020-10-01T00:00:00"/>
    <x v="0"/>
    <x v="0"/>
    <s v="Order assembled"/>
    <x v="0"/>
    <x v="0"/>
    <x v="1"/>
    <n v="253"/>
    <n v="361.78999999999996"/>
  </r>
  <r>
    <s v="AD01-9365"/>
    <x v="0"/>
    <d v="2020-10-01T00:00:00"/>
    <d v="2020-10-01T00:00:00"/>
    <x v="0"/>
    <x v="0"/>
    <s v="Order assembled"/>
    <x v="0"/>
    <x v="0"/>
    <x v="1"/>
    <n v="175"/>
    <n v="250.25"/>
  </r>
  <r>
    <s v="AD01-9363"/>
    <x v="0"/>
    <d v="2020-10-01T00:00:00"/>
    <d v="2020-10-01T00:00:00"/>
    <x v="0"/>
    <x v="0"/>
    <s v="Order assembled"/>
    <x v="0"/>
    <x v="0"/>
    <x v="0"/>
    <n v="257"/>
    <n v="367.51"/>
  </r>
  <r>
    <s v="AD01-9363"/>
    <x v="0"/>
    <d v="2020-10-01T00:00:00"/>
    <d v="2020-10-01T00:00:00"/>
    <x v="0"/>
    <x v="0"/>
    <s v="Order assembled"/>
    <x v="0"/>
    <x v="0"/>
    <x v="0"/>
    <n v="251"/>
    <n v="358.93"/>
  </r>
  <r>
    <s v="AD01-9362"/>
    <x v="0"/>
    <d v="2020-10-01T00:00:00"/>
    <d v="2020-10-01T00:00:00"/>
    <x v="0"/>
    <x v="0"/>
    <s v="Order assembled"/>
    <x v="0"/>
    <x v="0"/>
    <x v="0"/>
    <n v="245"/>
    <n v="350.35"/>
  </r>
  <r>
    <s v="AD01-9364"/>
    <x v="0"/>
    <d v="2020-10-01T00:00:00"/>
    <d v="2020-10-01T00:00:00"/>
    <x v="0"/>
    <x v="0"/>
    <s v="Order assembled"/>
    <x v="0"/>
    <x v="0"/>
    <x v="1"/>
    <n v="203"/>
    <n v="290.28999999999996"/>
  </r>
  <r>
    <s v="AD01-9361"/>
    <x v="0"/>
    <d v="2020-10-01T00:00:00"/>
    <d v="2020-10-01T00:00:00"/>
    <x v="0"/>
    <x v="0"/>
    <s v="Order assembled"/>
    <x v="0"/>
    <x v="0"/>
    <x v="1"/>
    <n v="251"/>
    <n v="358.93"/>
  </r>
  <r>
    <s v="AD01-9362"/>
    <x v="0"/>
    <d v="2020-10-01T00:00:00"/>
    <d v="2020-10-01T00:00:00"/>
    <x v="0"/>
    <x v="0"/>
    <s v="Order assembled"/>
    <x v="0"/>
    <x v="0"/>
    <x v="1"/>
    <n v="777"/>
    <n v="1111.1100000000001"/>
  </r>
  <r>
    <s v="AD01-9361"/>
    <x v="0"/>
    <d v="2020-09-01T00:00:00"/>
    <d v="2020-09-01T00:00:00"/>
    <x v="0"/>
    <x v="0"/>
    <s v="Order assembled"/>
    <x v="0"/>
    <x v="0"/>
    <x v="0"/>
    <n v="272"/>
    <n v="526.24"/>
  </r>
  <r>
    <s v="AD01-9361"/>
    <x v="0"/>
    <d v="2020-09-01T00:00:00"/>
    <d v="2020-09-01T00:00:00"/>
    <x v="0"/>
    <x v="0"/>
    <s v="Order assembled"/>
    <x v="0"/>
    <x v="0"/>
    <x v="0"/>
    <n v="266"/>
    <n v="526.24"/>
  </r>
  <r>
    <s v="AD01-9361"/>
    <x v="0"/>
    <d v="2020-09-01T00:00:00"/>
    <d v="2020-09-01T00:00:00"/>
    <x v="0"/>
    <x v="0"/>
    <s v="Order assembled"/>
    <x v="0"/>
    <x v="0"/>
    <x v="0"/>
    <n v="260"/>
    <n v="526.24"/>
  </r>
  <r>
    <s v="AD01-9364"/>
    <x v="0"/>
    <d v="2020-09-01T00:00:00"/>
    <d v="2020-09-01T00:00:00"/>
    <x v="0"/>
    <x v="0"/>
    <s v="Order assembled"/>
    <x v="0"/>
    <x v="0"/>
    <x v="1"/>
    <n v="254"/>
    <n v="363.22"/>
  </r>
  <r>
    <s v="AD01-9361"/>
    <x v="0"/>
    <d v="2020-09-01T00:00:00"/>
    <d v="2020-09-01T00:00:00"/>
    <x v="0"/>
    <x v="0"/>
    <s v="Order assembled"/>
    <x v="0"/>
    <x v="0"/>
    <x v="1"/>
    <n v="182"/>
    <n v="260.26"/>
  </r>
  <r>
    <s v="AD01-9363"/>
    <x v="0"/>
    <d v="2020-09-01T00:00:00"/>
    <d v="2020-09-01T00:00:00"/>
    <x v="0"/>
    <x v="0"/>
    <s v="Order assembled"/>
    <x v="0"/>
    <x v="0"/>
    <x v="1"/>
    <n v="208"/>
    <n v="297.44"/>
  </r>
  <r>
    <s v="AD01-9363"/>
    <x v="0"/>
    <d v="2020-09-01T00:00:00"/>
    <d v="2020-09-01T00:00:00"/>
    <x v="0"/>
    <x v="0"/>
    <s v="Order assembled"/>
    <x v="0"/>
    <x v="0"/>
    <x v="1"/>
    <n v="256"/>
    <n v="366.08"/>
  </r>
  <r>
    <s v="AD01-9364"/>
    <x v="0"/>
    <d v="2020-09-01T00:00:00"/>
    <d v="2020-09-01T00:00:00"/>
    <x v="0"/>
    <x v="0"/>
    <s v="Order assembled"/>
    <x v="0"/>
    <x v="0"/>
    <x v="1"/>
    <n v="184"/>
    <n v="263.12"/>
  </r>
  <r>
    <s v="AD01-9365"/>
    <x v="0"/>
    <d v="2020-09-01T00:00:00"/>
    <d v="2020-09-01T00:00:00"/>
    <x v="0"/>
    <x v="0"/>
    <s v="Order assembled"/>
    <x v="0"/>
    <x v="0"/>
    <x v="1"/>
    <n v="270"/>
    <n v="526.24"/>
  </r>
  <r>
    <s v="AD01-9361"/>
    <x v="0"/>
    <d v="2020-09-01T00:00:00"/>
    <d v="2020-09-01T00:00:00"/>
    <x v="0"/>
    <x v="0"/>
    <s v="Order assembled"/>
    <x v="0"/>
    <x v="0"/>
    <x v="1"/>
    <n v="264"/>
    <n v="526.24"/>
  </r>
  <r>
    <s v="AD01-9363"/>
    <x v="0"/>
    <d v="2020-09-01T00:00:00"/>
    <d v="2020-09-01T00:00:00"/>
    <x v="0"/>
    <x v="0"/>
    <s v="Order assembled"/>
    <x v="0"/>
    <x v="0"/>
    <x v="1"/>
    <n v="681"/>
    <n v="973.82999999999993"/>
  </r>
  <r>
    <s v="AD01-9361"/>
    <x v="0"/>
    <d v="2020-09-01T00:00:00"/>
    <d v="2020-09-01T00:00:00"/>
    <x v="0"/>
    <x v="0"/>
    <s v="Order assembled"/>
    <x v="0"/>
    <x v="0"/>
    <x v="1"/>
    <n v="714"/>
    <n v="1021.02"/>
  </r>
  <r>
    <s v="AD01-9361"/>
    <x v="0"/>
    <d v="2020-09-01T00:00:00"/>
    <d v="2020-09-01T00:00:00"/>
    <x v="0"/>
    <x v="0"/>
    <s v="Order assembled"/>
    <x v="0"/>
    <x v="0"/>
    <x v="1"/>
    <n v="768"/>
    <n v="1098.24"/>
  </r>
  <r>
    <s v="AD01-9361"/>
    <x v="0"/>
    <d v="2020-09-01T00:00:00"/>
    <d v="2020-09-01T00:00:00"/>
    <x v="0"/>
    <x v="0"/>
    <s v="Order assembled"/>
    <x v="0"/>
    <x v="0"/>
    <x v="1"/>
    <n v="273"/>
    <n v="390.39"/>
  </r>
  <r>
    <s v="AD01-9363"/>
    <x v="0"/>
    <d v="2020-09-01T00:00:00"/>
    <d v="2020-09-01T00:00:00"/>
    <x v="0"/>
    <x v="0"/>
    <s v="Order assembled"/>
    <x v="0"/>
    <x v="0"/>
    <x v="1"/>
    <n v="267"/>
    <n v="381.81"/>
  </r>
  <r>
    <s v="AD01-9364"/>
    <x v="0"/>
    <d v="2020-09-01T00:00:00"/>
    <d v="2020-09-01T00:00:00"/>
    <x v="0"/>
    <x v="0"/>
    <s v="Order assembled"/>
    <x v="0"/>
    <x v="0"/>
    <x v="1"/>
    <n v="261"/>
    <n v="373.23"/>
  </r>
  <r>
    <s v="AD01-9361"/>
    <x v="0"/>
    <d v="2020-09-01T00:00:00"/>
    <d v="2020-09-01T00:00:00"/>
    <x v="0"/>
    <x v="0"/>
    <s v="Order assembled"/>
    <x v="0"/>
    <x v="0"/>
    <x v="1"/>
    <n v="207"/>
    <n v="296.01"/>
  </r>
  <r>
    <s v="AD01-9361"/>
    <x v="0"/>
    <d v="2020-09-01T00:00:00"/>
    <d v="2020-09-01T00:00:00"/>
    <x v="0"/>
    <x v="0"/>
    <s v="Order assembled"/>
    <x v="0"/>
    <x v="0"/>
    <x v="1"/>
    <n v="754"/>
    <n v="526.24"/>
  </r>
  <r>
    <s v="AD01-9363"/>
    <x v="0"/>
    <d v="2020-09-01T00:00:00"/>
    <d v="2020-09-01T00:00:00"/>
    <x v="0"/>
    <x v="0"/>
    <s v="Order assembled"/>
    <x v="0"/>
    <x v="0"/>
    <x v="1"/>
    <n v="807"/>
    <n v="526.24"/>
  </r>
  <r>
    <s v="AD01-9364"/>
    <x v="0"/>
    <d v="2020-09-01T00:00:00"/>
    <d v="2020-09-01T00:00:00"/>
    <x v="0"/>
    <x v="0"/>
    <s v="Order assembled"/>
    <x v="0"/>
    <x v="0"/>
    <x v="1"/>
    <n v="211"/>
    <n v="301.73"/>
  </r>
  <r>
    <s v="AD01-9363"/>
    <x v="0"/>
    <d v="2020-09-01T00:00:00"/>
    <d v="2020-09-01T00:00:00"/>
    <x v="0"/>
    <x v="0"/>
    <s v="Order assembled"/>
    <x v="0"/>
    <x v="0"/>
    <x v="1"/>
    <n v="181"/>
    <n v="258.83"/>
  </r>
  <r>
    <s v="AD01-9361"/>
    <x v="0"/>
    <d v="2020-09-01T00:00:00"/>
    <d v="2020-09-01T00:00:00"/>
    <x v="0"/>
    <x v="0"/>
    <s v="Order assembled"/>
    <x v="0"/>
    <x v="0"/>
    <x v="0"/>
    <n v="269"/>
    <n v="384.67"/>
  </r>
  <r>
    <s v="AD01-9362"/>
    <x v="0"/>
    <d v="2020-09-01T00:00:00"/>
    <d v="2020-09-01T00:00:00"/>
    <x v="0"/>
    <x v="0"/>
    <s v="Order assembled"/>
    <x v="0"/>
    <x v="0"/>
    <x v="0"/>
    <n v="263"/>
    <n v="376.09000000000003"/>
  </r>
  <r>
    <s v="AD01-9361"/>
    <x v="0"/>
    <d v="2020-09-01T00:00:00"/>
    <d v="2020-09-01T00:00:00"/>
    <x v="0"/>
    <x v="0"/>
    <s v="Order assembled"/>
    <x v="0"/>
    <x v="0"/>
    <x v="1"/>
    <n v="209"/>
    <n v="298.87"/>
  </r>
  <r>
    <s v="AD01-9365"/>
    <x v="0"/>
    <d v="2020-09-01T00:00:00"/>
    <d v="2020-09-01T00:00:00"/>
    <x v="0"/>
    <x v="0"/>
    <s v="Order assembled"/>
    <x v="0"/>
    <x v="0"/>
    <x v="1"/>
    <n v="257"/>
    <n v="367.51"/>
  </r>
  <r>
    <s v="AD01-9361"/>
    <x v="0"/>
    <d v="2020-04-01T00:00:00"/>
    <d v="2020-04-01T00:00:00"/>
    <x v="1"/>
    <x v="0"/>
    <s v="Order assembled"/>
    <x v="0"/>
    <x v="0"/>
    <x v="0"/>
    <n v="128"/>
    <n v="183.04"/>
  </r>
  <r>
    <s v="AD01-9364"/>
    <x v="0"/>
    <d v="2020-04-01T00:00:00"/>
    <d v="2020-04-01T00:00:00"/>
    <x v="1"/>
    <x v="0"/>
    <s v="Order assembled"/>
    <x v="0"/>
    <x v="0"/>
    <x v="0"/>
    <n v="302"/>
    <n v="431.86"/>
  </r>
  <r>
    <s v="AD01-9362"/>
    <x v="0"/>
    <d v="2020-04-01T00:00:00"/>
    <d v="2020-04-01T00:00:00"/>
    <x v="1"/>
    <x v="0"/>
    <s v="Order assembled"/>
    <x v="0"/>
    <x v="0"/>
    <x v="0"/>
    <n v="328"/>
    <n v="526.24"/>
  </r>
  <r>
    <s v="AD01-9361"/>
    <x v="0"/>
    <d v="2020-04-01T00:00:00"/>
    <d v="2020-04-01T00:00:00"/>
    <x v="1"/>
    <x v="0"/>
    <s v="Order assembled"/>
    <x v="0"/>
    <x v="0"/>
    <x v="0"/>
    <n v="130"/>
    <n v="526.24"/>
  </r>
  <r>
    <s v="AD01-9361"/>
    <x v="0"/>
    <d v="2020-04-01T00:00:00"/>
    <d v="2020-04-01T00:00:00"/>
    <x v="1"/>
    <x v="0"/>
    <s v="Order assembled"/>
    <x v="0"/>
    <x v="0"/>
    <x v="0"/>
    <n v="304"/>
    <n v="526.24"/>
  </r>
  <r>
    <s v="AD01-9362"/>
    <x v="0"/>
    <d v="2020-04-01T00:00:00"/>
    <d v="2020-04-01T00:00:00"/>
    <x v="1"/>
    <x v="0"/>
    <s v="Order assembled"/>
    <x v="0"/>
    <x v="0"/>
    <x v="0"/>
    <n v="989"/>
    <n v="1414.27"/>
  </r>
  <r>
    <s v="AD01-9361"/>
    <x v="0"/>
    <d v="2020-04-01T00:00:00"/>
    <d v="2020-04-01T00:00:00"/>
    <x v="1"/>
    <x v="0"/>
    <s v="Order assembled"/>
    <x v="0"/>
    <x v="0"/>
    <x v="0"/>
    <n v="1022"/>
    <n v="1461.46"/>
  </r>
  <r>
    <s v="AD01-9364"/>
    <x v="0"/>
    <d v="2020-04-01T00:00:00"/>
    <d v="2020-04-01T00:00:00"/>
    <x v="1"/>
    <x v="0"/>
    <s v="Order assembled"/>
    <x v="0"/>
    <x v="0"/>
    <x v="0"/>
    <n v="300"/>
    <n v="429"/>
  </r>
  <r>
    <s v="AD01-9364"/>
    <x v="0"/>
    <d v="2020-04-01T00:00:00"/>
    <d v="2020-04-01T00:00:00"/>
    <x v="1"/>
    <x v="0"/>
    <s v="Order assembled"/>
    <x v="0"/>
    <x v="0"/>
    <x v="0"/>
    <n v="327"/>
    <n v="467.61"/>
  </r>
  <r>
    <s v="AD01-9361"/>
    <x v="0"/>
    <d v="2020-04-01T00:00:00"/>
    <d v="2020-04-01T00:00:00"/>
    <x v="1"/>
    <x v="0"/>
    <s v="Order assembled"/>
    <x v="0"/>
    <x v="0"/>
    <x v="0"/>
    <n v="129"/>
    <n v="184.47"/>
  </r>
  <r>
    <s v="AD01-9362"/>
    <x v="0"/>
    <d v="2020-04-01T00:00:00"/>
    <d v="2020-04-01T00:00:00"/>
    <x v="1"/>
    <x v="0"/>
    <s v="Order assembled"/>
    <x v="0"/>
    <x v="0"/>
    <x v="0"/>
    <n v="303"/>
    <n v="433.28999999999996"/>
  </r>
  <r>
    <s v="AD01-9361"/>
    <x v="0"/>
    <d v="2020-04-01T00:00:00"/>
    <d v="2020-04-01T00:00:00"/>
    <x v="1"/>
    <x v="0"/>
    <s v="Order assembled"/>
    <x v="0"/>
    <x v="0"/>
    <x v="0"/>
    <n v="770"/>
    <n v="1101.0999999999999"/>
  </r>
  <r>
    <s v="AD01-9362"/>
    <x v="0"/>
    <d v="2020-04-01T00:00:00"/>
    <d v="2020-04-01T00:00:00"/>
    <x v="1"/>
    <x v="0"/>
    <s v="Order assembled"/>
    <x v="0"/>
    <x v="0"/>
    <x v="0"/>
    <n v="857"/>
    <n v="1225.51"/>
  </r>
  <r>
    <s v="AD01-9364"/>
    <x v="0"/>
    <d v="2020-04-01T00:00:00"/>
    <d v="2020-04-01T00:00:00"/>
    <x v="1"/>
    <x v="0"/>
    <s v="Order assembled"/>
    <x v="0"/>
    <x v="0"/>
    <x v="0"/>
    <n v="329"/>
    <n v="470.47"/>
  </r>
  <r>
    <s v="AD01-9361"/>
    <x v="0"/>
    <d v="2020-04-01T00:00:00"/>
    <d v="2020-04-01T00:00:00"/>
    <x v="1"/>
    <x v="0"/>
    <s v="Order assembled"/>
    <x v="0"/>
    <x v="0"/>
    <x v="0"/>
    <n v="131"/>
    <n v="187.32999999999998"/>
  </r>
  <r>
    <s v="AD01-9364"/>
    <x v="0"/>
    <d v="2020-08-01T00:00:00"/>
    <d v="2020-08-01T00:00:00"/>
    <x v="1"/>
    <x v="0"/>
    <s v="Order assembled"/>
    <x v="0"/>
    <x v="0"/>
    <x v="0"/>
    <n v="308"/>
    <n v="440.44"/>
  </r>
  <r>
    <s v="AD01-9361"/>
    <x v="0"/>
    <d v="2020-08-01T00:00:00"/>
    <d v="2020-08-01T00:00:00"/>
    <x v="1"/>
    <x v="0"/>
    <s v="Order assembled"/>
    <x v="0"/>
    <x v="0"/>
    <x v="0"/>
    <n v="356"/>
    <n v="509.08"/>
  </r>
  <r>
    <s v="AD01-9362"/>
    <x v="0"/>
    <d v="2020-08-01T00:00:00"/>
    <d v="2020-08-01T00:00:00"/>
    <x v="1"/>
    <x v="0"/>
    <s v="Order assembled"/>
    <x v="0"/>
    <x v="0"/>
    <x v="0"/>
    <n v="310"/>
    <n v="526.24"/>
  </r>
  <r>
    <s v="AD01-9362"/>
    <x v="0"/>
    <d v="2020-08-01T00:00:00"/>
    <d v="2020-08-01T00:00:00"/>
    <x v="1"/>
    <x v="0"/>
    <s v="Order assembled"/>
    <x v="0"/>
    <x v="0"/>
    <x v="0"/>
    <n v="352"/>
    <n v="526.24"/>
  </r>
  <r>
    <s v="AD01-9362"/>
    <x v="0"/>
    <d v="2020-08-01T00:00:00"/>
    <d v="2020-08-01T00:00:00"/>
    <x v="1"/>
    <x v="0"/>
    <s v="Order assembled"/>
    <x v="0"/>
    <x v="0"/>
    <x v="0"/>
    <n v="280"/>
    <n v="526.24"/>
  </r>
  <r>
    <s v="AD01-9362"/>
    <x v="0"/>
    <d v="2020-08-01T00:00:00"/>
    <d v="2020-08-01T00:00:00"/>
    <x v="1"/>
    <x v="0"/>
    <s v="Order assembled"/>
    <x v="0"/>
    <x v="0"/>
    <x v="0"/>
    <n v="993"/>
    <n v="1419.99"/>
  </r>
  <r>
    <s v="AD01-9362"/>
    <x v="0"/>
    <d v="2020-08-01T00:00:00"/>
    <d v="2020-08-01T00:00:00"/>
    <x v="1"/>
    <x v="0"/>
    <s v="Order assembled"/>
    <x v="0"/>
    <x v="0"/>
    <x v="0"/>
    <n v="1026"/>
    <n v="1467.18"/>
  </r>
  <r>
    <s v="AD01-9364"/>
    <x v="0"/>
    <d v="2020-08-01T00:00:00"/>
    <d v="2020-08-01T00:00:00"/>
    <x v="1"/>
    <x v="0"/>
    <s v="Order assembled"/>
    <x v="0"/>
    <x v="0"/>
    <x v="0"/>
    <n v="282"/>
    <n v="403.26"/>
  </r>
  <r>
    <s v="AD01-9364"/>
    <x v="0"/>
    <d v="2020-08-01T00:00:00"/>
    <d v="2020-08-01T00:00:00"/>
    <x v="1"/>
    <x v="0"/>
    <s v="Order assembled"/>
    <x v="0"/>
    <x v="0"/>
    <x v="0"/>
    <n v="309"/>
    <n v="441.87"/>
  </r>
  <r>
    <s v="AD01-9361"/>
    <x v="0"/>
    <d v="2020-08-01T00:00:00"/>
    <d v="2020-08-01T00:00:00"/>
    <x v="1"/>
    <x v="0"/>
    <s v="Order assembled"/>
    <x v="0"/>
    <x v="0"/>
    <x v="0"/>
    <n v="357"/>
    <n v="510.51"/>
  </r>
  <r>
    <s v="AD01-9362"/>
    <x v="0"/>
    <d v="2020-08-01T00:00:00"/>
    <d v="2020-08-01T00:00:00"/>
    <x v="1"/>
    <x v="0"/>
    <s v="Order assembled"/>
    <x v="0"/>
    <x v="0"/>
    <x v="0"/>
    <n v="279"/>
    <n v="398.97"/>
  </r>
  <r>
    <s v="AD01-9362"/>
    <x v="0"/>
    <d v="2020-08-01T00:00:00"/>
    <d v="2020-08-01T00:00:00"/>
    <x v="1"/>
    <x v="0"/>
    <s v="Order assembled"/>
    <x v="0"/>
    <x v="0"/>
    <x v="0"/>
    <n v="774"/>
    <n v="1106.82"/>
  </r>
  <r>
    <s v="AD01-9361"/>
    <x v="0"/>
    <d v="2020-08-01T00:00:00"/>
    <d v="2020-08-01T00:00:00"/>
    <x v="1"/>
    <x v="0"/>
    <s v="Order assembled"/>
    <x v="0"/>
    <x v="0"/>
    <x v="0"/>
    <n v="807"/>
    <n v="1154.01"/>
  </r>
  <r>
    <s v="AD01-9362"/>
    <x v="0"/>
    <d v="2020-08-01T00:00:00"/>
    <d v="2020-08-01T00:00:00"/>
    <x v="1"/>
    <x v="0"/>
    <s v="Order assembled"/>
    <x v="0"/>
    <x v="0"/>
    <x v="0"/>
    <n v="860"/>
    <n v="1229.8"/>
  </r>
  <r>
    <s v="AD01-9365"/>
    <x v="0"/>
    <d v="2020-08-01T00:00:00"/>
    <d v="2020-08-01T00:00:00"/>
    <x v="1"/>
    <x v="0"/>
    <s v="Order assembled"/>
    <x v="0"/>
    <x v="0"/>
    <x v="0"/>
    <n v="353"/>
    <n v="504.78999999999996"/>
  </r>
  <r>
    <s v="AD01-9364"/>
    <x v="0"/>
    <d v="2020-08-01T00:00:00"/>
    <d v="2020-08-01T00:00:00"/>
    <x v="1"/>
    <x v="0"/>
    <s v="Order assembled"/>
    <x v="0"/>
    <x v="0"/>
    <x v="0"/>
    <n v="281"/>
    <n v="401.83"/>
  </r>
  <r>
    <s v="AD01-9364"/>
    <x v="0"/>
    <d v="2020-12-01T00:00:00"/>
    <d v="2020-12-01T00:00:00"/>
    <x v="1"/>
    <x v="0"/>
    <s v="Order assembled"/>
    <x v="0"/>
    <x v="0"/>
    <x v="0"/>
    <n v="284"/>
    <n v="406.12"/>
  </r>
  <r>
    <s v="AD01-9362"/>
    <x v="0"/>
    <d v="2020-12-01T00:00:00"/>
    <d v="2020-12-01T00:00:00"/>
    <x v="1"/>
    <x v="0"/>
    <s v="Order assembled"/>
    <x v="0"/>
    <x v="0"/>
    <x v="0"/>
    <n v="332"/>
    <n v="474.76"/>
  </r>
  <r>
    <s v="AD01-9364"/>
    <x v="0"/>
    <d v="2020-12-01T00:00:00"/>
    <d v="2020-12-01T00:00:00"/>
    <x v="1"/>
    <x v="0"/>
    <s v="Order assembled"/>
    <x v="0"/>
    <x v="0"/>
    <x v="0"/>
    <n v="260"/>
    <n v="371.8"/>
  </r>
  <r>
    <s v="AD01-9362"/>
    <x v="0"/>
    <d v="2020-12-01T00:00:00"/>
    <d v="2020-12-01T00:00:00"/>
    <x v="1"/>
    <x v="0"/>
    <s v="Order assembled"/>
    <x v="0"/>
    <x v="0"/>
    <x v="0"/>
    <n v="286"/>
    <n v="526.24"/>
  </r>
  <r>
    <s v="AD01-9361"/>
    <x v="0"/>
    <d v="2020-12-01T00:00:00"/>
    <d v="2020-12-01T00:00:00"/>
    <x v="1"/>
    <x v="0"/>
    <s v="Order assembled"/>
    <x v="0"/>
    <x v="0"/>
    <x v="0"/>
    <n v="334"/>
    <n v="526.24"/>
  </r>
  <r>
    <s v="AD01-9362"/>
    <x v="0"/>
    <d v="2020-12-01T00:00:00"/>
    <d v="2020-12-01T00:00:00"/>
    <x v="1"/>
    <x v="0"/>
    <s v="Order assembled"/>
    <x v="0"/>
    <x v="0"/>
    <x v="0"/>
    <n v="262"/>
    <n v="526.24"/>
  </r>
  <r>
    <s v="AD01-9361"/>
    <x v="0"/>
    <d v="2020-12-01T00:00:00"/>
    <d v="2020-12-01T00:00:00"/>
    <x v="1"/>
    <x v="0"/>
    <s v="Order assembled"/>
    <x v="0"/>
    <x v="0"/>
    <x v="0"/>
    <n v="996"/>
    <n v="1424.28"/>
  </r>
  <r>
    <s v="AD01-9362"/>
    <x v="0"/>
    <d v="2020-12-01T00:00:00"/>
    <d v="2020-12-01T00:00:00"/>
    <x v="1"/>
    <x v="0"/>
    <s v="Order assembled"/>
    <x v="0"/>
    <x v="0"/>
    <x v="0"/>
    <n v="258"/>
    <n v="368.94"/>
  </r>
  <r>
    <s v="AD01-9362"/>
    <x v="0"/>
    <d v="2020-12-01T00:00:00"/>
    <d v="2020-12-01T00:00:00"/>
    <x v="1"/>
    <x v="0"/>
    <s v="Order assembled"/>
    <x v="0"/>
    <x v="0"/>
    <x v="0"/>
    <n v="285"/>
    <n v="407.55"/>
  </r>
  <r>
    <s v="AD01-9361"/>
    <x v="0"/>
    <d v="2020-12-01T00:00:00"/>
    <d v="2020-12-01T00:00:00"/>
    <x v="1"/>
    <x v="0"/>
    <s v="Order assembled"/>
    <x v="0"/>
    <x v="0"/>
    <x v="0"/>
    <n v="333"/>
    <n v="476.19"/>
  </r>
  <r>
    <s v="AD01-9361"/>
    <x v="0"/>
    <d v="2020-12-01T00:00:00"/>
    <d v="2020-12-01T00:00:00"/>
    <x v="1"/>
    <x v="0"/>
    <s v="Order assembled"/>
    <x v="0"/>
    <x v="0"/>
    <x v="0"/>
    <n v="261"/>
    <n v="373.23"/>
  </r>
  <r>
    <s v="AD01-9362"/>
    <x v="0"/>
    <d v="2020-12-01T00:00:00"/>
    <d v="2020-12-01T00:00:00"/>
    <x v="1"/>
    <x v="0"/>
    <s v="Order assembled"/>
    <x v="0"/>
    <x v="0"/>
    <x v="0"/>
    <n v="777"/>
    <n v="1111.1100000000001"/>
  </r>
  <r>
    <s v="AD01-9361"/>
    <x v="0"/>
    <d v="2020-12-01T00:00:00"/>
    <d v="2020-12-01T00:00:00"/>
    <x v="1"/>
    <x v="0"/>
    <s v="Order assembled"/>
    <x v="0"/>
    <x v="0"/>
    <x v="0"/>
    <n v="811"/>
    <n v="1159.73"/>
  </r>
  <r>
    <s v="AD01-9362"/>
    <x v="0"/>
    <d v="2020-12-01T00:00:00"/>
    <d v="2020-12-01T00:00:00"/>
    <x v="1"/>
    <x v="0"/>
    <s v="Order assembled"/>
    <x v="0"/>
    <x v="0"/>
    <x v="0"/>
    <n v="864"/>
    <n v="1235.52"/>
  </r>
  <r>
    <s v="AD01-9364"/>
    <x v="0"/>
    <d v="2020-12-01T00:00:00"/>
    <d v="2020-12-01T00:00:00"/>
    <x v="1"/>
    <x v="0"/>
    <s v="Order assembled"/>
    <x v="0"/>
    <x v="0"/>
    <x v="0"/>
    <n v="287"/>
    <n v="410.40999999999997"/>
  </r>
  <r>
    <s v="AD01-9361"/>
    <x v="0"/>
    <d v="2020-12-01T00:00:00"/>
    <d v="2020-12-01T00:00:00"/>
    <x v="1"/>
    <x v="0"/>
    <s v="Order assembled"/>
    <x v="0"/>
    <x v="0"/>
    <x v="0"/>
    <n v="335"/>
    <n v="479.05"/>
  </r>
  <r>
    <s v="AD01-9364"/>
    <x v="0"/>
    <d v="2020-12-01T00:00:00"/>
    <d v="2020-12-01T00:00:00"/>
    <x v="1"/>
    <x v="0"/>
    <s v="Order assembled"/>
    <x v="0"/>
    <x v="0"/>
    <x v="0"/>
    <n v="257"/>
    <n v="367.51"/>
  </r>
  <r>
    <s v="AD01-9362"/>
    <x v="0"/>
    <d v="2020-02-01T00:00:00"/>
    <d v="2020-02-01T00:00:00"/>
    <x v="1"/>
    <x v="0"/>
    <s v="Order assembled"/>
    <x v="0"/>
    <x v="0"/>
    <x v="1"/>
    <n v="350"/>
    <n v="500.5"/>
  </r>
  <r>
    <s v="AD01-9364"/>
    <x v="0"/>
    <d v="2020-02-01T00:00:00"/>
    <d v="2020-02-01T00:00:00"/>
    <x v="1"/>
    <x v="0"/>
    <s v="Order assembled"/>
    <x v="0"/>
    <x v="0"/>
    <x v="1"/>
    <n v="344"/>
    <n v="491.91999999999996"/>
  </r>
  <r>
    <s v="AD01-9361"/>
    <x v="0"/>
    <d v="2020-02-01T00:00:00"/>
    <d v="2020-02-01T00:00:00"/>
    <x v="1"/>
    <x v="0"/>
    <s v="Order assembled"/>
    <x v="0"/>
    <x v="0"/>
    <x v="0"/>
    <n v="338"/>
    <n v="483.34000000000003"/>
  </r>
  <r>
    <s v="AD01-9361"/>
    <x v="0"/>
    <d v="2020-02-01T00:00:00"/>
    <d v="2020-02-01T00:00:00"/>
    <x v="1"/>
    <x v="0"/>
    <s v="Order assembled"/>
    <x v="0"/>
    <x v="0"/>
    <x v="0"/>
    <n v="140"/>
    <n v="200.2"/>
  </r>
  <r>
    <s v="AD01-9363"/>
    <x v="0"/>
    <d v="2020-02-01T00:00:00"/>
    <d v="2020-02-01T00:00:00"/>
    <x v="1"/>
    <x v="0"/>
    <s v="Order assembled"/>
    <x v="0"/>
    <x v="0"/>
    <x v="0"/>
    <n v="314"/>
    <n v="449.02"/>
  </r>
  <r>
    <s v="AD01-9361"/>
    <x v="0"/>
    <d v="2020-02-01T00:00:00"/>
    <d v="2020-02-01T00:00:00"/>
    <x v="1"/>
    <x v="0"/>
    <s v="Order assembled"/>
    <x v="0"/>
    <x v="0"/>
    <x v="1"/>
    <n v="352"/>
    <n v="503.36"/>
  </r>
  <r>
    <s v="AD01-9361"/>
    <x v="0"/>
    <d v="2020-02-01T00:00:00"/>
    <d v="2020-02-01T00:00:00"/>
    <x v="1"/>
    <x v="0"/>
    <s v="Order assembled"/>
    <x v="0"/>
    <x v="0"/>
    <x v="1"/>
    <n v="346"/>
    <n v="494.78"/>
  </r>
  <r>
    <s v="AD01-9362"/>
    <x v="0"/>
    <d v="2020-02-01T00:00:00"/>
    <d v="2020-02-01T00:00:00"/>
    <x v="1"/>
    <x v="0"/>
    <s v="Order assembled"/>
    <x v="0"/>
    <x v="0"/>
    <x v="1"/>
    <n v="340"/>
    <n v="486.2"/>
  </r>
  <r>
    <s v="AD01-9362"/>
    <x v="0"/>
    <d v="2020-02-01T00:00:00"/>
    <d v="2020-02-01T00:00:00"/>
    <x v="1"/>
    <x v="0"/>
    <s v="Order assembled"/>
    <x v="0"/>
    <x v="0"/>
    <x v="0"/>
    <n v="340"/>
    <n v="526.24"/>
  </r>
  <r>
    <s v="AD01-9361"/>
    <x v="0"/>
    <d v="2020-02-01T00:00:00"/>
    <d v="2020-02-01T00:00:00"/>
    <x v="1"/>
    <x v="0"/>
    <s v="Order assembled"/>
    <x v="0"/>
    <x v="0"/>
    <x v="0"/>
    <n v="142"/>
    <n v="526.24"/>
  </r>
  <r>
    <s v="AD01-9362"/>
    <x v="0"/>
    <d v="2020-02-01T00:00:00"/>
    <d v="2020-02-01T00:00:00"/>
    <x v="1"/>
    <x v="0"/>
    <s v="Order assembled"/>
    <x v="0"/>
    <x v="0"/>
    <x v="0"/>
    <n v="987"/>
    <n v="1411.4099999999999"/>
  </r>
  <r>
    <s v="AD01-9362"/>
    <x v="0"/>
    <d v="2020-02-01T00:00:00"/>
    <d v="2020-02-01T00:00:00"/>
    <x v="1"/>
    <x v="0"/>
    <s v="Order assembled"/>
    <x v="0"/>
    <x v="0"/>
    <x v="0"/>
    <n v="1021"/>
    <n v="1460.03"/>
  </r>
  <r>
    <s v="AD01-9362"/>
    <x v="0"/>
    <d v="2020-02-01T00:00:00"/>
    <d v="2020-02-01T00:00:00"/>
    <x v="1"/>
    <x v="0"/>
    <s v="Order assembled"/>
    <x v="0"/>
    <x v="0"/>
    <x v="0"/>
    <n v="312"/>
    <n v="446.15999999999997"/>
  </r>
  <r>
    <s v="AD01-9362"/>
    <x v="0"/>
    <d v="2020-02-01T00:00:00"/>
    <d v="2020-02-01T00:00:00"/>
    <x v="1"/>
    <x v="0"/>
    <s v="Order assembled"/>
    <x v="0"/>
    <x v="0"/>
    <x v="0"/>
    <n v="339"/>
    <n v="484.77"/>
  </r>
  <r>
    <s v="AD01-9361"/>
    <x v="0"/>
    <d v="2020-02-01T00:00:00"/>
    <d v="2020-02-01T00:00:00"/>
    <x v="1"/>
    <x v="0"/>
    <s v="Order assembled"/>
    <x v="0"/>
    <x v="0"/>
    <x v="0"/>
    <n v="141"/>
    <n v="201.63"/>
  </r>
  <r>
    <s v="AD01-9362"/>
    <x v="0"/>
    <d v="2020-02-01T00:00:00"/>
    <d v="2020-02-01T00:00:00"/>
    <x v="1"/>
    <x v="0"/>
    <s v="Order assembled"/>
    <x v="0"/>
    <x v="0"/>
    <x v="0"/>
    <n v="315"/>
    <n v="450.45"/>
  </r>
  <r>
    <s v="AD01-9362"/>
    <x v="0"/>
    <d v="2020-02-01T00:00:00"/>
    <d v="2020-02-01T00:00:00"/>
    <x v="1"/>
    <x v="0"/>
    <s v="Order assembled"/>
    <x v="0"/>
    <x v="0"/>
    <x v="0"/>
    <n v="355"/>
    <n v="507.65"/>
  </r>
  <r>
    <s v="AD01-9361"/>
    <x v="0"/>
    <d v="2020-02-01T00:00:00"/>
    <d v="2020-02-01T00:00:00"/>
    <x v="1"/>
    <x v="0"/>
    <s v="Order assembled"/>
    <x v="0"/>
    <x v="0"/>
    <x v="1"/>
    <n v="349"/>
    <n v="499.07"/>
  </r>
  <r>
    <s v="AD01-9362"/>
    <x v="0"/>
    <d v="2020-02-01T00:00:00"/>
    <d v="2020-02-01T00:00:00"/>
    <x v="1"/>
    <x v="0"/>
    <s v="Order assembled"/>
    <x v="0"/>
    <x v="0"/>
    <x v="1"/>
    <n v="343"/>
    <n v="490.49"/>
  </r>
  <r>
    <s v="AD01-9362"/>
    <x v="0"/>
    <d v="2020-02-01T00:00:00"/>
    <d v="2020-02-01T00:00:00"/>
    <x v="1"/>
    <x v="0"/>
    <s v="Order assembled"/>
    <x v="0"/>
    <x v="0"/>
    <x v="0"/>
    <n v="802"/>
    <n v="1146.8600000000001"/>
  </r>
  <r>
    <s v="AD01-9362"/>
    <x v="0"/>
    <d v="2020-02-01T00:00:00"/>
    <d v="2020-02-01T00:00:00"/>
    <x v="1"/>
    <x v="0"/>
    <s v="Order assembled"/>
    <x v="0"/>
    <x v="0"/>
    <x v="0"/>
    <n v="855"/>
    <n v="1222.6500000000001"/>
  </r>
  <r>
    <s v="AD01-9362"/>
    <x v="0"/>
    <d v="2020-02-01T00:00:00"/>
    <d v="2020-02-01T00:00:00"/>
    <x v="1"/>
    <x v="0"/>
    <s v="Order assembled"/>
    <x v="0"/>
    <x v="0"/>
    <x v="1"/>
    <n v="789"/>
    <n v="1128.27"/>
  </r>
  <r>
    <s v="AD01-9361"/>
    <x v="0"/>
    <d v="2020-02-01T00:00:00"/>
    <d v="2020-02-01T00:00:00"/>
    <x v="1"/>
    <x v="0"/>
    <s v="Order assembled"/>
    <x v="0"/>
    <x v="0"/>
    <x v="1"/>
    <n v="790"/>
    <n v="1129.7"/>
  </r>
  <r>
    <s v="AD01-9362"/>
    <x v="0"/>
    <d v="2020-02-01T00:00:00"/>
    <d v="2020-02-01T00:00:00"/>
    <x v="1"/>
    <x v="0"/>
    <s v="Order assembled"/>
    <x v="0"/>
    <x v="0"/>
    <x v="1"/>
    <n v="791"/>
    <n v="1131.1300000000001"/>
  </r>
  <r>
    <s v="AD01-9363"/>
    <x v="0"/>
    <d v="2020-02-01T00:00:00"/>
    <d v="2020-02-01T00:00:00"/>
    <x v="1"/>
    <x v="0"/>
    <s v="Order assembled"/>
    <x v="0"/>
    <x v="0"/>
    <x v="0"/>
    <n v="341"/>
    <n v="487.63"/>
  </r>
  <r>
    <s v="AD01-9362"/>
    <x v="0"/>
    <d v="2020-02-01T00:00:00"/>
    <d v="2020-02-01T00:00:00"/>
    <x v="1"/>
    <x v="0"/>
    <s v="Order assembled"/>
    <x v="0"/>
    <x v="0"/>
    <x v="0"/>
    <n v="143"/>
    <n v="204.49"/>
  </r>
  <r>
    <s v="AD01-9361"/>
    <x v="0"/>
    <d v="2020-02-01T00:00:00"/>
    <d v="2020-02-01T00:00:00"/>
    <x v="1"/>
    <x v="0"/>
    <s v="Order assembled"/>
    <x v="0"/>
    <x v="0"/>
    <x v="0"/>
    <n v="311"/>
    <n v="444.73"/>
  </r>
  <r>
    <s v="AD01-9361"/>
    <x v="0"/>
    <d v="2020-01-01T00:00:00"/>
    <d v="2020-01-01T00:00:00"/>
    <x v="1"/>
    <x v="0"/>
    <s v="Order assembled"/>
    <x v="0"/>
    <x v="0"/>
    <x v="0"/>
    <n v="356"/>
    <n v="509.08"/>
  </r>
  <r>
    <s v="AD01-9364"/>
    <x v="0"/>
    <d v="2020-01-01T00:00:00"/>
    <d v="2020-01-01T00:00:00"/>
    <x v="1"/>
    <x v="0"/>
    <s v="Order assembled"/>
    <x v="0"/>
    <x v="0"/>
    <x v="0"/>
    <n v="344"/>
    <n v="491.91999999999996"/>
  </r>
  <r>
    <s v="AD01-9362"/>
    <x v="0"/>
    <d v="2020-01-01T00:00:00"/>
    <d v="2020-01-01T00:00:00"/>
    <x v="1"/>
    <x v="0"/>
    <s v="Order assembled"/>
    <x v="0"/>
    <x v="0"/>
    <x v="0"/>
    <n v="146"/>
    <n v="208.78"/>
  </r>
  <r>
    <s v="AD01-9362"/>
    <x v="0"/>
    <d v="2020-01-01T00:00:00"/>
    <d v="2020-01-01T00:00:00"/>
    <x v="1"/>
    <x v="0"/>
    <s v="Order assembled"/>
    <x v="0"/>
    <x v="0"/>
    <x v="0"/>
    <n v="320"/>
    <n v="457.6"/>
  </r>
  <r>
    <s v="AD01-9362"/>
    <x v="0"/>
    <d v="2020-01-01T00:00:00"/>
    <d v="2020-01-01T00:00:00"/>
    <x v="1"/>
    <x v="0"/>
    <s v="Order assembled"/>
    <x v="0"/>
    <x v="0"/>
    <x v="0"/>
    <n v="358"/>
    <n v="511.94"/>
  </r>
  <r>
    <s v="AD01-9361"/>
    <x v="0"/>
    <d v="2020-01-01T00:00:00"/>
    <d v="2020-01-01T00:00:00"/>
    <x v="1"/>
    <x v="0"/>
    <s v="Order assembled"/>
    <x v="0"/>
    <x v="0"/>
    <x v="0"/>
    <n v="262"/>
    <n v="374.65999999999997"/>
  </r>
  <r>
    <s v="AD01-9364"/>
    <x v="0"/>
    <d v="2020-01-01T00:00:00"/>
    <d v="2020-01-01T00:00:00"/>
    <x v="1"/>
    <x v="0"/>
    <s v="Order assembled"/>
    <x v="0"/>
    <x v="0"/>
    <x v="0"/>
    <n v="346"/>
    <n v="526.24"/>
  </r>
  <r>
    <s v="AD01-9364"/>
    <x v="0"/>
    <d v="2020-01-01T00:00:00"/>
    <d v="2020-01-01T00:00:00"/>
    <x v="1"/>
    <x v="0"/>
    <s v="Order assembled"/>
    <x v="0"/>
    <x v="0"/>
    <x v="0"/>
    <n v="148"/>
    <n v="526.24"/>
  </r>
  <r>
    <s v="AD01-9362"/>
    <x v="0"/>
    <d v="2020-01-01T00:00:00"/>
    <d v="2020-01-01T00:00:00"/>
    <x v="1"/>
    <x v="0"/>
    <s v="Order assembled"/>
    <x v="0"/>
    <x v="0"/>
    <x v="0"/>
    <n v="316"/>
    <n v="526.24"/>
  </r>
  <r>
    <s v="AD01-9364"/>
    <x v="0"/>
    <d v="2020-01-01T00:00:00"/>
    <d v="2020-01-01T00:00:00"/>
    <x v="1"/>
    <x v="0"/>
    <s v="Order assembled"/>
    <x v="0"/>
    <x v="0"/>
    <x v="0"/>
    <n v="959"/>
    <n v="1371.37"/>
  </r>
  <r>
    <s v="AD01-9362"/>
    <x v="0"/>
    <d v="2020-01-01T00:00:00"/>
    <d v="2020-01-01T00:00:00"/>
    <x v="1"/>
    <x v="0"/>
    <s v="Order assembled"/>
    <x v="0"/>
    <x v="0"/>
    <x v="0"/>
    <n v="1020"/>
    <n v="1458.6"/>
  </r>
  <r>
    <s v="AD01-9362"/>
    <x v="0"/>
    <d v="2020-01-01T00:00:00"/>
    <d v="2020-01-01T00:00:00"/>
    <x v="1"/>
    <x v="0"/>
    <s v="Order assembled"/>
    <x v="0"/>
    <x v="0"/>
    <x v="0"/>
    <n v="318"/>
    <n v="454.74"/>
  </r>
  <r>
    <s v="AD01-9362"/>
    <x v="0"/>
    <d v="2020-01-01T00:00:00"/>
    <d v="2020-01-01T00:00:00"/>
    <x v="1"/>
    <x v="0"/>
    <s v="Order assembled"/>
    <x v="0"/>
    <x v="0"/>
    <x v="0"/>
    <n v="345"/>
    <n v="493.35"/>
  </r>
  <r>
    <s v="AD01-9364"/>
    <x v="0"/>
    <d v="2020-01-01T00:00:00"/>
    <d v="2020-01-01T00:00:00"/>
    <x v="1"/>
    <x v="0"/>
    <s v="Order assembled"/>
    <x v="0"/>
    <x v="0"/>
    <x v="0"/>
    <n v="147"/>
    <n v="210.21"/>
  </r>
  <r>
    <s v="AD01-9364"/>
    <x v="0"/>
    <d v="2020-01-01T00:00:00"/>
    <d v="2020-01-01T00:00:00"/>
    <x v="1"/>
    <x v="0"/>
    <s v="Order assembled"/>
    <x v="0"/>
    <x v="0"/>
    <x v="0"/>
    <n v="265"/>
    <n v="378.95"/>
  </r>
  <r>
    <s v="AD01-9362"/>
    <x v="0"/>
    <d v="2020-01-01T00:00:00"/>
    <d v="2020-01-01T00:00:00"/>
    <x v="1"/>
    <x v="0"/>
    <s v="Order assembled"/>
    <x v="0"/>
    <x v="0"/>
    <x v="0"/>
    <n v="768"/>
    <n v="1098.24"/>
  </r>
  <r>
    <s v="AD01-9361"/>
    <x v="0"/>
    <d v="2020-01-01T00:00:00"/>
    <d v="2020-01-01T00:00:00"/>
    <x v="1"/>
    <x v="0"/>
    <s v="Order assembled"/>
    <x v="0"/>
    <x v="0"/>
    <x v="0"/>
    <n v="801"/>
    <n v="1145.43"/>
  </r>
  <r>
    <s v="AD01-9364"/>
    <x v="0"/>
    <d v="2020-01-01T00:00:00"/>
    <d v="2020-01-01T00:00:00"/>
    <x v="1"/>
    <x v="0"/>
    <s v="Order assembled"/>
    <x v="0"/>
    <x v="0"/>
    <x v="0"/>
    <n v="854"/>
    <n v="1221.22"/>
  </r>
  <r>
    <s v="AD01-9361"/>
    <x v="0"/>
    <d v="2020-01-01T00:00:00"/>
    <d v="2020-01-01T00:00:00"/>
    <x v="1"/>
    <x v="0"/>
    <s v="Order assembled"/>
    <x v="0"/>
    <x v="0"/>
    <x v="0"/>
    <n v="788"/>
    <n v="1126.8399999999999"/>
  </r>
  <r>
    <s v="AD01-9362"/>
    <x v="0"/>
    <d v="2020-01-01T00:00:00"/>
    <d v="2020-01-01T00:00:00"/>
    <x v="1"/>
    <x v="0"/>
    <s v="Order assembled"/>
    <x v="0"/>
    <x v="0"/>
    <x v="0"/>
    <n v="263"/>
    <n v="376.09000000000003"/>
  </r>
  <r>
    <s v="AD01-9362"/>
    <x v="0"/>
    <d v="2020-01-01T00:00:00"/>
    <d v="2020-01-01T00:00:00"/>
    <x v="1"/>
    <x v="0"/>
    <s v="Order assembled"/>
    <x v="0"/>
    <x v="0"/>
    <x v="0"/>
    <n v="347"/>
    <n v="496.21000000000004"/>
  </r>
  <r>
    <s v="AD01-9364"/>
    <x v="0"/>
    <d v="2020-01-01T00:00:00"/>
    <d v="2020-01-01T00:00:00"/>
    <x v="1"/>
    <x v="0"/>
    <s v="Order assembled"/>
    <x v="0"/>
    <x v="0"/>
    <x v="0"/>
    <n v="317"/>
    <n v="453.31"/>
  </r>
  <r>
    <s v="AD01-9362"/>
    <x v="0"/>
    <d v="2020-07-01T00:00:00"/>
    <d v="2020-07-01T00:00:00"/>
    <x v="1"/>
    <x v="0"/>
    <s v="Order assembled"/>
    <x v="0"/>
    <x v="0"/>
    <x v="0"/>
    <n v="314"/>
    <n v="449.02"/>
  </r>
  <r>
    <s v="AD01-9364"/>
    <x v="0"/>
    <d v="2020-07-01T00:00:00"/>
    <d v="2020-07-01T00:00:00"/>
    <x v="1"/>
    <x v="0"/>
    <s v="Order assembled"/>
    <x v="0"/>
    <x v="0"/>
    <x v="0"/>
    <n v="362"/>
    <n v="517.66"/>
  </r>
  <r>
    <s v="AD01-9362"/>
    <x v="0"/>
    <d v="2020-07-01T00:00:00"/>
    <d v="2020-07-01T00:00:00"/>
    <x v="1"/>
    <x v="0"/>
    <s v="Order assembled"/>
    <x v="0"/>
    <x v="0"/>
    <x v="0"/>
    <n v="284"/>
    <n v="406.12"/>
  </r>
  <r>
    <s v="AD01-9362"/>
    <x v="0"/>
    <d v="2020-07-01T00:00:00"/>
    <d v="2020-07-01T00:00:00"/>
    <x v="1"/>
    <x v="0"/>
    <s v="Order assembled"/>
    <x v="0"/>
    <x v="0"/>
    <x v="0"/>
    <n v="358"/>
    <n v="526.24"/>
  </r>
  <r>
    <s v="AD01-9362"/>
    <x v="0"/>
    <d v="2020-07-01T00:00:00"/>
    <d v="2020-07-01T00:00:00"/>
    <x v="1"/>
    <x v="0"/>
    <s v="Order assembled"/>
    <x v="0"/>
    <x v="0"/>
    <x v="0"/>
    <n v="286"/>
    <n v="526.24"/>
  </r>
  <r>
    <s v="AD01-9362"/>
    <x v="0"/>
    <d v="2020-07-01T00:00:00"/>
    <d v="2020-07-01T00:00:00"/>
    <x v="1"/>
    <x v="0"/>
    <s v="Order assembled"/>
    <x v="0"/>
    <x v="0"/>
    <x v="0"/>
    <n v="992"/>
    <n v="1418.56"/>
  </r>
  <r>
    <s v="AD01-9362"/>
    <x v="0"/>
    <d v="2020-07-01T00:00:00"/>
    <d v="2020-07-01T00:00:00"/>
    <x v="1"/>
    <x v="0"/>
    <s v="Order assembled"/>
    <x v="0"/>
    <x v="0"/>
    <x v="0"/>
    <n v="1025"/>
    <n v="1465.75"/>
  </r>
  <r>
    <s v="AD01-9361"/>
    <x v="0"/>
    <d v="2020-07-01T00:00:00"/>
    <d v="2020-07-01T00:00:00"/>
    <x v="1"/>
    <x v="0"/>
    <s v="Order assembled"/>
    <x v="0"/>
    <x v="0"/>
    <x v="0"/>
    <n v="288"/>
    <n v="411.84000000000003"/>
  </r>
  <r>
    <s v="AD01-9361"/>
    <x v="0"/>
    <d v="2020-07-01T00:00:00"/>
    <d v="2020-07-01T00:00:00"/>
    <x v="1"/>
    <x v="0"/>
    <s v="Order assembled"/>
    <x v="0"/>
    <x v="0"/>
    <x v="0"/>
    <n v="315"/>
    <n v="450.45"/>
  </r>
  <r>
    <s v="AD01-9362"/>
    <x v="0"/>
    <d v="2020-07-01T00:00:00"/>
    <d v="2020-07-01T00:00:00"/>
    <x v="1"/>
    <x v="0"/>
    <s v="Order assembled"/>
    <x v="0"/>
    <x v="0"/>
    <x v="0"/>
    <n v="285"/>
    <n v="407.55"/>
  </r>
  <r>
    <s v="AD01-9362"/>
    <x v="0"/>
    <d v="2020-07-01T00:00:00"/>
    <d v="2020-07-01T00:00:00"/>
    <x v="1"/>
    <x v="0"/>
    <s v="Order assembled"/>
    <x v="0"/>
    <x v="0"/>
    <x v="0"/>
    <n v="773"/>
    <n v="1105.3899999999999"/>
  </r>
  <r>
    <s v="AD01-9361"/>
    <x v="0"/>
    <d v="2020-07-01T00:00:00"/>
    <d v="2020-07-01T00:00:00"/>
    <x v="1"/>
    <x v="0"/>
    <s v="Order assembled"/>
    <x v="0"/>
    <x v="0"/>
    <x v="0"/>
    <n v="806"/>
    <n v="1152.58"/>
  </r>
  <r>
    <s v="AD01-9362"/>
    <x v="0"/>
    <d v="2020-07-01T00:00:00"/>
    <d v="2020-07-01T00:00:00"/>
    <x v="1"/>
    <x v="0"/>
    <s v="Order assembled"/>
    <x v="0"/>
    <x v="0"/>
    <x v="0"/>
    <n v="311"/>
    <n v="444.73"/>
  </r>
  <r>
    <s v="AD01-9362"/>
    <x v="0"/>
    <d v="2020-07-01T00:00:00"/>
    <d v="2020-07-01T00:00:00"/>
    <x v="1"/>
    <x v="0"/>
    <s v="Order assembled"/>
    <x v="0"/>
    <x v="0"/>
    <x v="0"/>
    <n v="359"/>
    <n v="513.37"/>
  </r>
  <r>
    <s v="AD01-9362"/>
    <x v="0"/>
    <d v="2020-07-01T00:00:00"/>
    <d v="2020-07-01T00:00:00"/>
    <x v="1"/>
    <x v="0"/>
    <s v="Order assembled"/>
    <x v="0"/>
    <x v="0"/>
    <x v="0"/>
    <n v="287"/>
    <n v="410.40999999999997"/>
  </r>
  <r>
    <s v="AD01-9362"/>
    <x v="0"/>
    <d v="2020-06-01T00:00:00"/>
    <d v="2020-06-01T00:00:00"/>
    <x v="1"/>
    <x v="0"/>
    <s v="Order assembled"/>
    <x v="0"/>
    <x v="0"/>
    <x v="0"/>
    <n v="320"/>
    <n v="457.6"/>
  </r>
  <r>
    <s v="AD01-9362"/>
    <x v="0"/>
    <d v="2020-06-01T00:00:00"/>
    <d v="2020-06-01T00:00:00"/>
    <x v="1"/>
    <x v="0"/>
    <s v="Order assembled"/>
    <x v="0"/>
    <x v="0"/>
    <x v="0"/>
    <n v="290"/>
    <n v="414.7"/>
  </r>
  <r>
    <s v="AD01-9365"/>
    <x v="0"/>
    <d v="2020-06-01T00:00:00"/>
    <d v="2020-06-01T00:00:00"/>
    <x v="1"/>
    <x v="0"/>
    <s v="Order assembled"/>
    <x v="0"/>
    <x v="0"/>
    <x v="0"/>
    <n v="316"/>
    <n v="526.24"/>
  </r>
  <r>
    <s v="AD01-9361"/>
    <x v="0"/>
    <d v="2020-06-01T00:00:00"/>
    <d v="2020-06-01T00:00:00"/>
    <x v="1"/>
    <x v="0"/>
    <s v="Order assembled"/>
    <x v="0"/>
    <x v="0"/>
    <x v="0"/>
    <n v="364"/>
    <n v="526.24"/>
  </r>
  <r>
    <s v="AD01-9365"/>
    <x v="0"/>
    <d v="2020-06-01T00:00:00"/>
    <d v="2020-06-01T00:00:00"/>
    <x v="1"/>
    <x v="0"/>
    <s v="Order assembled"/>
    <x v="0"/>
    <x v="0"/>
    <x v="0"/>
    <n v="292"/>
    <n v="526.24"/>
  </r>
  <r>
    <s v="AD01-9362"/>
    <x v="0"/>
    <d v="2020-06-01T00:00:00"/>
    <d v="2020-06-01T00:00:00"/>
    <x v="1"/>
    <x v="0"/>
    <s v="Order assembled"/>
    <x v="0"/>
    <x v="0"/>
    <x v="0"/>
    <n v="991"/>
    <n v="1417.13"/>
  </r>
  <r>
    <s v="AD01-9364"/>
    <x v="0"/>
    <d v="2020-06-01T00:00:00"/>
    <d v="2020-06-01T00:00:00"/>
    <x v="1"/>
    <x v="0"/>
    <s v="Order assembled"/>
    <x v="0"/>
    <x v="0"/>
    <x v="0"/>
    <n v="1024"/>
    <n v="1464.32"/>
  </r>
  <r>
    <s v="AD01-9361"/>
    <x v="0"/>
    <d v="2020-06-01T00:00:00"/>
    <d v="2020-06-01T00:00:00"/>
    <x v="1"/>
    <x v="0"/>
    <s v="Order assembled"/>
    <x v="0"/>
    <x v="0"/>
    <x v="0"/>
    <n v="294"/>
    <n v="420.42"/>
  </r>
  <r>
    <s v="AD01-9361"/>
    <x v="0"/>
    <d v="2020-06-01T00:00:00"/>
    <d v="2020-06-01T00:00:00"/>
    <x v="1"/>
    <x v="0"/>
    <s v="Order assembled"/>
    <x v="0"/>
    <x v="0"/>
    <x v="0"/>
    <n v="321"/>
    <n v="459.03"/>
  </r>
  <r>
    <s v="AD01-9361"/>
    <x v="0"/>
    <d v="2020-06-01T00:00:00"/>
    <d v="2020-06-01T00:00:00"/>
    <x v="1"/>
    <x v="0"/>
    <s v="Order assembled"/>
    <x v="0"/>
    <x v="0"/>
    <x v="0"/>
    <n v="363"/>
    <n v="519.09"/>
  </r>
  <r>
    <s v="AD01-9362"/>
    <x v="0"/>
    <d v="2020-06-01T00:00:00"/>
    <d v="2020-06-01T00:00:00"/>
    <x v="1"/>
    <x v="0"/>
    <s v="Order assembled"/>
    <x v="0"/>
    <x v="0"/>
    <x v="0"/>
    <n v="291"/>
    <n v="416.13"/>
  </r>
  <r>
    <s v="AD01-9365"/>
    <x v="0"/>
    <d v="2020-06-01T00:00:00"/>
    <d v="2020-06-01T00:00:00"/>
    <x v="1"/>
    <x v="0"/>
    <s v="Order assembled"/>
    <x v="0"/>
    <x v="0"/>
    <x v="0"/>
    <n v="772"/>
    <n v="1103.96"/>
  </r>
  <r>
    <s v="AD01-9361"/>
    <x v="0"/>
    <d v="2020-06-01T00:00:00"/>
    <d v="2020-06-01T00:00:00"/>
    <x v="1"/>
    <x v="0"/>
    <s v="Order assembled"/>
    <x v="0"/>
    <x v="0"/>
    <x v="0"/>
    <n v="805"/>
    <n v="1151.1500000000001"/>
  </r>
  <r>
    <s v="AD01-9365"/>
    <x v="0"/>
    <d v="2020-06-01T00:00:00"/>
    <d v="2020-06-01T00:00:00"/>
    <x v="1"/>
    <x v="0"/>
    <s v="Order assembled"/>
    <x v="0"/>
    <x v="0"/>
    <x v="0"/>
    <n v="859"/>
    <n v="1228.3699999999999"/>
  </r>
  <r>
    <s v="AD01-9362"/>
    <x v="0"/>
    <d v="2020-06-01T00:00:00"/>
    <d v="2020-06-01T00:00:00"/>
    <x v="1"/>
    <x v="0"/>
    <s v="Order assembled"/>
    <x v="0"/>
    <x v="0"/>
    <x v="0"/>
    <n v="317"/>
    <n v="453.31"/>
  </r>
  <r>
    <s v="AD01-9362"/>
    <x v="0"/>
    <d v="2020-06-01T00:00:00"/>
    <d v="2020-06-01T00:00:00"/>
    <x v="1"/>
    <x v="0"/>
    <s v="Order assembled"/>
    <x v="0"/>
    <x v="0"/>
    <x v="0"/>
    <n v="365"/>
    <n v="521.95000000000005"/>
  </r>
  <r>
    <s v="AD01-9362"/>
    <x v="0"/>
    <d v="2020-06-01T00:00:00"/>
    <d v="2020-06-01T00:00:00"/>
    <x v="1"/>
    <x v="0"/>
    <s v="Order assembled"/>
    <x v="0"/>
    <x v="0"/>
    <x v="0"/>
    <n v="293"/>
    <n v="418.99"/>
  </r>
  <r>
    <s v="AD01-9364"/>
    <x v="0"/>
    <d v="2020-03-01T00:00:00"/>
    <d v="2020-03-01T00:00:00"/>
    <x v="1"/>
    <x v="0"/>
    <s v="Order assembled"/>
    <x v="0"/>
    <x v="0"/>
    <x v="0"/>
    <n v="332"/>
    <n v="474.76"/>
  </r>
  <r>
    <s v="AD01-9361"/>
    <x v="0"/>
    <d v="2020-03-01T00:00:00"/>
    <d v="2020-03-01T00:00:00"/>
    <x v="1"/>
    <x v="0"/>
    <s v="Order assembled"/>
    <x v="0"/>
    <x v="0"/>
    <x v="0"/>
    <n v="134"/>
    <n v="191.62"/>
  </r>
  <r>
    <s v="AD01-9362"/>
    <x v="0"/>
    <d v="2020-03-01T00:00:00"/>
    <d v="2020-03-01T00:00:00"/>
    <x v="1"/>
    <x v="0"/>
    <s v="Order assembled"/>
    <x v="0"/>
    <x v="0"/>
    <x v="0"/>
    <n v="308"/>
    <n v="440.44"/>
  </r>
  <r>
    <s v="AD01-9364"/>
    <x v="0"/>
    <d v="2020-03-01T00:00:00"/>
    <d v="2020-03-01T00:00:00"/>
    <x v="1"/>
    <x v="0"/>
    <s v="Order assembled"/>
    <x v="0"/>
    <x v="0"/>
    <x v="0"/>
    <n v="334"/>
    <n v="526.24"/>
  </r>
  <r>
    <s v="AD01-9364"/>
    <x v="0"/>
    <d v="2020-03-01T00:00:00"/>
    <d v="2020-03-01T00:00:00"/>
    <x v="1"/>
    <x v="0"/>
    <s v="Order assembled"/>
    <x v="0"/>
    <x v="0"/>
    <x v="0"/>
    <n v="136"/>
    <n v="526.24"/>
  </r>
  <r>
    <s v="AD01-9362"/>
    <x v="0"/>
    <d v="2020-03-01T00:00:00"/>
    <d v="2020-03-01T00:00:00"/>
    <x v="1"/>
    <x v="0"/>
    <s v="Order assembled"/>
    <x v="0"/>
    <x v="0"/>
    <x v="0"/>
    <n v="310"/>
    <n v="526.24"/>
  </r>
  <r>
    <s v="AD01-9362"/>
    <x v="0"/>
    <d v="2020-03-01T00:00:00"/>
    <d v="2020-03-01T00:00:00"/>
    <x v="1"/>
    <x v="0"/>
    <s v="Order assembled"/>
    <x v="0"/>
    <x v="0"/>
    <x v="0"/>
    <n v="988"/>
    <n v="1412.84"/>
  </r>
  <r>
    <s v="AD01-9361"/>
    <x v="0"/>
    <d v="2020-03-01T00:00:00"/>
    <d v="2020-03-01T00:00:00"/>
    <x v="1"/>
    <x v="0"/>
    <s v="Order assembled"/>
    <x v="0"/>
    <x v="0"/>
    <x v="0"/>
    <n v="306"/>
    <n v="437.58"/>
  </r>
  <r>
    <s v="AD01-9361"/>
    <x v="0"/>
    <d v="2020-03-01T00:00:00"/>
    <d v="2020-03-01T00:00:00"/>
    <x v="1"/>
    <x v="0"/>
    <s v="Order assembled"/>
    <x v="0"/>
    <x v="0"/>
    <x v="0"/>
    <n v="333"/>
    <n v="476.19"/>
  </r>
  <r>
    <s v="AD01-9364"/>
    <x v="0"/>
    <d v="2020-03-01T00:00:00"/>
    <d v="2020-03-01T00:00:00"/>
    <x v="1"/>
    <x v="0"/>
    <s v="Order assembled"/>
    <x v="0"/>
    <x v="0"/>
    <x v="0"/>
    <n v="135"/>
    <n v="193.05"/>
  </r>
  <r>
    <s v="AD01-9362"/>
    <x v="0"/>
    <d v="2020-03-01T00:00:00"/>
    <d v="2020-03-01T00:00:00"/>
    <x v="1"/>
    <x v="0"/>
    <s v="Order assembled"/>
    <x v="0"/>
    <x v="0"/>
    <x v="0"/>
    <n v="309"/>
    <n v="441.87"/>
  </r>
  <r>
    <s v="AD01-9362"/>
    <x v="0"/>
    <d v="2020-03-01T00:00:00"/>
    <d v="2020-03-01T00:00:00"/>
    <x v="1"/>
    <x v="0"/>
    <s v="Order assembled"/>
    <x v="0"/>
    <x v="0"/>
    <x v="0"/>
    <n v="769"/>
    <n v="1099.67"/>
  </r>
  <r>
    <s v="AD01-9364"/>
    <x v="0"/>
    <d v="2020-03-01T00:00:00"/>
    <d v="2020-03-01T00:00:00"/>
    <x v="1"/>
    <x v="0"/>
    <s v="Order assembled"/>
    <x v="0"/>
    <x v="0"/>
    <x v="0"/>
    <n v="803"/>
    <n v="1148.29"/>
  </r>
  <r>
    <s v="AD01-9364"/>
    <x v="0"/>
    <d v="2020-03-01T00:00:00"/>
    <d v="2020-03-01T00:00:00"/>
    <x v="1"/>
    <x v="0"/>
    <s v="Order assembled"/>
    <x v="0"/>
    <x v="0"/>
    <x v="0"/>
    <n v="856"/>
    <n v="1224.08"/>
  </r>
  <r>
    <s v="AD01-9362"/>
    <x v="0"/>
    <d v="2020-03-01T00:00:00"/>
    <d v="2020-03-01T00:00:00"/>
    <x v="1"/>
    <x v="0"/>
    <s v="Order assembled"/>
    <x v="0"/>
    <x v="0"/>
    <x v="0"/>
    <n v="335"/>
    <n v="479.05"/>
  </r>
  <r>
    <s v="AD01-9364"/>
    <x v="0"/>
    <d v="2020-03-01T00:00:00"/>
    <d v="2020-03-01T00:00:00"/>
    <x v="1"/>
    <x v="0"/>
    <s v="Order assembled"/>
    <x v="0"/>
    <x v="0"/>
    <x v="0"/>
    <n v="137"/>
    <n v="195.91"/>
  </r>
  <r>
    <s v="AD01-9364"/>
    <x v="0"/>
    <d v="2020-03-01T00:00:00"/>
    <d v="2020-03-01T00:00:00"/>
    <x v="1"/>
    <x v="0"/>
    <s v="Order assembled"/>
    <x v="0"/>
    <x v="0"/>
    <x v="0"/>
    <n v="305"/>
    <n v="436.15"/>
  </r>
  <r>
    <s v="AD01-9361"/>
    <x v="0"/>
    <d v="2020-05-01T00:00:00"/>
    <d v="2020-05-01T00:00:00"/>
    <x v="1"/>
    <x v="0"/>
    <s v="Order assembled"/>
    <x v="0"/>
    <x v="0"/>
    <x v="0"/>
    <n v="326"/>
    <n v="466.18"/>
  </r>
  <r>
    <s v="AD01-9362"/>
    <x v="0"/>
    <d v="2020-05-01T00:00:00"/>
    <d v="2020-05-01T00:00:00"/>
    <x v="1"/>
    <x v="0"/>
    <s v="Order assembled"/>
    <x v="0"/>
    <x v="0"/>
    <x v="0"/>
    <n v="368"/>
    <n v="526.24"/>
  </r>
  <r>
    <s v="AD01-9362"/>
    <x v="0"/>
    <d v="2020-05-01T00:00:00"/>
    <d v="2020-05-01T00:00:00"/>
    <x v="1"/>
    <x v="0"/>
    <s v="Order assembled"/>
    <x v="0"/>
    <x v="0"/>
    <x v="0"/>
    <n v="296"/>
    <n v="423.28"/>
  </r>
  <r>
    <s v="AD01-9362"/>
    <x v="0"/>
    <d v="2020-05-01T00:00:00"/>
    <d v="2020-05-01T00:00:00"/>
    <x v="1"/>
    <x v="0"/>
    <s v="Order assembled"/>
    <x v="0"/>
    <x v="0"/>
    <x v="0"/>
    <n v="322"/>
    <n v="526.24"/>
  </r>
  <r>
    <s v="AD01-9365"/>
    <x v="0"/>
    <d v="2020-05-01T00:00:00"/>
    <d v="2020-05-01T00:00:00"/>
    <x v="1"/>
    <x v="0"/>
    <s v="Order assembled"/>
    <x v="0"/>
    <x v="0"/>
    <x v="0"/>
    <n v="370"/>
    <n v="526.24"/>
  </r>
  <r>
    <s v="AD01-9364"/>
    <x v="0"/>
    <d v="2020-05-01T00:00:00"/>
    <d v="2020-05-01T00:00:00"/>
    <x v="1"/>
    <x v="0"/>
    <s v="Order assembled"/>
    <x v="0"/>
    <x v="0"/>
    <x v="0"/>
    <n v="298"/>
    <n v="526.24"/>
  </r>
  <r>
    <s v="AD01-9364"/>
    <x v="0"/>
    <d v="2020-05-01T00:00:00"/>
    <d v="2020-05-01T00:00:00"/>
    <x v="1"/>
    <x v="0"/>
    <s v="Order assembled"/>
    <x v="0"/>
    <x v="0"/>
    <x v="0"/>
    <n v="990"/>
    <n v="1415.7"/>
  </r>
  <r>
    <s v="AD01-9361"/>
    <x v="0"/>
    <d v="2020-05-01T00:00:00"/>
    <d v="2020-05-01T00:00:00"/>
    <x v="1"/>
    <x v="0"/>
    <s v="Order assembled"/>
    <x v="0"/>
    <x v="0"/>
    <x v="0"/>
    <n v="1023"/>
    <n v="1462.8899999999999"/>
  </r>
  <r>
    <s v="AD01-9362"/>
    <x v="0"/>
    <d v="2020-05-01T00:00:00"/>
    <d v="2020-05-01T00:00:00"/>
    <x v="1"/>
    <x v="0"/>
    <s v="Order assembled"/>
    <x v="0"/>
    <x v="0"/>
    <x v="0"/>
    <n v="369"/>
    <n v="527.66999999999996"/>
  </r>
  <r>
    <s v="AD01-9364"/>
    <x v="0"/>
    <d v="2020-05-01T00:00:00"/>
    <d v="2020-05-01T00:00:00"/>
    <x v="1"/>
    <x v="0"/>
    <s v="Order assembled"/>
    <x v="0"/>
    <x v="0"/>
    <x v="0"/>
    <n v="297"/>
    <n v="424.71"/>
  </r>
  <r>
    <s v="AD01-9364"/>
    <x v="0"/>
    <d v="2020-05-01T00:00:00"/>
    <d v="2020-05-01T00:00:00"/>
    <x v="1"/>
    <x v="0"/>
    <s v="Order assembled"/>
    <x v="0"/>
    <x v="0"/>
    <x v="0"/>
    <n v="771"/>
    <n v="1102.53"/>
  </r>
  <r>
    <s v="AD01-9361"/>
    <x v="0"/>
    <d v="2020-05-01T00:00:00"/>
    <d v="2020-05-01T00:00:00"/>
    <x v="1"/>
    <x v="0"/>
    <s v="Order assembled"/>
    <x v="0"/>
    <x v="0"/>
    <x v="0"/>
    <n v="804"/>
    <n v="1149.72"/>
  </r>
  <r>
    <s v="AD01-9362"/>
    <x v="0"/>
    <d v="2020-05-01T00:00:00"/>
    <d v="2020-05-01T00:00:00"/>
    <x v="1"/>
    <x v="0"/>
    <s v="Order assembled"/>
    <x v="0"/>
    <x v="0"/>
    <x v="0"/>
    <n v="858"/>
    <n v="1226.94"/>
  </r>
  <r>
    <s v="AD01-9362"/>
    <x v="0"/>
    <d v="2020-05-01T00:00:00"/>
    <d v="2020-05-01T00:00:00"/>
    <x v="1"/>
    <x v="0"/>
    <s v="Order assembled"/>
    <x v="0"/>
    <x v="0"/>
    <x v="0"/>
    <n v="323"/>
    <n v="461.89"/>
  </r>
  <r>
    <s v="AD01-9361"/>
    <x v="0"/>
    <d v="2020-05-01T00:00:00"/>
    <d v="2020-05-01T00:00:00"/>
    <x v="1"/>
    <x v="0"/>
    <s v="Order assembled"/>
    <x v="0"/>
    <x v="0"/>
    <x v="0"/>
    <n v="371"/>
    <n v="530.53"/>
  </r>
  <r>
    <s v="AD01-9361"/>
    <x v="0"/>
    <d v="2020-05-01T00:00:00"/>
    <d v="2020-05-01T00:00:00"/>
    <x v="1"/>
    <x v="0"/>
    <s v="Order assembled"/>
    <x v="0"/>
    <x v="0"/>
    <x v="0"/>
    <n v="299"/>
    <n v="427.57"/>
  </r>
  <r>
    <s v="AD01-9361"/>
    <x v="0"/>
    <d v="2020-11-01T00:00:00"/>
    <d v="2020-11-01T00:00:00"/>
    <x v="1"/>
    <x v="0"/>
    <s v="Order assembled"/>
    <x v="0"/>
    <x v="0"/>
    <x v="0"/>
    <n v="290"/>
    <n v="414.7"/>
  </r>
  <r>
    <s v="AD01-9362"/>
    <x v="0"/>
    <d v="2020-11-01T00:00:00"/>
    <d v="2020-11-01T00:00:00"/>
    <x v="1"/>
    <x v="0"/>
    <s v="Order assembled"/>
    <x v="0"/>
    <x v="0"/>
    <x v="0"/>
    <n v="338"/>
    <n v="483.34000000000003"/>
  </r>
  <r>
    <s v="AD01-9362"/>
    <x v="0"/>
    <d v="2020-11-01T00:00:00"/>
    <d v="2020-11-01T00:00:00"/>
    <x v="1"/>
    <x v="0"/>
    <s v="Order assembled"/>
    <x v="0"/>
    <x v="0"/>
    <x v="0"/>
    <n v="266"/>
    <n v="380.38"/>
  </r>
  <r>
    <s v="AD01-9361"/>
    <x v="0"/>
    <d v="2020-11-01T00:00:00"/>
    <d v="2020-11-01T00:00:00"/>
    <x v="1"/>
    <x v="0"/>
    <s v="Order assembled"/>
    <x v="0"/>
    <x v="0"/>
    <x v="0"/>
    <n v="292"/>
    <n v="526.24"/>
  </r>
  <r>
    <s v="AD01-9361"/>
    <x v="0"/>
    <d v="2020-11-01T00:00:00"/>
    <d v="2020-11-01T00:00:00"/>
    <x v="1"/>
    <x v="0"/>
    <s v="Order assembled"/>
    <x v="0"/>
    <x v="0"/>
    <x v="0"/>
    <n v="340"/>
    <n v="526.24"/>
  </r>
  <r>
    <s v="AD01-9362"/>
    <x v="0"/>
    <d v="2020-11-01T00:00:00"/>
    <d v="2020-11-01T00:00:00"/>
    <x v="1"/>
    <x v="0"/>
    <s v="Order assembled"/>
    <x v="0"/>
    <x v="0"/>
    <x v="0"/>
    <n v="995"/>
    <n v="1422.85"/>
  </r>
  <r>
    <s v="AD01-9364"/>
    <x v="0"/>
    <d v="2020-11-01T00:00:00"/>
    <d v="2020-11-01T00:00:00"/>
    <x v="1"/>
    <x v="0"/>
    <s v="Order assembled"/>
    <x v="0"/>
    <x v="0"/>
    <x v="0"/>
    <n v="1029"/>
    <n v="1471.47"/>
  </r>
  <r>
    <s v="AD01-9362"/>
    <x v="0"/>
    <d v="2020-11-01T00:00:00"/>
    <d v="2020-11-01T00:00:00"/>
    <x v="1"/>
    <x v="0"/>
    <s v="Order assembled"/>
    <x v="0"/>
    <x v="0"/>
    <x v="0"/>
    <n v="264"/>
    <n v="377.52"/>
  </r>
  <r>
    <s v="AD01-9362"/>
    <x v="0"/>
    <d v="2020-11-01T00:00:00"/>
    <d v="2020-11-01T00:00:00"/>
    <x v="1"/>
    <x v="0"/>
    <s v="Order assembled"/>
    <x v="0"/>
    <x v="0"/>
    <x v="0"/>
    <n v="291"/>
    <n v="416.13"/>
  </r>
  <r>
    <s v="AD01-9362"/>
    <x v="0"/>
    <d v="2020-11-01T00:00:00"/>
    <d v="2020-11-01T00:00:00"/>
    <x v="1"/>
    <x v="0"/>
    <s v="Order assembled"/>
    <x v="0"/>
    <x v="0"/>
    <x v="0"/>
    <n v="339"/>
    <n v="484.77"/>
  </r>
  <r>
    <s v="AD01-9362"/>
    <x v="0"/>
    <d v="2020-11-01T00:00:00"/>
    <d v="2020-11-01T00:00:00"/>
    <x v="1"/>
    <x v="0"/>
    <s v="Order assembled"/>
    <x v="0"/>
    <x v="0"/>
    <x v="0"/>
    <n v="267"/>
    <n v="381.81"/>
  </r>
  <r>
    <s v="AD01-9364"/>
    <x v="0"/>
    <d v="2020-11-01T00:00:00"/>
    <d v="2020-11-01T00:00:00"/>
    <x v="1"/>
    <x v="0"/>
    <s v="Order assembled"/>
    <x v="0"/>
    <x v="0"/>
    <x v="0"/>
    <n v="810"/>
    <n v="1158.3"/>
  </r>
  <r>
    <s v="AD01-9361"/>
    <x v="0"/>
    <d v="2020-11-01T00:00:00"/>
    <d v="2020-11-01T00:00:00"/>
    <x v="1"/>
    <x v="0"/>
    <s v="Order assembled"/>
    <x v="0"/>
    <x v="0"/>
    <x v="0"/>
    <n v="863"/>
    <n v="1234.0899999999999"/>
  </r>
  <r>
    <s v="AD01-9362"/>
    <x v="0"/>
    <d v="2020-11-01T00:00:00"/>
    <d v="2020-11-01T00:00:00"/>
    <x v="1"/>
    <x v="0"/>
    <s v="Order assembled"/>
    <x v="0"/>
    <x v="1"/>
    <x v="0"/>
    <n v="293"/>
    <n v="418.99"/>
  </r>
  <r>
    <s v="AD01-9363"/>
    <x v="0"/>
    <d v="2020-11-01T00:00:00"/>
    <d v="2020-11-01T00:00:00"/>
    <x v="1"/>
    <x v="0"/>
    <s v="Order assembled"/>
    <x v="0"/>
    <x v="1"/>
    <x v="0"/>
    <n v="341"/>
    <n v="487.63"/>
  </r>
  <r>
    <s v="AD01-9361"/>
    <x v="0"/>
    <d v="2020-11-01T00:00:00"/>
    <d v="2020-11-01T00:00:00"/>
    <x v="1"/>
    <x v="0"/>
    <s v="Order assembled"/>
    <x v="0"/>
    <x v="1"/>
    <x v="0"/>
    <n v="263"/>
    <n v="376.09000000000003"/>
  </r>
  <r>
    <s v="AD01-9362"/>
    <x v="0"/>
    <d v="2020-10-01T00:00:00"/>
    <d v="2020-10-01T00:00:00"/>
    <x v="1"/>
    <x v="0"/>
    <s v="Order assembled"/>
    <x v="0"/>
    <x v="1"/>
    <x v="0"/>
    <n v="296"/>
    <n v="423.28"/>
  </r>
  <r>
    <s v="AD01-9363"/>
    <x v="0"/>
    <d v="2020-10-01T00:00:00"/>
    <d v="2020-10-01T00:00:00"/>
    <x v="1"/>
    <x v="0"/>
    <s v="Order assembled"/>
    <x v="0"/>
    <x v="1"/>
    <x v="0"/>
    <n v="344"/>
    <n v="491.91999999999996"/>
  </r>
  <r>
    <s v="AD01-9362"/>
    <x v="0"/>
    <d v="2020-10-01T00:00:00"/>
    <d v="2020-10-01T00:00:00"/>
    <x v="1"/>
    <x v="0"/>
    <s v="Order assembled"/>
    <x v="0"/>
    <x v="1"/>
    <x v="0"/>
    <n v="272"/>
    <n v="388.96"/>
  </r>
  <r>
    <s v="AD01-9361"/>
    <x v="0"/>
    <d v="2020-10-01T00:00:00"/>
    <d v="2020-10-01T00:00:00"/>
    <x v="1"/>
    <x v="0"/>
    <s v="Order assembled"/>
    <x v="0"/>
    <x v="1"/>
    <x v="0"/>
    <n v="298"/>
    <n v="526.24"/>
  </r>
  <r>
    <s v="AD01-9363"/>
    <x v="0"/>
    <d v="2020-10-01T00:00:00"/>
    <d v="2020-10-01T00:00:00"/>
    <x v="1"/>
    <x v="0"/>
    <s v="Order assembled"/>
    <x v="0"/>
    <x v="1"/>
    <x v="0"/>
    <n v="346"/>
    <n v="526.24"/>
  </r>
  <r>
    <s v="AD01-9365"/>
    <x v="0"/>
    <d v="2020-10-01T00:00:00"/>
    <d v="2020-10-01T00:00:00"/>
    <x v="1"/>
    <x v="0"/>
    <s v="Order assembled"/>
    <x v="0"/>
    <x v="1"/>
    <x v="0"/>
    <n v="268"/>
    <n v="526.24"/>
  </r>
  <r>
    <s v="AD01-9362"/>
    <x v="0"/>
    <d v="2020-10-01T00:00:00"/>
    <d v="2020-10-01T00:00:00"/>
    <x v="1"/>
    <x v="0"/>
    <s v="Order assembled"/>
    <x v="0"/>
    <x v="1"/>
    <x v="0"/>
    <n v="1028"/>
    <n v="1470.04"/>
  </r>
  <r>
    <s v="AD01-9364"/>
    <x v="0"/>
    <d v="2020-10-01T00:00:00"/>
    <d v="2020-10-01T00:00:00"/>
    <x v="1"/>
    <x v="0"/>
    <s v="Order assembled"/>
    <x v="0"/>
    <x v="1"/>
    <x v="0"/>
    <n v="270"/>
    <n v="386.1"/>
  </r>
  <r>
    <s v="AD01-9364"/>
    <x v="0"/>
    <d v="2020-10-01T00:00:00"/>
    <d v="2020-10-01T00:00:00"/>
    <x v="1"/>
    <x v="0"/>
    <s v="Order assembled"/>
    <x v="0"/>
    <x v="1"/>
    <x v="0"/>
    <n v="297"/>
    <n v="424.71"/>
  </r>
  <r>
    <s v="AD01-9362"/>
    <x v="0"/>
    <d v="2020-10-01T00:00:00"/>
    <d v="2020-10-01T00:00:00"/>
    <x v="1"/>
    <x v="0"/>
    <s v="Order assembled"/>
    <x v="0"/>
    <x v="1"/>
    <x v="0"/>
    <n v="345"/>
    <n v="493.35"/>
  </r>
  <r>
    <s v="AD01-9365"/>
    <x v="0"/>
    <d v="2020-10-01T00:00:00"/>
    <d v="2020-10-01T00:00:00"/>
    <x v="1"/>
    <x v="0"/>
    <s v="Order assembled"/>
    <x v="0"/>
    <x v="1"/>
    <x v="0"/>
    <n v="776"/>
    <n v="1109.68"/>
  </r>
  <r>
    <s v="AD01-9362"/>
    <x v="0"/>
    <d v="2020-10-01T00:00:00"/>
    <d v="2020-10-01T00:00:00"/>
    <x v="1"/>
    <x v="0"/>
    <s v="Order assembled"/>
    <x v="0"/>
    <x v="1"/>
    <x v="0"/>
    <n v="809"/>
    <n v="1156.8699999999999"/>
  </r>
  <r>
    <s v="AD01-9361"/>
    <x v="0"/>
    <d v="2020-10-01T00:00:00"/>
    <d v="2020-10-01T00:00:00"/>
    <x v="1"/>
    <x v="0"/>
    <s v="Order assembled"/>
    <x v="0"/>
    <x v="1"/>
    <x v="0"/>
    <n v="862"/>
    <n v="1232.6599999999999"/>
  </r>
  <r>
    <s v="AD01-9362"/>
    <x v="0"/>
    <d v="2020-10-01T00:00:00"/>
    <d v="2020-10-01T00:00:00"/>
    <x v="1"/>
    <x v="0"/>
    <s v="Order assembled"/>
    <x v="0"/>
    <x v="1"/>
    <x v="0"/>
    <n v="299"/>
    <n v="427.57"/>
  </r>
  <r>
    <s v="AD01-9362"/>
    <x v="0"/>
    <d v="2020-10-01T00:00:00"/>
    <d v="2020-10-01T00:00:00"/>
    <x v="1"/>
    <x v="0"/>
    <s v="Order assembled"/>
    <x v="0"/>
    <x v="1"/>
    <x v="0"/>
    <n v="269"/>
    <n v="384.67"/>
  </r>
  <r>
    <s v="AD01-9362"/>
    <x v="0"/>
    <d v="2020-09-01T00:00:00"/>
    <d v="2020-09-01T00:00:00"/>
    <x v="1"/>
    <x v="0"/>
    <s v="Order assembled"/>
    <x v="0"/>
    <x v="1"/>
    <x v="0"/>
    <n v="302"/>
    <n v="431.86"/>
  </r>
  <r>
    <s v="AD01-9361"/>
    <x v="0"/>
    <d v="2020-09-01T00:00:00"/>
    <d v="2020-09-01T00:00:00"/>
    <x v="1"/>
    <x v="0"/>
    <s v="Order assembled"/>
    <x v="0"/>
    <x v="1"/>
    <x v="0"/>
    <n v="350"/>
    <n v="500.5"/>
  </r>
  <r>
    <s v="AD01-9361"/>
    <x v="0"/>
    <d v="2020-09-01T00:00:00"/>
    <d v="2020-09-01T00:00:00"/>
    <x v="1"/>
    <x v="0"/>
    <s v="Order assembled"/>
    <x v="0"/>
    <x v="1"/>
    <x v="0"/>
    <n v="278"/>
    <n v="397.53999999999996"/>
  </r>
  <r>
    <s v="AD01-9362"/>
    <x v="0"/>
    <d v="2020-09-01T00:00:00"/>
    <d v="2020-09-01T00:00:00"/>
    <x v="1"/>
    <x v="0"/>
    <s v="Order assembled"/>
    <x v="0"/>
    <x v="1"/>
    <x v="0"/>
    <n v="304"/>
    <n v="526.24"/>
  </r>
  <r>
    <s v="AD01-9361"/>
    <x v="0"/>
    <d v="2020-09-01T00:00:00"/>
    <d v="2020-09-01T00:00:00"/>
    <x v="1"/>
    <x v="0"/>
    <s v="Order assembled"/>
    <x v="0"/>
    <x v="1"/>
    <x v="0"/>
    <n v="274"/>
    <n v="526.24"/>
  </r>
  <r>
    <s v="AD01-9363"/>
    <x v="0"/>
    <d v="2020-09-01T00:00:00"/>
    <d v="2020-09-01T00:00:00"/>
    <x v="1"/>
    <x v="0"/>
    <s v="Order assembled"/>
    <x v="0"/>
    <x v="1"/>
    <x v="0"/>
    <n v="994"/>
    <n v="1421.42"/>
  </r>
  <r>
    <s v="AD01-9362"/>
    <x v="0"/>
    <d v="2020-09-01T00:00:00"/>
    <d v="2020-09-01T00:00:00"/>
    <x v="1"/>
    <x v="0"/>
    <s v="Order assembled"/>
    <x v="0"/>
    <x v="1"/>
    <x v="0"/>
    <n v="1027"/>
    <n v="1468.6100000000001"/>
  </r>
  <r>
    <s v="AD01-9361"/>
    <x v="0"/>
    <d v="2020-09-01T00:00:00"/>
    <d v="2020-09-01T00:00:00"/>
    <x v="1"/>
    <x v="0"/>
    <s v="Order assembled"/>
    <x v="0"/>
    <x v="1"/>
    <x v="0"/>
    <n v="276"/>
    <n v="394.68"/>
  </r>
  <r>
    <s v="AD01-9361"/>
    <x v="0"/>
    <d v="2020-09-01T00:00:00"/>
    <d v="2020-09-01T00:00:00"/>
    <x v="1"/>
    <x v="0"/>
    <s v="Order assembled"/>
    <x v="0"/>
    <x v="1"/>
    <x v="0"/>
    <n v="303"/>
    <n v="433.28999999999996"/>
  </r>
  <r>
    <s v="AD01-9361"/>
    <x v="0"/>
    <d v="2020-09-01T00:00:00"/>
    <d v="2020-09-01T00:00:00"/>
    <x v="1"/>
    <x v="0"/>
    <s v="Order assembled"/>
    <x v="0"/>
    <x v="1"/>
    <x v="0"/>
    <n v="351"/>
    <n v="501.93"/>
  </r>
  <r>
    <s v="AD01-9363"/>
    <x v="0"/>
    <d v="2020-09-01T00:00:00"/>
    <d v="2020-09-01T00:00:00"/>
    <x v="1"/>
    <x v="0"/>
    <s v="Order assembled"/>
    <x v="0"/>
    <x v="1"/>
    <x v="0"/>
    <n v="273"/>
    <n v="390.39"/>
  </r>
  <r>
    <s v="AD01-9361"/>
    <x v="0"/>
    <d v="2020-09-01T00:00:00"/>
    <d v="2020-09-01T00:00:00"/>
    <x v="1"/>
    <x v="0"/>
    <s v="Order assembled"/>
    <x v="0"/>
    <x v="1"/>
    <x v="0"/>
    <n v="775"/>
    <n v="1108.25"/>
  </r>
  <r>
    <s v="AD01-9361"/>
    <x v="0"/>
    <d v="2020-09-01T00:00:00"/>
    <d v="2020-09-01T00:00:00"/>
    <x v="1"/>
    <x v="0"/>
    <s v="Order assembled"/>
    <x v="0"/>
    <x v="1"/>
    <x v="0"/>
    <n v="808"/>
    <n v="1155.44"/>
  </r>
  <r>
    <s v="AD01-9362"/>
    <x v="0"/>
    <d v="2020-09-01T00:00:00"/>
    <d v="2020-09-01T00:00:00"/>
    <x v="1"/>
    <x v="0"/>
    <s v="Order assembled"/>
    <x v="0"/>
    <x v="1"/>
    <x v="0"/>
    <n v="861"/>
    <n v="1231.23"/>
  </r>
  <r>
    <s v="AD01-9361"/>
    <x v="0"/>
    <d v="2020-09-01T00:00:00"/>
    <d v="2020-09-01T00:00:00"/>
    <x v="1"/>
    <x v="0"/>
    <s v="Order assembled"/>
    <x v="0"/>
    <x v="1"/>
    <x v="0"/>
    <n v="305"/>
    <n v="436.15"/>
  </r>
  <r>
    <s v="AD01-9361"/>
    <x v="0"/>
    <d v="2020-09-01T00:00:00"/>
    <d v="2020-09-01T00:00:00"/>
    <x v="1"/>
    <x v="0"/>
    <s v="Order assembled"/>
    <x v="0"/>
    <x v="1"/>
    <x v="0"/>
    <n v="347"/>
    <n v="496.21000000000004"/>
  </r>
  <r>
    <s v="AD01-9362"/>
    <x v="0"/>
    <d v="2020-09-01T00:00:00"/>
    <d v="2020-09-01T00:00:00"/>
    <x v="1"/>
    <x v="0"/>
    <s v="Order assembled"/>
    <x v="0"/>
    <x v="1"/>
    <x v="0"/>
    <n v="1111"/>
    <n v="1588.73"/>
  </r>
  <r>
    <s v="AD01-9362"/>
    <x v="0"/>
    <d v="2020-04-01T00:00:00"/>
    <d v="2020-04-01T00:00:00"/>
    <x v="0"/>
    <x v="1"/>
    <s v="Cancelld"/>
    <x v="1"/>
    <x v="1"/>
    <x v="0"/>
    <n v="352"/>
    <n v="503.36"/>
  </r>
  <r>
    <s v="AD01-9362"/>
    <x v="0"/>
    <d v="2020-04-01T00:00:00"/>
    <d v="2020-04-01T00:00:00"/>
    <x v="0"/>
    <x v="1"/>
    <s v="Cancelld"/>
    <x v="1"/>
    <x v="1"/>
    <x v="0"/>
    <n v="346"/>
    <n v="494.78"/>
  </r>
  <r>
    <s v="AD01-9362"/>
    <x v="0"/>
    <d v="2020-04-01T00:00:00"/>
    <d v="2020-04-01T00:00:00"/>
    <x v="0"/>
    <x v="1"/>
    <s v="Cancelld"/>
    <x v="1"/>
    <x v="1"/>
    <x v="0"/>
    <n v="340"/>
    <n v="486.2"/>
  </r>
  <r>
    <s v="AD01-9364"/>
    <x v="0"/>
    <d v="2020-04-01T00:00:00"/>
    <d v="2020-04-01T00:00:00"/>
    <x v="0"/>
    <x v="1"/>
    <s v="Cancelld"/>
    <x v="1"/>
    <x v="1"/>
    <x v="0"/>
    <n v="349"/>
    <n v="499.07"/>
  </r>
  <r>
    <s v="AD01-9361"/>
    <x v="0"/>
    <d v="2020-04-01T00:00:00"/>
    <d v="2020-04-01T00:00:00"/>
    <x v="0"/>
    <x v="1"/>
    <s v="Cancelld"/>
    <x v="1"/>
    <x v="1"/>
    <x v="0"/>
    <n v="343"/>
    <n v="490.49"/>
  </r>
  <r>
    <s v="AD01-9363"/>
    <x v="0"/>
    <d v="2020-08-01T00:00:00"/>
    <d v="2020-08-01T00:00:00"/>
    <x v="0"/>
    <x v="1"/>
    <s v="Cancelld"/>
    <x v="1"/>
    <x v="1"/>
    <x v="2"/>
    <n v="286"/>
    <n v="408.98"/>
  </r>
  <r>
    <s v="AD01-9362"/>
    <x v="0"/>
    <d v="2020-08-01T00:00:00"/>
    <d v="2020-08-01T00:00:00"/>
    <x v="0"/>
    <x v="1"/>
    <s v="Cancelld"/>
    <x v="1"/>
    <x v="1"/>
    <x v="2"/>
    <n v="280"/>
    <n v="400.4"/>
  </r>
  <r>
    <s v="AD01-9361"/>
    <x v="0"/>
    <d v="2020-08-01T00:00:00"/>
    <d v="2020-08-01T00:00:00"/>
    <x v="0"/>
    <x v="1"/>
    <s v="Cancelld"/>
    <x v="1"/>
    <x v="1"/>
    <x v="2"/>
    <n v="289"/>
    <n v="413.27"/>
  </r>
  <r>
    <s v="AD01-9364"/>
    <x v="0"/>
    <d v="2020-08-01T00:00:00"/>
    <d v="2020-08-01T00:00:00"/>
    <x v="0"/>
    <x v="1"/>
    <s v="Cancelld"/>
    <x v="1"/>
    <x v="1"/>
    <x v="2"/>
    <n v="283"/>
    <n v="404.69"/>
  </r>
  <r>
    <s v="AD01-9361"/>
    <x v="0"/>
    <d v="2020-08-01T00:00:00"/>
    <d v="2020-08-01T00:00:00"/>
    <x v="0"/>
    <x v="1"/>
    <s v="Cancelld"/>
    <x v="1"/>
    <x v="1"/>
    <x v="2"/>
    <n v="277"/>
    <n v="396.11"/>
  </r>
  <r>
    <s v="AD01-9362"/>
    <x v="0"/>
    <d v="2020-12-01T00:00:00"/>
    <d v="2020-12-01T00:00:00"/>
    <x v="0"/>
    <x v="1"/>
    <s v="Cancelld"/>
    <x v="1"/>
    <x v="1"/>
    <x v="0"/>
    <n v="226"/>
    <n v="323.18"/>
  </r>
  <r>
    <s v="AD01-9361"/>
    <x v="0"/>
    <d v="2020-12-01T00:00:00"/>
    <d v="2020-12-01T00:00:00"/>
    <x v="0"/>
    <x v="1"/>
    <s v="Cancelld"/>
    <x v="1"/>
    <x v="0"/>
    <x v="0"/>
    <n v="220"/>
    <n v="314.60000000000002"/>
  </r>
  <r>
    <s v="AD01-9364"/>
    <x v="0"/>
    <d v="2020-12-01T00:00:00"/>
    <d v="2020-12-01T00:00:00"/>
    <x v="0"/>
    <x v="1"/>
    <s v="Cancelld"/>
    <x v="1"/>
    <x v="0"/>
    <x v="0"/>
    <n v="214"/>
    <n v="306.02"/>
  </r>
  <r>
    <s v="AD01-9361"/>
    <x v="0"/>
    <d v="2020-12-01T00:00:00"/>
    <d v="2020-12-01T00:00:00"/>
    <x v="0"/>
    <x v="1"/>
    <s v="Cancelld"/>
    <x v="1"/>
    <x v="0"/>
    <x v="0"/>
    <n v="223"/>
    <n v="318.89"/>
  </r>
  <r>
    <s v="AD01-9364"/>
    <x v="0"/>
    <d v="2020-12-01T00:00:00"/>
    <d v="2020-12-01T00:00:00"/>
    <x v="0"/>
    <x v="1"/>
    <s v="Cancelld"/>
    <x v="1"/>
    <x v="0"/>
    <x v="0"/>
    <n v="217"/>
    <n v="310.31"/>
  </r>
  <r>
    <s v="AD01-9361"/>
    <x v="0"/>
    <d v="2020-12-01T00:00:00"/>
    <d v="2020-12-01T00:00:00"/>
    <x v="0"/>
    <x v="1"/>
    <s v="Cancelld"/>
    <x v="1"/>
    <x v="0"/>
    <x v="0"/>
    <n v="211"/>
    <n v="301.73"/>
  </r>
  <r>
    <s v="AD01-9361"/>
    <x v="0"/>
    <d v="2020-07-01T00:00:00"/>
    <d v="2020-07-01T00:00:00"/>
    <x v="0"/>
    <x v="1"/>
    <s v="Cancelld"/>
    <x v="1"/>
    <x v="0"/>
    <x v="2"/>
    <n v="304"/>
    <n v="434.72"/>
  </r>
  <r>
    <s v="AD01-9362"/>
    <x v="0"/>
    <d v="2020-07-01T00:00:00"/>
    <d v="2020-07-01T00:00:00"/>
    <x v="0"/>
    <x v="1"/>
    <s v="Cancelld"/>
    <x v="1"/>
    <x v="0"/>
    <x v="2"/>
    <n v="298"/>
    <n v="426.14"/>
  </r>
  <r>
    <s v="AD01-9362"/>
    <x v="0"/>
    <d v="2020-07-01T00:00:00"/>
    <d v="2020-07-01T00:00:00"/>
    <x v="0"/>
    <x v="1"/>
    <s v="Cancelld"/>
    <x v="1"/>
    <x v="0"/>
    <x v="2"/>
    <n v="292"/>
    <n v="417.56"/>
  </r>
  <r>
    <s v="AD01-9364"/>
    <x v="0"/>
    <d v="2020-07-01T00:00:00"/>
    <d v="2020-07-01T00:00:00"/>
    <x v="0"/>
    <x v="1"/>
    <s v="Cancelld"/>
    <x v="1"/>
    <x v="0"/>
    <x v="2"/>
    <n v="301"/>
    <n v="430.43"/>
  </r>
  <r>
    <s v="AD01-9362"/>
    <x v="0"/>
    <d v="2020-07-01T00:00:00"/>
    <d v="2020-07-01T00:00:00"/>
    <x v="0"/>
    <x v="1"/>
    <s v="Cancelld"/>
    <x v="1"/>
    <x v="0"/>
    <x v="2"/>
    <n v="295"/>
    <n v="421.85"/>
  </r>
  <r>
    <s v="AD01-9362"/>
    <x v="0"/>
    <d v="2020-06-01T00:00:00"/>
    <d v="2020-06-01T00:00:00"/>
    <x v="0"/>
    <x v="1"/>
    <s v="Cancelld"/>
    <x v="1"/>
    <x v="0"/>
    <x v="0"/>
    <n v="322"/>
    <n v="460.46000000000004"/>
  </r>
  <r>
    <s v="AD01-9361"/>
    <x v="0"/>
    <d v="2020-06-01T00:00:00"/>
    <d v="2020-06-01T00:00:00"/>
    <x v="0"/>
    <x v="1"/>
    <s v="Cancelld"/>
    <x v="1"/>
    <x v="0"/>
    <x v="2"/>
    <n v="316"/>
    <n v="451.88"/>
  </r>
  <r>
    <s v="AD01-9364"/>
    <x v="0"/>
    <d v="2020-06-01T00:00:00"/>
    <d v="2020-06-01T00:00:00"/>
    <x v="0"/>
    <x v="1"/>
    <s v="Cancelld"/>
    <x v="1"/>
    <x v="0"/>
    <x v="2"/>
    <n v="310"/>
    <n v="443.3"/>
  </r>
  <r>
    <s v="AD01-9361"/>
    <x v="0"/>
    <d v="2020-06-01T00:00:00"/>
    <d v="2020-06-01T00:00:00"/>
    <x v="0"/>
    <x v="1"/>
    <s v="Cancelld"/>
    <x v="1"/>
    <x v="0"/>
    <x v="2"/>
    <n v="319"/>
    <n v="456.16999999999996"/>
  </r>
  <r>
    <s v="AD01-9362"/>
    <x v="0"/>
    <d v="2020-06-01T00:00:00"/>
    <d v="2020-06-01T00:00:00"/>
    <x v="0"/>
    <x v="1"/>
    <s v="Cancelld"/>
    <x v="1"/>
    <x v="0"/>
    <x v="2"/>
    <n v="313"/>
    <n v="447.59000000000003"/>
  </r>
  <r>
    <s v="AD01-9362"/>
    <x v="0"/>
    <d v="2020-06-01T00:00:00"/>
    <d v="2020-06-01T00:00:00"/>
    <x v="0"/>
    <x v="1"/>
    <s v="Cancelld"/>
    <x v="1"/>
    <x v="0"/>
    <x v="2"/>
    <n v="307"/>
    <n v="439.01"/>
  </r>
  <r>
    <s v="AD01-9361"/>
    <x v="0"/>
    <d v="2020-05-01T00:00:00"/>
    <d v="2020-05-01T00:00:00"/>
    <x v="0"/>
    <x v="1"/>
    <s v="Cancelld"/>
    <x v="1"/>
    <x v="0"/>
    <x v="0"/>
    <n v="334"/>
    <n v="477.62"/>
  </r>
  <r>
    <s v="AD01-9362"/>
    <x v="0"/>
    <d v="2020-05-01T00:00:00"/>
    <d v="2020-05-01T00:00:00"/>
    <x v="0"/>
    <x v="1"/>
    <s v="Cancelld"/>
    <x v="1"/>
    <x v="0"/>
    <x v="0"/>
    <n v="328"/>
    <n v="469.03999999999996"/>
  </r>
  <r>
    <s v="AD01-9364"/>
    <x v="0"/>
    <d v="2020-05-01T00:00:00"/>
    <d v="2020-05-01T00:00:00"/>
    <x v="0"/>
    <x v="1"/>
    <s v="Cancelld"/>
    <x v="1"/>
    <x v="0"/>
    <x v="0"/>
    <n v="337"/>
    <n v="481.90999999999997"/>
  </r>
  <r>
    <s v="AD01-9362"/>
    <x v="0"/>
    <d v="2020-05-01T00:00:00"/>
    <d v="2020-05-01T00:00:00"/>
    <x v="0"/>
    <x v="1"/>
    <s v="Cancelld"/>
    <x v="1"/>
    <x v="0"/>
    <x v="0"/>
    <n v="331"/>
    <n v="473.33"/>
  </r>
  <r>
    <s v="AD01-9363"/>
    <x v="0"/>
    <d v="2020-05-01T00:00:00"/>
    <d v="2020-05-01T00:00:00"/>
    <x v="0"/>
    <x v="1"/>
    <s v="Cancelld"/>
    <x v="1"/>
    <x v="0"/>
    <x v="0"/>
    <n v="325"/>
    <n v="464.75"/>
  </r>
  <r>
    <s v="AD01-9361"/>
    <x v="0"/>
    <d v="2020-11-01T00:00:00"/>
    <d v="2020-11-01T00:00:00"/>
    <x v="0"/>
    <x v="1"/>
    <s v="Cancelld"/>
    <x v="1"/>
    <x v="0"/>
    <x v="0"/>
    <n v="238"/>
    <n v="340.34000000000003"/>
  </r>
  <r>
    <s v="AD01-9361"/>
    <x v="0"/>
    <d v="2020-11-01T00:00:00"/>
    <d v="2020-11-01T00:00:00"/>
    <x v="0"/>
    <x v="1"/>
    <s v="Cancelld"/>
    <x v="1"/>
    <x v="0"/>
    <x v="0"/>
    <n v="232"/>
    <n v="331.76"/>
  </r>
  <r>
    <s v="AD01-9365"/>
    <x v="0"/>
    <d v="2020-11-01T00:00:00"/>
    <d v="2020-11-01T00:00:00"/>
    <x v="0"/>
    <x v="1"/>
    <s v="Cancelld"/>
    <x v="1"/>
    <x v="0"/>
    <x v="0"/>
    <n v="241"/>
    <n v="344.63"/>
  </r>
  <r>
    <s v="AD01-9361"/>
    <x v="0"/>
    <d v="2020-11-01T00:00:00"/>
    <d v="2020-11-01T00:00:00"/>
    <x v="0"/>
    <x v="1"/>
    <s v="Cancelld"/>
    <x v="1"/>
    <x v="0"/>
    <x v="0"/>
    <n v="235"/>
    <n v="336.05"/>
  </r>
  <r>
    <s v="AD01-9362"/>
    <x v="0"/>
    <d v="2020-11-01T00:00:00"/>
    <d v="2020-11-01T00:00:00"/>
    <x v="0"/>
    <x v="1"/>
    <s v="Cancelld"/>
    <x v="1"/>
    <x v="0"/>
    <x v="0"/>
    <n v="229"/>
    <n v="327.47000000000003"/>
  </r>
  <r>
    <s v="AD01-9362"/>
    <x v="0"/>
    <d v="2020-10-01T00:00:00"/>
    <d v="2020-10-01T00:00:00"/>
    <x v="0"/>
    <x v="1"/>
    <s v="Cancelld"/>
    <x v="1"/>
    <x v="0"/>
    <x v="2"/>
    <n v="256"/>
    <n v="366.08"/>
  </r>
  <r>
    <s v="AD01-9364"/>
    <x v="0"/>
    <d v="2020-10-01T00:00:00"/>
    <d v="2020-10-01T00:00:00"/>
    <x v="0"/>
    <x v="1"/>
    <s v="Cancelld"/>
    <x v="1"/>
    <x v="0"/>
    <x v="2"/>
    <n v="250"/>
    <n v="357.5"/>
  </r>
  <r>
    <s v="AD01-9361"/>
    <x v="0"/>
    <d v="2020-10-01T00:00:00"/>
    <d v="2020-10-01T00:00:00"/>
    <x v="0"/>
    <x v="1"/>
    <s v="Cancelld"/>
    <x v="1"/>
    <x v="0"/>
    <x v="0"/>
    <n v="244"/>
    <n v="348.92"/>
  </r>
  <r>
    <s v="AD01-9362"/>
    <x v="0"/>
    <d v="2020-10-01T00:00:00"/>
    <d v="2020-10-01T00:00:00"/>
    <x v="0"/>
    <x v="1"/>
    <s v="Cancelld"/>
    <x v="1"/>
    <x v="0"/>
    <x v="2"/>
    <n v="253"/>
    <n v="361.78999999999996"/>
  </r>
  <r>
    <s v="AD01-9361"/>
    <x v="0"/>
    <d v="2020-10-01T00:00:00"/>
    <d v="2020-10-01T00:00:00"/>
    <x v="0"/>
    <x v="1"/>
    <s v="Cancelld"/>
    <x v="1"/>
    <x v="0"/>
    <x v="2"/>
    <n v="247"/>
    <n v="353.21"/>
  </r>
  <r>
    <s v="AD01-9362"/>
    <x v="0"/>
    <d v="2020-09-01T00:00:00"/>
    <d v="2020-09-01T00:00:00"/>
    <x v="0"/>
    <x v="1"/>
    <s v="Cancelld"/>
    <x v="1"/>
    <x v="0"/>
    <x v="2"/>
    <n v="274"/>
    <n v="391.82"/>
  </r>
  <r>
    <s v="AD01-9361"/>
    <x v="0"/>
    <d v="2020-09-01T00:00:00"/>
    <d v="2020-09-01T00:00:00"/>
    <x v="0"/>
    <x v="1"/>
    <s v="Cancelld"/>
    <x v="1"/>
    <x v="0"/>
    <x v="2"/>
    <n v="268"/>
    <n v="383.24"/>
  </r>
  <r>
    <s v="AD01-9364"/>
    <x v="0"/>
    <d v="2020-09-01T00:00:00"/>
    <d v="2020-09-01T00:00:00"/>
    <x v="0"/>
    <x v="1"/>
    <s v="Cancelld"/>
    <x v="1"/>
    <x v="0"/>
    <x v="2"/>
    <n v="262"/>
    <n v="374.65999999999997"/>
  </r>
  <r>
    <s v="AD01-9362"/>
    <x v="0"/>
    <d v="2020-09-01T00:00:00"/>
    <d v="2020-09-01T00:00:00"/>
    <x v="0"/>
    <x v="1"/>
    <s v="Cancelld"/>
    <x v="1"/>
    <x v="0"/>
    <x v="2"/>
    <n v="271"/>
    <n v="387.53"/>
  </r>
  <r>
    <s v="AD01-9364"/>
    <x v="0"/>
    <d v="2020-09-01T00:00:00"/>
    <d v="2020-09-01T00:00:00"/>
    <x v="0"/>
    <x v="1"/>
    <s v="Cancelld"/>
    <x v="1"/>
    <x v="0"/>
    <x v="2"/>
    <n v="265"/>
    <n v="378.95"/>
  </r>
  <r>
    <s v="AD01-9361"/>
    <x v="0"/>
    <d v="2020-09-01T00:00:00"/>
    <d v="2020-09-01T00:00:00"/>
    <x v="0"/>
    <x v="1"/>
    <s v="Cancelld"/>
    <x v="1"/>
    <x v="0"/>
    <x v="2"/>
    <n v="259"/>
    <n v="370.37"/>
  </r>
  <r>
    <s v="AD01-9364"/>
    <x v="0"/>
    <d v="2020-04-01T00:00:00"/>
    <d v="2020-04-01T00:00:00"/>
    <x v="1"/>
    <x v="1"/>
    <s v="Cancelld"/>
    <x v="1"/>
    <x v="0"/>
    <x v="2"/>
    <n v="158"/>
    <n v="225.94"/>
  </r>
  <r>
    <s v="AD01-9361"/>
    <x v="0"/>
    <d v="2020-04-01T00:00:00"/>
    <d v="2020-04-01T00:00:00"/>
    <x v="1"/>
    <x v="1"/>
    <s v="Cancelld"/>
    <x v="1"/>
    <x v="0"/>
    <x v="2"/>
    <n v="206"/>
    <n v="294.58"/>
  </r>
  <r>
    <s v="AD01-9362"/>
    <x v="0"/>
    <d v="2020-04-01T00:00:00"/>
    <d v="2020-04-01T00:00:00"/>
    <x v="1"/>
    <x v="1"/>
    <s v="Cancelld"/>
    <x v="1"/>
    <x v="0"/>
    <x v="2"/>
    <n v="134"/>
    <n v="191.62"/>
  </r>
  <r>
    <s v="AD01-9364"/>
    <x v="0"/>
    <d v="2020-04-01T00:00:00"/>
    <d v="2020-04-01T00:00:00"/>
    <x v="1"/>
    <x v="1"/>
    <s v="Cancelld"/>
    <x v="1"/>
    <x v="0"/>
    <x v="2"/>
    <n v="160"/>
    <n v="228.8"/>
  </r>
  <r>
    <s v="AD01-9364"/>
    <x v="0"/>
    <d v="2020-04-01T00:00:00"/>
    <d v="2020-04-01T00:00:00"/>
    <x v="1"/>
    <x v="1"/>
    <s v="Cancelld"/>
    <x v="1"/>
    <x v="0"/>
    <x v="2"/>
    <n v="208"/>
    <n v="297.44"/>
  </r>
  <r>
    <s v="AD01-9364"/>
    <x v="0"/>
    <d v="2020-04-01T00:00:00"/>
    <d v="2020-04-01T00:00:00"/>
    <x v="1"/>
    <x v="1"/>
    <s v="Cancelld"/>
    <x v="1"/>
    <x v="0"/>
    <x v="2"/>
    <n v="136"/>
    <n v="194.48"/>
  </r>
  <r>
    <s v="AD01-9361"/>
    <x v="0"/>
    <d v="2020-04-01T00:00:00"/>
    <d v="2020-04-01T00:00:00"/>
    <x v="1"/>
    <x v="1"/>
    <s v="Cancelld"/>
    <x v="1"/>
    <x v="0"/>
    <x v="2"/>
    <n v="812"/>
    <n v="1161.1599999999999"/>
  </r>
  <r>
    <s v="AD01-9362"/>
    <x v="0"/>
    <d v="2020-04-01T00:00:00"/>
    <d v="2020-04-01T00:00:00"/>
    <x v="1"/>
    <x v="1"/>
    <s v="Cancelld"/>
    <x v="1"/>
    <x v="0"/>
    <x v="2"/>
    <n v="899"/>
    <n v="1285.57"/>
  </r>
  <r>
    <s v="AD01-9362"/>
    <x v="0"/>
    <d v="2020-04-01T00:00:00"/>
    <d v="2020-04-01T00:00:00"/>
    <x v="1"/>
    <x v="1"/>
    <s v="Cancelld"/>
    <x v="1"/>
    <x v="0"/>
    <x v="2"/>
    <n v="852"/>
    <n v="526.24"/>
  </r>
  <r>
    <s v="AD01-9362"/>
    <x v="0"/>
    <d v="2020-04-01T00:00:00"/>
    <d v="2020-04-01T00:00:00"/>
    <x v="1"/>
    <x v="1"/>
    <s v="Cancelld"/>
    <x v="1"/>
    <x v="0"/>
    <x v="2"/>
    <n v="885"/>
    <n v="526.24"/>
  </r>
  <r>
    <s v="AD01-9361"/>
    <x v="0"/>
    <d v="2020-04-01T00:00:00"/>
    <d v="2020-04-01T00:00:00"/>
    <x v="1"/>
    <x v="1"/>
    <s v="Cancelld"/>
    <x v="1"/>
    <x v="0"/>
    <x v="2"/>
    <n v="135"/>
    <n v="193.05"/>
  </r>
  <r>
    <s v="AD01-9364"/>
    <x v="0"/>
    <d v="2020-04-01T00:00:00"/>
    <d v="2020-04-01T00:00:00"/>
    <x v="1"/>
    <x v="1"/>
    <s v="Cancelld"/>
    <x v="1"/>
    <x v="0"/>
    <x v="2"/>
    <n v="163"/>
    <n v="233.09"/>
  </r>
  <r>
    <s v="AD01-9362"/>
    <x v="0"/>
    <d v="2020-04-01T00:00:00"/>
    <d v="2020-04-01T00:00:00"/>
    <x v="1"/>
    <x v="1"/>
    <s v="Cancelld"/>
    <x v="1"/>
    <x v="0"/>
    <x v="2"/>
    <n v="205"/>
    <n v="293.14999999999998"/>
  </r>
  <r>
    <s v="AD01-9364"/>
    <x v="0"/>
    <d v="2020-04-01T00:00:00"/>
    <d v="2020-04-01T00:00:00"/>
    <x v="1"/>
    <x v="1"/>
    <s v="Cancelld"/>
    <x v="1"/>
    <x v="0"/>
    <x v="2"/>
    <n v="133"/>
    <n v="190.19"/>
  </r>
  <r>
    <s v="AD01-9362"/>
    <x v="0"/>
    <d v="2020-04-01T00:00:00"/>
    <d v="2020-04-01T00:00:00"/>
    <x v="1"/>
    <x v="1"/>
    <s v="Cancelld"/>
    <x v="1"/>
    <x v="0"/>
    <x v="2"/>
    <n v="821"/>
    <n v="1174.03"/>
  </r>
  <r>
    <s v="AD01-9362"/>
    <x v="0"/>
    <d v="2020-04-01T00:00:00"/>
    <d v="2020-04-01T00:00:00"/>
    <x v="1"/>
    <x v="1"/>
    <s v="Cancelld"/>
    <x v="1"/>
    <x v="0"/>
    <x v="2"/>
    <n v="854"/>
    <n v="1221.22"/>
  </r>
  <r>
    <s v="AD01-9364"/>
    <x v="0"/>
    <d v="2020-04-01T00:00:00"/>
    <d v="2020-04-01T00:00:00"/>
    <x v="1"/>
    <x v="1"/>
    <s v="Cancelld"/>
    <x v="1"/>
    <x v="0"/>
    <x v="2"/>
    <n v="131"/>
    <n v="187.32999999999998"/>
  </r>
  <r>
    <s v="AD01-9361"/>
    <x v="0"/>
    <d v="2020-08-01T00:00:00"/>
    <d v="2020-08-01T00:00:00"/>
    <x v="1"/>
    <x v="1"/>
    <s v="Cancelld"/>
    <x v="1"/>
    <x v="0"/>
    <x v="2"/>
    <n v="140"/>
    <n v="200.2"/>
  </r>
  <r>
    <s v="AD01-9361"/>
    <x v="0"/>
    <d v="2020-08-01T00:00:00"/>
    <d v="2020-08-01T00:00:00"/>
    <x v="1"/>
    <x v="1"/>
    <s v="Cancelld"/>
    <x v="1"/>
    <x v="0"/>
    <x v="2"/>
    <n v="188"/>
    <n v="268.84000000000003"/>
  </r>
  <r>
    <s v="AD01-9364"/>
    <x v="0"/>
    <d v="2020-08-01T00:00:00"/>
    <d v="2020-08-01T00:00:00"/>
    <x v="1"/>
    <x v="1"/>
    <s v="Cancelld"/>
    <x v="1"/>
    <x v="0"/>
    <x v="2"/>
    <n v="356"/>
    <n v="509.08"/>
  </r>
  <r>
    <s v="AD01-9361"/>
    <x v="0"/>
    <d v="2020-08-01T00:00:00"/>
    <d v="2020-08-01T00:00:00"/>
    <x v="1"/>
    <x v="1"/>
    <s v="Cancelld"/>
    <x v="1"/>
    <x v="0"/>
    <x v="2"/>
    <n v="184"/>
    <n v="263.12"/>
  </r>
  <r>
    <s v="AD01-9362"/>
    <x v="0"/>
    <d v="2020-08-01T00:00:00"/>
    <d v="2020-08-01T00:00:00"/>
    <x v="1"/>
    <x v="1"/>
    <s v="Cancelld"/>
    <x v="1"/>
    <x v="0"/>
    <x v="2"/>
    <n v="358"/>
    <n v="511.94"/>
  </r>
  <r>
    <s v="AD01-9365"/>
    <x v="0"/>
    <d v="2020-08-01T00:00:00"/>
    <d v="2020-08-01T00:00:00"/>
    <x v="1"/>
    <x v="1"/>
    <s v="Cancelld"/>
    <x v="1"/>
    <x v="0"/>
    <x v="2"/>
    <n v="816"/>
    <n v="1166.8800000000001"/>
  </r>
  <r>
    <s v="AD01-9364"/>
    <x v="0"/>
    <d v="2020-08-01T00:00:00"/>
    <d v="2020-08-01T00:00:00"/>
    <x v="1"/>
    <x v="1"/>
    <s v="Cancelld"/>
    <x v="1"/>
    <x v="0"/>
    <x v="2"/>
    <n v="849"/>
    <n v="1214.07"/>
  </r>
  <r>
    <s v="AD01-9361"/>
    <x v="0"/>
    <d v="2020-08-01T00:00:00"/>
    <d v="2020-08-01T00:00:00"/>
    <x v="1"/>
    <x v="1"/>
    <s v="Cancelld"/>
    <x v="1"/>
    <x v="0"/>
    <x v="2"/>
    <n v="902"/>
    <n v="1289.8600000000001"/>
  </r>
  <r>
    <s v="AD01-9361"/>
    <x v="0"/>
    <d v="2020-08-01T00:00:00"/>
    <d v="2020-08-01T00:00:00"/>
    <x v="1"/>
    <x v="1"/>
    <s v="Cancelld"/>
    <x v="1"/>
    <x v="0"/>
    <x v="2"/>
    <n v="855"/>
    <n v="526.24"/>
  </r>
  <r>
    <s v="AD01-9365"/>
    <x v="0"/>
    <d v="2020-08-01T00:00:00"/>
    <d v="2020-08-01T00:00:00"/>
    <x v="1"/>
    <x v="1"/>
    <s v="Cancelld"/>
    <x v="1"/>
    <x v="0"/>
    <x v="2"/>
    <n v="357"/>
    <n v="510.51"/>
  </r>
  <r>
    <s v="AD01-9362"/>
    <x v="0"/>
    <d v="2020-08-01T00:00:00"/>
    <d v="2020-08-01T00:00:00"/>
    <x v="1"/>
    <x v="1"/>
    <s v="Cancelld"/>
    <x v="1"/>
    <x v="0"/>
    <x v="2"/>
    <n v="139"/>
    <n v="198.76999999999998"/>
  </r>
  <r>
    <s v="AD01-9363"/>
    <x v="0"/>
    <d v="2020-08-01T00:00:00"/>
    <d v="2020-08-01T00:00:00"/>
    <x v="1"/>
    <x v="1"/>
    <s v="Cancelld"/>
    <x v="1"/>
    <x v="0"/>
    <x v="2"/>
    <n v="187"/>
    <n v="267.40999999999997"/>
  </r>
  <r>
    <s v="AD01-9364"/>
    <x v="0"/>
    <d v="2020-08-01T00:00:00"/>
    <d v="2020-08-01T00:00:00"/>
    <x v="1"/>
    <x v="1"/>
    <s v="Cancelld"/>
    <x v="1"/>
    <x v="0"/>
    <x v="2"/>
    <n v="825"/>
    <n v="1179.75"/>
  </r>
  <r>
    <s v="AD01-9362"/>
    <x v="0"/>
    <d v="2020-08-01T00:00:00"/>
    <d v="2020-08-01T00:00:00"/>
    <x v="1"/>
    <x v="1"/>
    <s v="Cancelld"/>
    <x v="1"/>
    <x v="0"/>
    <x v="2"/>
    <n v="858"/>
    <n v="1226.94"/>
  </r>
  <r>
    <s v="AD01-9361"/>
    <x v="0"/>
    <d v="2020-08-01T00:00:00"/>
    <d v="2020-08-01T00:00:00"/>
    <x v="1"/>
    <x v="1"/>
    <s v="Cancelld"/>
    <x v="1"/>
    <x v="0"/>
    <x v="2"/>
    <n v="359"/>
    <n v="513.37"/>
  </r>
  <r>
    <s v="AD01-9365"/>
    <x v="0"/>
    <d v="2020-12-01T00:00:00"/>
    <d v="2020-12-01T00:00:00"/>
    <x v="1"/>
    <x v="1"/>
    <s v="Cancelld"/>
    <x v="1"/>
    <x v="0"/>
    <x v="2"/>
    <n v="362"/>
    <n v="517.66"/>
  </r>
  <r>
    <s v="AD01-9364"/>
    <x v="0"/>
    <d v="2020-12-01T00:00:00"/>
    <d v="2020-12-01T00:00:00"/>
    <x v="1"/>
    <x v="1"/>
    <s v="Cancelld"/>
    <x v="1"/>
    <x v="0"/>
    <x v="2"/>
    <n v="164"/>
    <n v="234.51999999999998"/>
  </r>
  <r>
    <s v="AD01-9362"/>
    <x v="0"/>
    <d v="2020-12-01T00:00:00"/>
    <d v="2020-12-01T00:00:00"/>
    <x v="1"/>
    <x v="1"/>
    <s v="Cancelld"/>
    <x v="1"/>
    <x v="0"/>
    <x v="2"/>
    <n v="338"/>
    <n v="483.34000000000003"/>
  </r>
  <r>
    <s v="AD01-9363"/>
    <x v="0"/>
    <d v="2020-12-01T00:00:00"/>
    <d v="2020-12-01T00:00:00"/>
    <x v="1"/>
    <x v="1"/>
    <s v="Cancelld"/>
    <x v="1"/>
    <x v="0"/>
    <x v="2"/>
    <n v="364"/>
    <n v="520.52"/>
  </r>
  <r>
    <s v="AD01-9361"/>
    <x v="0"/>
    <d v="2020-12-01T00:00:00"/>
    <d v="2020-12-01T00:00:00"/>
    <x v="1"/>
    <x v="1"/>
    <s v="Cancelld"/>
    <x v="1"/>
    <x v="0"/>
    <x v="2"/>
    <n v="166"/>
    <n v="237.38"/>
  </r>
  <r>
    <s v="AD01-9361"/>
    <x v="0"/>
    <d v="2020-12-01T00:00:00"/>
    <d v="2020-12-01T00:00:00"/>
    <x v="1"/>
    <x v="1"/>
    <s v="Cancelld"/>
    <x v="1"/>
    <x v="0"/>
    <x v="2"/>
    <n v="819"/>
    <n v="1171.17"/>
  </r>
  <r>
    <s v="AD01-9361"/>
    <x v="0"/>
    <d v="2020-12-01T00:00:00"/>
    <d v="2020-12-01T00:00:00"/>
    <x v="1"/>
    <x v="1"/>
    <s v="Cancelld"/>
    <x v="1"/>
    <x v="0"/>
    <x v="2"/>
    <n v="853"/>
    <n v="1219.79"/>
  </r>
  <r>
    <s v="AD01-9363"/>
    <x v="0"/>
    <d v="2020-12-01T00:00:00"/>
    <d v="2020-12-01T00:00:00"/>
    <x v="1"/>
    <x v="1"/>
    <s v="Cancelld"/>
    <x v="1"/>
    <x v="0"/>
    <x v="2"/>
    <n v="906"/>
    <n v="1295.58"/>
  </r>
  <r>
    <s v="AD01-9363"/>
    <x v="0"/>
    <d v="2020-12-01T00:00:00"/>
    <d v="2020-12-01T00:00:00"/>
    <x v="1"/>
    <x v="1"/>
    <s v="Cancelld"/>
    <x v="1"/>
    <x v="0"/>
    <x v="2"/>
    <n v="859"/>
    <n v="526.24"/>
  </r>
  <r>
    <s v="AD01-9361"/>
    <x v="0"/>
    <d v="2020-12-01T00:00:00"/>
    <d v="2020-12-01T00:00:00"/>
    <x v="1"/>
    <x v="1"/>
    <s v="Cancelld"/>
    <x v="1"/>
    <x v="0"/>
    <x v="2"/>
    <n v="165"/>
    <n v="526.24"/>
  </r>
  <r>
    <s v="AD01-9361"/>
    <x v="0"/>
    <d v="2020-12-01T00:00:00"/>
    <d v="2020-12-01T00:00:00"/>
    <x v="1"/>
    <x v="1"/>
    <s v="Cancelld"/>
    <x v="1"/>
    <x v="0"/>
    <x v="2"/>
    <n v="339"/>
    <n v="484.77"/>
  </r>
  <r>
    <s v="AD01-9364"/>
    <x v="0"/>
    <d v="2020-12-01T00:00:00"/>
    <d v="2020-12-01T00:00:00"/>
    <x v="1"/>
    <x v="1"/>
    <s v="Cancelld"/>
    <x v="1"/>
    <x v="0"/>
    <x v="2"/>
    <n v="163"/>
    <n v="233.09"/>
  </r>
  <r>
    <s v="AD01-9363"/>
    <x v="0"/>
    <d v="2020-12-01T00:00:00"/>
    <d v="2020-12-01T00:00:00"/>
    <x v="1"/>
    <x v="1"/>
    <s v="Cancelld"/>
    <x v="1"/>
    <x v="0"/>
    <x v="2"/>
    <n v="337"/>
    <n v="481.90999999999997"/>
  </r>
  <r>
    <s v="AD01-9362"/>
    <x v="0"/>
    <d v="2020-12-01T00:00:00"/>
    <d v="2020-12-01T00:00:00"/>
    <x v="1"/>
    <x v="1"/>
    <s v="Cancelld"/>
    <x v="1"/>
    <x v="0"/>
    <x v="2"/>
    <n v="828"/>
    <n v="1184.04"/>
  </r>
  <r>
    <s v="AD01-9362"/>
    <x v="0"/>
    <d v="2020-12-01T00:00:00"/>
    <d v="2020-12-01T00:00:00"/>
    <x v="1"/>
    <x v="1"/>
    <s v="Cancelld"/>
    <x v="1"/>
    <x v="0"/>
    <x v="2"/>
    <n v="861"/>
    <n v="1231.23"/>
  </r>
  <r>
    <s v="AD01-9365"/>
    <x v="0"/>
    <d v="2020-12-01T00:00:00"/>
    <d v="2020-12-01T00:00:00"/>
    <x v="1"/>
    <x v="1"/>
    <s v="Cancelld"/>
    <x v="1"/>
    <x v="0"/>
    <x v="2"/>
    <n v="335"/>
    <n v="479.05"/>
  </r>
  <r>
    <s v="AD01-9361"/>
    <x v="0"/>
    <d v="2020-02-01T00:00:00"/>
    <d v="2020-02-01T00:00:00"/>
    <x v="1"/>
    <x v="1"/>
    <s v="Cancelld"/>
    <x v="1"/>
    <x v="0"/>
    <x v="2"/>
    <n v="170"/>
    <n v="243.1"/>
  </r>
  <r>
    <s v="AD01-9364"/>
    <x v="0"/>
    <d v="2020-02-01T00:00:00"/>
    <d v="2020-02-01T00:00:00"/>
    <x v="1"/>
    <x v="1"/>
    <s v="Cancelld"/>
    <x v="1"/>
    <x v="0"/>
    <x v="2"/>
    <n v="218"/>
    <n v="311.74"/>
  </r>
  <r>
    <s v="AD01-9362"/>
    <x v="0"/>
    <d v="2020-02-01T00:00:00"/>
    <d v="2020-02-01T00:00:00"/>
    <x v="1"/>
    <x v="1"/>
    <s v="Cancelld"/>
    <x v="1"/>
    <x v="0"/>
    <x v="2"/>
    <n v="146"/>
    <n v="208.78"/>
  </r>
  <r>
    <s v="AD01-9364"/>
    <x v="0"/>
    <d v="2020-02-01T00:00:00"/>
    <d v="2020-02-01T00:00:00"/>
    <x v="1"/>
    <x v="1"/>
    <s v="Cancelld"/>
    <x v="1"/>
    <x v="0"/>
    <x v="2"/>
    <n v="172"/>
    <n v="245.95999999999998"/>
  </r>
  <r>
    <s v="AD01-9363"/>
    <x v="0"/>
    <d v="2020-02-01T00:00:00"/>
    <d v="2020-02-01T00:00:00"/>
    <x v="1"/>
    <x v="1"/>
    <s v="Cancelld"/>
    <x v="1"/>
    <x v="0"/>
    <x v="2"/>
    <n v="220"/>
    <n v="314.60000000000002"/>
  </r>
  <r>
    <s v="AD01-9361"/>
    <x v="0"/>
    <d v="2020-02-01T00:00:00"/>
    <d v="2020-02-01T00:00:00"/>
    <x v="1"/>
    <x v="1"/>
    <s v="Cancelld"/>
    <x v="1"/>
    <x v="0"/>
    <x v="2"/>
    <n v="142"/>
    <n v="203.06"/>
  </r>
  <r>
    <s v="AD01-9361"/>
    <x v="0"/>
    <d v="2020-02-01T00:00:00"/>
    <d v="2020-02-01T00:00:00"/>
    <x v="1"/>
    <x v="1"/>
    <s v="Cancelld"/>
    <x v="1"/>
    <x v="0"/>
    <x v="2"/>
    <n v="844"/>
    <n v="1206.92"/>
  </r>
  <r>
    <s v="AD01-9361"/>
    <x v="0"/>
    <d v="2020-02-01T00:00:00"/>
    <d v="2020-02-01T00:00:00"/>
    <x v="1"/>
    <x v="1"/>
    <s v="Cancelld"/>
    <x v="1"/>
    <x v="0"/>
    <x v="2"/>
    <n v="897"/>
    <n v="1282.71"/>
  </r>
  <r>
    <s v="AD01-9361"/>
    <x v="0"/>
    <d v="2020-02-01T00:00:00"/>
    <d v="2020-02-01T00:00:00"/>
    <x v="1"/>
    <x v="1"/>
    <s v="Cancelld"/>
    <x v="1"/>
    <x v="0"/>
    <x v="2"/>
    <n v="850"/>
    <n v="526.24"/>
  </r>
  <r>
    <s v="AD01-9362"/>
    <x v="0"/>
    <d v="2020-02-01T00:00:00"/>
    <d v="2020-02-01T00:00:00"/>
    <x v="1"/>
    <x v="1"/>
    <s v="Cancelld"/>
    <x v="1"/>
    <x v="0"/>
    <x v="2"/>
    <n v="883"/>
    <n v="526.24"/>
  </r>
  <r>
    <s v="AD01-9361"/>
    <x v="0"/>
    <d v="2020-02-01T00:00:00"/>
    <d v="2020-02-01T00:00:00"/>
    <x v="1"/>
    <x v="1"/>
    <s v="Cancelld"/>
    <x v="1"/>
    <x v="0"/>
    <x v="2"/>
    <n v="169"/>
    <n v="241.67000000000002"/>
  </r>
  <r>
    <s v="AD01-9362"/>
    <x v="0"/>
    <d v="2020-02-01T00:00:00"/>
    <d v="2020-02-01T00:00:00"/>
    <x v="1"/>
    <x v="1"/>
    <s v="Cancelld"/>
    <x v="1"/>
    <x v="0"/>
    <x v="2"/>
    <n v="217"/>
    <n v="310.31"/>
  </r>
  <r>
    <s v="AD01-9364"/>
    <x v="0"/>
    <d v="2020-02-01T00:00:00"/>
    <d v="2020-02-01T00:00:00"/>
    <x v="1"/>
    <x v="1"/>
    <s v="Cancelld"/>
    <x v="1"/>
    <x v="0"/>
    <x v="2"/>
    <n v="145"/>
    <n v="207.35"/>
  </r>
  <r>
    <s v="AD01-9362"/>
    <x v="0"/>
    <d v="2020-02-01T00:00:00"/>
    <d v="2020-02-01T00:00:00"/>
    <x v="1"/>
    <x v="1"/>
    <s v="Cancelld"/>
    <x v="1"/>
    <x v="0"/>
    <x v="2"/>
    <n v="819"/>
    <n v="1171.17"/>
  </r>
  <r>
    <s v="AD01-9361"/>
    <x v="0"/>
    <d v="2020-02-01T00:00:00"/>
    <d v="2020-02-01T00:00:00"/>
    <x v="1"/>
    <x v="1"/>
    <s v="Cancelld"/>
    <x v="1"/>
    <x v="0"/>
    <x v="2"/>
    <n v="143"/>
    <n v="204.49"/>
  </r>
  <r>
    <s v="AD01-9365"/>
    <x v="0"/>
    <d v="2020-01-01T00:00:00"/>
    <d v="2020-01-01T00:00:00"/>
    <x v="1"/>
    <x v="1"/>
    <s v="Cancelld"/>
    <x v="1"/>
    <x v="0"/>
    <x v="2"/>
    <n v="176"/>
    <n v="251.68"/>
  </r>
  <r>
    <s v="AD01-9364"/>
    <x v="0"/>
    <d v="2020-01-01T00:00:00"/>
    <d v="2020-01-01T00:00:00"/>
    <x v="1"/>
    <x v="1"/>
    <s v="Cancelld"/>
    <x v="1"/>
    <x v="0"/>
    <x v="2"/>
    <n v="224"/>
    <n v="320.32"/>
  </r>
  <r>
    <s v="AD01-9362"/>
    <x v="0"/>
    <d v="2020-01-01T00:00:00"/>
    <d v="2020-01-01T00:00:00"/>
    <x v="1"/>
    <x v="1"/>
    <s v="Cancelld"/>
    <x v="1"/>
    <x v="0"/>
    <x v="2"/>
    <n v="178"/>
    <n v="254.54"/>
  </r>
  <r>
    <s v="AD01-9361"/>
    <x v="0"/>
    <d v="2020-01-01T00:00:00"/>
    <d v="2020-01-01T00:00:00"/>
    <x v="1"/>
    <x v="1"/>
    <s v="Cancelld"/>
    <x v="1"/>
    <x v="0"/>
    <x v="2"/>
    <n v="148"/>
    <n v="211.64"/>
  </r>
  <r>
    <s v="AD01-9362"/>
    <x v="0"/>
    <d v="2020-01-01T00:00:00"/>
    <d v="2020-01-01T00:00:00"/>
    <x v="1"/>
    <x v="1"/>
    <s v="Cancelld"/>
    <x v="1"/>
    <x v="0"/>
    <x v="2"/>
    <n v="810"/>
    <n v="1158.3"/>
  </r>
  <r>
    <s v="AD01-9364"/>
    <x v="0"/>
    <d v="2020-01-01T00:00:00"/>
    <d v="2020-01-01T00:00:00"/>
    <x v="1"/>
    <x v="1"/>
    <s v="Cancelld"/>
    <x v="1"/>
    <x v="0"/>
    <x v="2"/>
    <n v="843"/>
    <n v="1205.49"/>
  </r>
  <r>
    <s v="AD01-9364"/>
    <x v="0"/>
    <d v="2020-01-01T00:00:00"/>
    <d v="2020-01-01T00:00:00"/>
    <x v="1"/>
    <x v="1"/>
    <s v="Cancelld"/>
    <x v="1"/>
    <x v="0"/>
    <x v="2"/>
    <n v="896"/>
    <n v="1281.28"/>
  </r>
  <r>
    <s v="AD01-9361"/>
    <x v="0"/>
    <d v="2020-01-01T00:00:00"/>
    <d v="2020-01-01T00:00:00"/>
    <x v="1"/>
    <x v="1"/>
    <s v="Order assembled"/>
    <x v="1"/>
    <x v="0"/>
    <x v="0"/>
    <n v="818"/>
    <n v="526.24"/>
  </r>
  <r>
    <s v="AD01-9364"/>
    <x v="0"/>
    <d v="2020-01-01T00:00:00"/>
    <d v="2020-01-01T00:00:00"/>
    <x v="1"/>
    <x v="1"/>
    <s v="Cancelld"/>
    <x v="1"/>
    <x v="0"/>
    <x v="2"/>
    <n v="849"/>
    <n v="526.24"/>
  </r>
  <r>
    <s v="AD01-9361"/>
    <x v="0"/>
    <d v="2020-01-01T00:00:00"/>
    <d v="2020-01-01T00:00:00"/>
    <x v="1"/>
    <x v="1"/>
    <s v="Cancelld"/>
    <x v="1"/>
    <x v="0"/>
    <x v="2"/>
    <n v="882"/>
    <n v="526.24"/>
  </r>
  <r>
    <s v="AD01-9362"/>
    <x v="0"/>
    <d v="2020-01-01T00:00:00"/>
    <d v="2020-01-01T00:00:00"/>
    <x v="1"/>
    <x v="1"/>
    <s v="Cancelld"/>
    <x v="1"/>
    <x v="0"/>
    <x v="2"/>
    <n v="147"/>
    <n v="210.21"/>
  </r>
  <r>
    <s v="AD01-9361"/>
    <x v="0"/>
    <d v="2020-01-01T00:00:00"/>
    <d v="2020-01-01T00:00:00"/>
    <x v="1"/>
    <x v="1"/>
    <s v="Cancelld"/>
    <x v="1"/>
    <x v="0"/>
    <x v="2"/>
    <n v="175"/>
    <n v="250.25"/>
  </r>
  <r>
    <s v="AD01-9363"/>
    <x v="0"/>
    <d v="2020-01-01T00:00:00"/>
    <d v="2020-01-01T00:00:00"/>
    <x v="1"/>
    <x v="1"/>
    <s v="Cancelld"/>
    <x v="1"/>
    <x v="0"/>
    <x v="2"/>
    <n v="223"/>
    <n v="318.89"/>
  </r>
  <r>
    <s v="AD01-9362"/>
    <x v="0"/>
    <d v="2020-01-01T00:00:00"/>
    <d v="2020-01-01T00:00:00"/>
    <x v="1"/>
    <x v="1"/>
    <s v="Cancelld"/>
    <x v="1"/>
    <x v="0"/>
    <x v="2"/>
    <n v="151"/>
    <n v="215.93"/>
  </r>
  <r>
    <s v="AD01-9363"/>
    <x v="0"/>
    <d v="2020-01-01T00:00:00"/>
    <d v="2020-01-01T00:00:00"/>
    <x v="1"/>
    <x v="1"/>
    <s v="Cancelld"/>
    <x v="1"/>
    <x v="0"/>
    <x v="2"/>
    <n v="852"/>
    <n v="1218.3600000000001"/>
  </r>
  <r>
    <s v="AD01-9365"/>
    <x v="0"/>
    <d v="2020-01-01T00:00:00"/>
    <d v="2020-01-01T00:00:00"/>
    <x v="1"/>
    <x v="1"/>
    <s v="Cancelld"/>
    <x v="1"/>
    <x v="0"/>
    <x v="2"/>
    <n v="149"/>
    <n v="213.07"/>
  </r>
  <r>
    <s v="AD01-9362"/>
    <x v="0"/>
    <d v="2020-07-01T00:00:00"/>
    <d v="2020-07-01T00:00:00"/>
    <x v="1"/>
    <x v="1"/>
    <s v="Cancelld"/>
    <x v="1"/>
    <x v="0"/>
    <x v="2"/>
    <n v="146"/>
    <n v="208.78"/>
  </r>
  <r>
    <s v="AD01-9361"/>
    <x v="0"/>
    <d v="2020-07-01T00:00:00"/>
    <d v="2020-07-01T00:00:00"/>
    <x v="1"/>
    <x v="1"/>
    <s v="Cancelld"/>
    <x v="1"/>
    <x v="0"/>
    <x v="2"/>
    <n v="362"/>
    <n v="517.66"/>
  </r>
  <r>
    <s v="AD01-9362"/>
    <x v="0"/>
    <d v="2020-07-01T00:00:00"/>
    <d v="2020-07-01T00:00:00"/>
    <x v="1"/>
    <x v="1"/>
    <s v="Cancelld"/>
    <x v="1"/>
    <x v="0"/>
    <x v="2"/>
    <n v="142"/>
    <n v="203.06"/>
  </r>
  <r>
    <s v="AD01-9362"/>
    <x v="0"/>
    <d v="2020-07-01T00:00:00"/>
    <d v="2020-07-01T00:00:00"/>
    <x v="1"/>
    <x v="1"/>
    <s v="Cancelld"/>
    <x v="1"/>
    <x v="0"/>
    <x v="2"/>
    <n v="190"/>
    <n v="271.7"/>
  </r>
  <r>
    <s v="AD01-9361"/>
    <x v="0"/>
    <d v="2020-07-01T00:00:00"/>
    <d v="2020-07-01T00:00:00"/>
    <x v="1"/>
    <x v="1"/>
    <s v="Cancelld"/>
    <x v="1"/>
    <x v="0"/>
    <x v="2"/>
    <n v="364"/>
    <n v="520.52"/>
  </r>
  <r>
    <s v="AD01-9361"/>
    <x v="0"/>
    <d v="2020-07-01T00:00:00"/>
    <d v="2020-07-01T00:00:00"/>
    <x v="1"/>
    <x v="1"/>
    <s v="Cancelld"/>
    <x v="1"/>
    <x v="0"/>
    <x v="2"/>
    <n v="815"/>
    <n v="1165.45"/>
  </r>
  <r>
    <s v="AD01-9364"/>
    <x v="0"/>
    <d v="2020-07-01T00:00:00"/>
    <d v="2020-07-01T00:00:00"/>
    <x v="1"/>
    <x v="1"/>
    <s v="Cancelld"/>
    <x v="1"/>
    <x v="0"/>
    <x v="2"/>
    <n v="848"/>
    <n v="1212.6399999999999"/>
  </r>
  <r>
    <s v="AD01-9361"/>
    <x v="0"/>
    <d v="2020-07-01T00:00:00"/>
    <d v="2020-07-01T00:00:00"/>
    <x v="1"/>
    <x v="1"/>
    <s v="Cancelld"/>
    <x v="1"/>
    <x v="0"/>
    <x v="2"/>
    <n v="901"/>
    <n v="1288.43"/>
  </r>
  <r>
    <s v="AD01-9361"/>
    <x v="0"/>
    <d v="2020-07-01T00:00:00"/>
    <d v="2020-07-01T00:00:00"/>
    <x v="1"/>
    <x v="1"/>
    <s v="Cancelld"/>
    <x v="1"/>
    <x v="0"/>
    <x v="2"/>
    <n v="854"/>
    <n v="526.24"/>
  </r>
  <r>
    <s v="AD01-9362"/>
    <x v="0"/>
    <d v="2020-07-01T00:00:00"/>
    <d v="2020-07-01T00:00:00"/>
    <x v="1"/>
    <x v="1"/>
    <s v="Cancelld"/>
    <x v="1"/>
    <x v="0"/>
    <x v="2"/>
    <n v="189"/>
    <n v="526.24"/>
  </r>
  <r>
    <s v="AD01-9361"/>
    <x v="0"/>
    <d v="2020-07-01T00:00:00"/>
    <d v="2020-07-01T00:00:00"/>
    <x v="1"/>
    <x v="1"/>
    <s v="Cancelld"/>
    <x v="1"/>
    <x v="0"/>
    <x v="2"/>
    <n v="363"/>
    <n v="519.09"/>
  </r>
  <r>
    <s v="AD01-9361"/>
    <x v="0"/>
    <d v="2020-07-01T00:00:00"/>
    <d v="2020-07-01T00:00:00"/>
    <x v="1"/>
    <x v="1"/>
    <s v="Cancelld"/>
    <x v="1"/>
    <x v="0"/>
    <x v="2"/>
    <n v="145"/>
    <n v="207.35"/>
  </r>
  <r>
    <s v="AD01-9361"/>
    <x v="0"/>
    <d v="2020-07-01T00:00:00"/>
    <d v="2020-07-01T00:00:00"/>
    <x v="1"/>
    <x v="1"/>
    <s v="Cancelld"/>
    <x v="1"/>
    <x v="0"/>
    <x v="2"/>
    <n v="193"/>
    <n v="275.99"/>
  </r>
  <r>
    <s v="AD01-9362"/>
    <x v="0"/>
    <d v="2020-07-01T00:00:00"/>
    <d v="2020-07-01T00:00:00"/>
    <x v="1"/>
    <x v="1"/>
    <s v="Cancelld"/>
    <x v="1"/>
    <x v="0"/>
    <x v="2"/>
    <n v="361"/>
    <n v="516.23"/>
  </r>
  <r>
    <s v="AD01-9361"/>
    <x v="0"/>
    <d v="2020-07-01T00:00:00"/>
    <d v="2020-07-01T00:00:00"/>
    <x v="1"/>
    <x v="1"/>
    <s v="Cancelld"/>
    <x v="1"/>
    <x v="0"/>
    <x v="2"/>
    <n v="824"/>
    <n v="1178.32"/>
  </r>
  <r>
    <s v="AD01-9362"/>
    <x v="0"/>
    <d v="2020-07-01T00:00:00"/>
    <d v="2020-07-01T00:00:00"/>
    <x v="1"/>
    <x v="1"/>
    <s v="Cancelld"/>
    <x v="1"/>
    <x v="0"/>
    <x v="2"/>
    <n v="857"/>
    <n v="1225.51"/>
  </r>
  <r>
    <s v="AD01-9362"/>
    <x v="0"/>
    <d v="2020-07-01T00:00:00"/>
    <d v="2020-07-01T00:00:00"/>
    <x v="1"/>
    <x v="1"/>
    <s v="Cancelld"/>
    <x v="1"/>
    <x v="0"/>
    <x v="2"/>
    <n v="365"/>
    <n v="521.95000000000005"/>
  </r>
  <r>
    <s v="AD01-9362"/>
    <x v="0"/>
    <d v="2020-06-01T00:00:00"/>
    <d v="2020-06-01T00:00:00"/>
    <x v="1"/>
    <x v="1"/>
    <s v="Cancelld"/>
    <x v="1"/>
    <x v="0"/>
    <x v="2"/>
    <n v="152"/>
    <n v="217.36"/>
  </r>
  <r>
    <s v="AD01-9362"/>
    <x v="0"/>
    <d v="2020-06-01T00:00:00"/>
    <d v="2020-06-01T00:00:00"/>
    <x v="1"/>
    <x v="1"/>
    <s v="Cancelld"/>
    <x v="1"/>
    <x v="0"/>
    <x v="2"/>
    <n v="194"/>
    <n v="277.42"/>
  </r>
  <r>
    <s v="AD01-9365"/>
    <x v="0"/>
    <d v="2020-06-01T00:00:00"/>
    <d v="2020-06-01T00:00:00"/>
    <x v="1"/>
    <x v="1"/>
    <s v="Cancelld"/>
    <x v="1"/>
    <x v="0"/>
    <x v="2"/>
    <n v="368"/>
    <n v="526.24"/>
  </r>
  <r>
    <s v="AD01-9364"/>
    <x v="0"/>
    <d v="2020-06-01T00:00:00"/>
    <d v="2020-06-01T00:00:00"/>
    <x v="1"/>
    <x v="1"/>
    <s v="Cancelld"/>
    <x v="1"/>
    <x v="0"/>
    <x v="2"/>
    <n v="148"/>
    <n v="211.64"/>
  </r>
  <r>
    <s v="AD01-9362"/>
    <x v="0"/>
    <d v="2020-06-01T00:00:00"/>
    <d v="2020-06-01T00:00:00"/>
    <x v="1"/>
    <x v="1"/>
    <s v="Cancelld"/>
    <x v="1"/>
    <x v="0"/>
    <x v="2"/>
    <n v="196"/>
    <n v="280.27999999999997"/>
  </r>
  <r>
    <s v="AD01-9365"/>
    <x v="0"/>
    <d v="2020-06-01T00:00:00"/>
    <d v="2020-06-01T00:00:00"/>
    <x v="1"/>
    <x v="1"/>
    <s v="Cancelld"/>
    <x v="1"/>
    <x v="0"/>
    <x v="2"/>
    <n v="370"/>
    <n v="529.1"/>
  </r>
  <r>
    <s v="AD01-9362"/>
    <x v="0"/>
    <d v="2020-06-01T00:00:00"/>
    <d v="2020-06-01T00:00:00"/>
    <x v="1"/>
    <x v="1"/>
    <s v="Cancelld"/>
    <x v="1"/>
    <x v="0"/>
    <x v="2"/>
    <n v="814"/>
    <n v="1164.02"/>
  </r>
  <r>
    <s v="AD01-9361"/>
    <x v="0"/>
    <d v="2020-06-01T00:00:00"/>
    <d v="2020-06-01T00:00:00"/>
    <x v="1"/>
    <x v="1"/>
    <s v="Cancelld"/>
    <x v="1"/>
    <x v="0"/>
    <x v="2"/>
    <n v="847"/>
    <n v="1211.21"/>
  </r>
  <r>
    <s v="AD01-9364"/>
    <x v="0"/>
    <d v="2020-06-01T00:00:00"/>
    <d v="2020-06-01T00:00:00"/>
    <x v="1"/>
    <x v="1"/>
    <s v="Cancelld"/>
    <x v="1"/>
    <x v="0"/>
    <x v="2"/>
    <n v="195"/>
    <n v="526.24"/>
  </r>
  <r>
    <s v="AD01-9362"/>
    <x v="0"/>
    <d v="2020-06-01T00:00:00"/>
    <d v="2020-06-01T00:00:00"/>
    <x v="1"/>
    <x v="1"/>
    <s v="Cancelld"/>
    <x v="1"/>
    <x v="0"/>
    <x v="2"/>
    <n v="369"/>
    <n v="527.66999999999996"/>
  </r>
  <r>
    <s v="AD01-9365"/>
    <x v="0"/>
    <d v="2020-06-01T00:00:00"/>
    <d v="2020-06-01T00:00:00"/>
    <x v="1"/>
    <x v="1"/>
    <s v="Cancelld"/>
    <x v="1"/>
    <x v="0"/>
    <x v="2"/>
    <n v="151"/>
    <n v="215.93"/>
  </r>
  <r>
    <s v="AD01-9362"/>
    <x v="0"/>
    <d v="2020-06-01T00:00:00"/>
    <d v="2020-06-01T00:00:00"/>
    <x v="1"/>
    <x v="1"/>
    <s v="Cancelld"/>
    <x v="1"/>
    <x v="0"/>
    <x v="2"/>
    <n v="199"/>
    <n v="284.57"/>
  </r>
  <r>
    <s v="AD01-9364"/>
    <x v="0"/>
    <d v="2020-06-01T00:00:00"/>
    <d v="2020-06-01T00:00:00"/>
    <x v="1"/>
    <x v="1"/>
    <s v="Cancelld"/>
    <x v="1"/>
    <x v="0"/>
    <x v="2"/>
    <n v="367"/>
    <n v="524.80999999999995"/>
  </r>
  <r>
    <s v="AD01-9365"/>
    <x v="0"/>
    <d v="2020-06-01T00:00:00"/>
    <d v="2020-06-01T00:00:00"/>
    <x v="1"/>
    <x v="1"/>
    <s v="Cancelld"/>
    <x v="1"/>
    <x v="0"/>
    <x v="2"/>
    <n v="823"/>
    <n v="1176.8899999999999"/>
  </r>
  <r>
    <s v="AD01-9361"/>
    <x v="0"/>
    <d v="2020-06-01T00:00:00"/>
    <d v="2020-06-01T00:00:00"/>
    <x v="1"/>
    <x v="1"/>
    <s v="Cancelld"/>
    <x v="1"/>
    <x v="0"/>
    <x v="2"/>
    <n v="856"/>
    <n v="1224.08"/>
  </r>
  <r>
    <s v="AD01-9362"/>
    <x v="0"/>
    <d v="2020-06-01T00:00:00"/>
    <d v="2020-06-01T00:00:00"/>
    <x v="1"/>
    <x v="1"/>
    <s v="Cancelld"/>
    <x v="1"/>
    <x v="0"/>
    <x v="2"/>
    <n v="371"/>
    <n v="530.53"/>
  </r>
  <r>
    <s v="AD01-9362"/>
    <x v="0"/>
    <d v="2020-03-01T00:00:00"/>
    <d v="2020-03-01T00:00:00"/>
    <x v="1"/>
    <x v="1"/>
    <s v="Cancelld"/>
    <x v="1"/>
    <x v="0"/>
    <x v="2"/>
    <n v="164"/>
    <n v="234.51999999999998"/>
  </r>
  <r>
    <s v="AD01-9365"/>
    <x v="0"/>
    <d v="2020-03-01T00:00:00"/>
    <d v="2020-03-01T00:00:00"/>
    <x v="1"/>
    <x v="1"/>
    <s v="Cancelld"/>
    <x v="1"/>
    <x v="0"/>
    <x v="2"/>
    <n v="212"/>
    <n v="303.15999999999997"/>
  </r>
  <r>
    <s v="AD01-9362"/>
    <x v="0"/>
    <d v="2020-03-01T00:00:00"/>
    <d v="2020-03-01T00:00:00"/>
    <x v="1"/>
    <x v="1"/>
    <s v="Cancelld"/>
    <x v="1"/>
    <x v="0"/>
    <x v="2"/>
    <n v="140"/>
    <n v="200.2"/>
  </r>
  <r>
    <s v="AD01-9362"/>
    <x v="0"/>
    <d v="2020-03-01T00:00:00"/>
    <d v="2020-03-01T00:00:00"/>
    <x v="1"/>
    <x v="1"/>
    <s v="Cancelld"/>
    <x v="1"/>
    <x v="0"/>
    <x v="2"/>
    <n v="166"/>
    <n v="237.38"/>
  </r>
  <r>
    <s v="AD01-9361"/>
    <x v="0"/>
    <d v="2020-03-01T00:00:00"/>
    <d v="2020-03-01T00:00:00"/>
    <x v="1"/>
    <x v="1"/>
    <s v="Cancelld"/>
    <x v="1"/>
    <x v="0"/>
    <x v="2"/>
    <n v="214"/>
    <n v="306.02"/>
  </r>
  <r>
    <s v="AD01-9361"/>
    <x v="0"/>
    <d v="2020-03-01T00:00:00"/>
    <d v="2020-03-01T00:00:00"/>
    <x v="1"/>
    <x v="1"/>
    <s v="Cancelld"/>
    <x v="1"/>
    <x v="0"/>
    <x v="2"/>
    <n v="811"/>
    <n v="1159.73"/>
  </r>
  <r>
    <s v="AD01-9361"/>
    <x v="0"/>
    <d v="2020-03-01T00:00:00"/>
    <d v="2020-03-01T00:00:00"/>
    <x v="1"/>
    <x v="1"/>
    <s v="Cancelld"/>
    <x v="1"/>
    <x v="0"/>
    <x v="2"/>
    <n v="845"/>
    <n v="1208.3499999999999"/>
  </r>
  <r>
    <s v="AD01-9362"/>
    <x v="0"/>
    <d v="2020-03-01T00:00:00"/>
    <d v="2020-03-01T00:00:00"/>
    <x v="1"/>
    <x v="1"/>
    <s v="Cancelld"/>
    <x v="1"/>
    <x v="0"/>
    <x v="2"/>
    <n v="898"/>
    <n v="1284.1399999999999"/>
  </r>
  <r>
    <s v="AD01-9362"/>
    <x v="0"/>
    <d v="2020-03-01T00:00:00"/>
    <d v="2020-03-01T00:00:00"/>
    <x v="1"/>
    <x v="1"/>
    <s v="Cancelld"/>
    <x v="1"/>
    <x v="0"/>
    <x v="2"/>
    <n v="851"/>
    <n v="526.24"/>
  </r>
  <r>
    <s v="AD01-9361"/>
    <x v="0"/>
    <d v="2020-03-01T00:00:00"/>
    <d v="2020-03-01T00:00:00"/>
    <x v="1"/>
    <x v="1"/>
    <s v="Cancelld"/>
    <x v="1"/>
    <x v="0"/>
    <x v="2"/>
    <n v="884"/>
    <n v="526.24"/>
  </r>
  <r>
    <s v="AD01-9361"/>
    <x v="0"/>
    <d v="2020-03-01T00:00:00"/>
    <d v="2020-03-01T00:00:00"/>
    <x v="1"/>
    <x v="1"/>
    <s v="Cancelld"/>
    <x v="1"/>
    <x v="0"/>
    <x v="2"/>
    <n v="141"/>
    <n v="201.63"/>
  </r>
  <r>
    <s v="AD01-9362"/>
    <x v="0"/>
    <d v="2020-03-01T00:00:00"/>
    <d v="2020-03-01T00:00:00"/>
    <x v="1"/>
    <x v="1"/>
    <s v="Cancelld"/>
    <x v="1"/>
    <x v="0"/>
    <x v="2"/>
    <n v="211"/>
    <n v="301.73"/>
  </r>
  <r>
    <s v="AD01-9362"/>
    <x v="0"/>
    <d v="2020-03-01T00:00:00"/>
    <d v="2020-03-01T00:00:00"/>
    <x v="1"/>
    <x v="1"/>
    <s v="Cancelld"/>
    <x v="1"/>
    <x v="0"/>
    <x v="2"/>
    <n v="139"/>
    <n v="198.76999999999998"/>
  </r>
  <r>
    <s v="AD01-9362"/>
    <x v="0"/>
    <d v="2020-03-01T00:00:00"/>
    <d v="2020-03-01T00:00:00"/>
    <x v="1"/>
    <x v="1"/>
    <s v="Cancelld"/>
    <x v="1"/>
    <x v="0"/>
    <x v="2"/>
    <n v="820"/>
    <n v="1172.5999999999999"/>
  </r>
  <r>
    <s v="AD01-9362"/>
    <x v="0"/>
    <d v="2020-03-01T00:00:00"/>
    <d v="2020-03-01T00:00:00"/>
    <x v="1"/>
    <x v="1"/>
    <s v="Cancelld"/>
    <x v="1"/>
    <x v="0"/>
    <x v="2"/>
    <n v="853"/>
    <n v="1219.79"/>
  </r>
  <r>
    <s v="AD01-9362"/>
    <x v="0"/>
    <d v="2020-03-01T00:00:00"/>
    <d v="2020-03-01T00:00:00"/>
    <x v="1"/>
    <x v="1"/>
    <s v="Cancelld"/>
    <x v="1"/>
    <x v="0"/>
    <x v="2"/>
    <n v="137"/>
    <n v="195.91"/>
  </r>
  <r>
    <s v="AD01-9363"/>
    <x v="0"/>
    <d v="2020-05-01T00:00:00"/>
    <d v="2020-05-01T00:00:00"/>
    <x v="1"/>
    <x v="1"/>
    <s v="Cancelld"/>
    <x v="1"/>
    <x v="0"/>
    <x v="2"/>
    <n v="200"/>
    <n v="286"/>
  </r>
  <r>
    <s v="AD01-9362"/>
    <x v="0"/>
    <d v="2020-05-01T00:00:00"/>
    <d v="2020-05-01T00:00:00"/>
    <x v="1"/>
    <x v="1"/>
    <s v="Cancelld"/>
    <x v="1"/>
    <x v="0"/>
    <x v="2"/>
    <n v="128"/>
    <n v="183.04"/>
  </r>
  <r>
    <s v="AD01-9362"/>
    <x v="0"/>
    <d v="2020-05-01T00:00:00"/>
    <d v="2020-05-01T00:00:00"/>
    <x v="1"/>
    <x v="1"/>
    <s v="Cancelld"/>
    <x v="1"/>
    <x v="0"/>
    <x v="2"/>
    <n v="154"/>
    <n v="220.22"/>
  </r>
  <r>
    <s v="AD01-9362"/>
    <x v="0"/>
    <d v="2020-05-01T00:00:00"/>
    <d v="2020-05-01T00:00:00"/>
    <x v="1"/>
    <x v="1"/>
    <s v="Cancelld"/>
    <x v="1"/>
    <x v="0"/>
    <x v="2"/>
    <n v="202"/>
    <n v="288.86"/>
  </r>
  <r>
    <s v="AD01-9362"/>
    <x v="0"/>
    <d v="2020-05-01T00:00:00"/>
    <d v="2020-05-01T00:00:00"/>
    <x v="1"/>
    <x v="1"/>
    <s v="Cancelld"/>
    <x v="1"/>
    <x v="0"/>
    <x v="2"/>
    <n v="130"/>
    <n v="185.9"/>
  </r>
  <r>
    <s v="AD01-9363"/>
    <x v="0"/>
    <d v="2020-05-01T00:00:00"/>
    <d v="2020-05-01T00:00:00"/>
    <x v="1"/>
    <x v="1"/>
    <s v="Cancelld"/>
    <x v="1"/>
    <x v="0"/>
    <x v="2"/>
    <n v="813"/>
    <n v="1162.5899999999999"/>
  </r>
  <r>
    <s v="AD01-9364"/>
    <x v="0"/>
    <d v="2020-05-01T00:00:00"/>
    <d v="2020-05-01T00:00:00"/>
    <x v="1"/>
    <x v="1"/>
    <s v="Cancelld"/>
    <x v="1"/>
    <x v="0"/>
    <x v="2"/>
    <n v="846"/>
    <n v="1209.78"/>
  </r>
  <r>
    <s v="AD01-9361"/>
    <x v="0"/>
    <d v="2020-05-01T00:00:00"/>
    <d v="2020-05-01T00:00:00"/>
    <x v="1"/>
    <x v="1"/>
    <s v="Cancelld"/>
    <x v="1"/>
    <x v="0"/>
    <x v="2"/>
    <n v="900"/>
    <n v="1287"/>
  </r>
  <r>
    <s v="AD01-9361"/>
    <x v="0"/>
    <d v="2020-05-01T00:00:00"/>
    <d v="2020-05-01T00:00:00"/>
    <x v="1"/>
    <x v="1"/>
    <s v="Cancelld"/>
    <x v="1"/>
    <x v="1"/>
    <x v="2"/>
    <n v="853"/>
    <n v="526.24"/>
  </r>
  <r>
    <s v="AD01-9362"/>
    <x v="0"/>
    <d v="2020-05-01T00:00:00"/>
    <d v="2020-05-01T00:00:00"/>
    <x v="1"/>
    <x v="1"/>
    <s v="Cancelld"/>
    <x v="1"/>
    <x v="1"/>
    <x v="2"/>
    <n v="886"/>
    <n v="526.24"/>
  </r>
  <r>
    <s v="AD01-9363"/>
    <x v="0"/>
    <d v="2020-05-01T00:00:00"/>
    <d v="2020-05-01T00:00:00"/>
    <x v="1"/>
    <x v="1"/>
    <s v="Cancelld"/>
    <x v="1"/>
    <x v="1"/>
    <x v="2"/>
    <n v="129"/>
    <n v="184.47"/>
  </r>
  <r>
    <s v="AD01-9362"/>
    <x v="0"/>
    <d v="2020-05-01T00:00:00"/>
    <d v="2020-05-01T00:00:00"/>
    <x v="1"/>
    <x v="1"/>
    <s v="Cancelld"/>
    <x v="1"/>
    <x v="1"/>
    <x v="2"/>
    <n v="157"/>
    <n v="224.51"/>
  </r>
  <r>
    <s v="AD01-9362"/>
    <x v="0"/>
    <d v="2020-05-01T00:00:00"/>
    <d v="2020-05-01T00:00:00"/>
    <x v="1"/>
    <x v="1"/>
    <s v="Cancelld"/>
    <x v="1"/>
    <x v="1"/>
    <x v="2"/>
    <n v="127"/>
    <n v="181.61"/>
  </r>
  <r>
    <s v="AD01-9362"/>
    <x v="0"/>
    <d v="2020-05-01T00:00:00"/>
    <d v="2020-05-01T00:00:00"/>
    <x v="1"/>
    <x v="1"/>
    <s v="Cancelld"/>
    <x v="1"/>
    <x v="1"/>
    <x v="2"/>
    <n v="822"/>
    <n v="1175.46"/>
  </r>
  <r>
    <s v="AD01-9361"/>
    <x v="0"/>
    <d v="2020-05-01T00:00:00"/>
    <d v="2020-05-01T00:00:00"/>
    <x v="1"/>
    <x v="1"/>
    <s v="Cancelld"/>
    <x v="1"/>
    <x v="1"/>
    <x v="2"/>
    <n v="855"/>
    <n v="1222.6500000000001"/>
  </r>
  <r>
    <s v="AD01-9361"/>
    <x v="0"/>
    <d v="2020-11-01T00:00:00"/>
    <d v="2020-11-01T00:00:00"/>
    <x v="1"/>
    <x v="1"/>
    <s v="Cancelld"/>
    <x v="1"/>
    <x v="1"/>
    <x v="2"/>
    <n v="368"/>
    <n v="526.24"/>
  </r>
  <r>
    <s v="AD01-9361"/>
    <x v="0"/>
    <d v="2020-11-01T00:00:00"/>
    <d v="2020-11-01T00:00:00"/>
    <x v="1"/>
    <x v="1"/>
    <s v="Cancelld"/>
    <x v="1"/>
    <x v="1"/>
    <x v="2"/>
    <n v="170"/>
    <n v="243.1"/>
  </r>
  <r>
    <s v="AD01-9362"/>
    <x v="0"/>
    <d v="2020-11-01T00:00:00"/>
    <d v="2020-11-01T00:00:00"/>
    <x v="1"/>
    <x v="1"/>
    <s v="Cancelld"/>
    <x v="1"/>
    <x v="1"/>
    <x v="2"/>
    <n v="344"/>
    <n v="491.91999999999996"/>
  </r>
  <r>
    <s v="AD01-9362"/>
    <x v="0"/>
    <d v="2020-11-01T00:00:00"/>
    <d v="2020-11-01T00:00:00"/>
    <x v="1"/>
    <x v="1"/>
    <s v="Cancelld"/>
    <x v="1"/>
    <x v="1"/>
    <x v="2"/>
    <n v="370"/>
    <n v="529.1"/>
  </r>
  <r>
    <s v="AD01-9365"/>
    <x v="0"/>
    <d v="2020-11-01T00:00:00"/>
    <d v="2020-11-01T00:00:00"/>
    <x v="1"/>
    <x v="1"/>
    <s v="Cancelld"/>
    <x v="1"/>
    <x v="1"/>
    <x v="2"/>
    <n v="172"/>
    <n v="245.95999999999998"/>
  </r>
  <r>
    <s v="AD01-9364"/>
    <x v="0"/>
    <d v="2020-11-01T00:00:00"/>
    <d v="2020-11-01T00:00:00"/>
    <x v="1"/>
    <x v="1"/>
    <s v="Cancelld"/>
    <x v="1"/>
    <x v="1"/>
    <x v="2"/>
    <n v="340"/>
    <n v="486.2"/>
  </r>
  <r>
    <s v="AD01-9362"/>
    <x v="0"/>
    <d v="2020-11-01T00:00:00"/>
    <d v="2020-11-01T00:00:00"/>
    <x v="1"/>
    <x v="1"/>
    <s v="Cancelld"/>
    <x v="1"/>
    <x v="1"/>
    <x v="2"/>
    <n v="852"/>
    <n v="1218.3600000000001"/>
  </r>
  <r>
    <s v="AD01-9362"/>
    <x v="0"/>
    <d v="2020-11-01T00:00:00"/>
    <d v="2020-11-01T00:00:00"/>
    <x v="1"/>
    <x v="1"/>
    <s v="Cancelld"/>
    <x v="1"/>
    <x v="1"/>
    <x v="2"/>
    <n v="905"/>
    <n v="1294.1500000000001"/>
  </r>
  <r>
    <s v="AD01-9362"/>
    <x v="0"/>
    <d v="2020-11-01T00:00:00"/>
    <d v="2020-11-01T00:00:00"/>
    <x v="1"/>
    <x v="1"/>
    <s v="Cancelld"/>
    <x v="1"/>
    <x v="1"/>
    <x v="2"/>
    <n v="858"/>
    <n v="526.24"/>
  </r>
  <r>
    <s v="AD01-9361"/>
    <x v="0"/>
    <d v="2020-11-01T00:00:00"/>
    <d v="2020-11-01T00:00:00"/>
    <x v="1"/>
    <x v="1"/>
    <s v="Cancelld"/>
    <x v="1"/>
    <x v="1"/>
    <x v="2"/>
    <n v="171"/>
    <n v="526.24"/>
  </r>
  <r>
    <s v="AD01-9364"/>
    <x v="0"/>
    <d v="2020-11-01T00:00:00"/>
    <d v="2020-11-01T00:00:00"/>
    <x v="1"/>
    <x v="1"/>
    <s v="Cancelld"/>
    <x v="1"/>
    <x v="1"/>
    <x v="2"/>
    <n v="367"/>
    <n v="524.80999999999995"/>
  </r>
  <r>
    <s v="AD01-9361"/>
    <x v="0"/>
    <d v="2020-11-01T00:00:00"/>
    <d v="2020-11-01T00:00:00"/>
    <x v="1"/>
    <x v="1"/>
    <s v="Cancelld"/>
    <x v="1"/>
    <x v="1"/>
    <x v="2"/>
    <n v="169"/>
    <n v="241.67000000000002"/>
  </r>
  <r>
    <s v="AD01-9362"/>
    <x v="0"/>
    <d v="2020-11-01T00:00:00"/>
    <d v="2020-11-01T00:00:00"/>
    <x v="1"/>
    <x v="1"/>
    <s v="Cancelld"/>
    <x v="1"/>
    <x v="1"/>
    <x v="2"/>
    <n v="343"/>
    <n v="490.49"/>
  </r>
  <r>
    <s v="AD01-9362"/>
    <x v="0"/>
    <d v="2020-11-01T00:00:00"/>
    <d v="2020-11-01T00:00:00"/>
    <x v="1"/>
    <x v="1"/>
    <s v="Cancelld"/>
    <x v="1"/>
    <x v="1"/>
    <x v="2"/>
    <n v="827"/>
    <n v="1182.6100000000001"/>
  </r>
  <r>
    <s v="AD01-9361"/>
    <x v="0"/>
    <d v="2020-11-01T00:00:00"/>
    <d v="2020-11-01T00:00:00"/>
    <x v="1"/>
    <x v="1"/>
    <s v="Cancelld"/>
    <x v="1"/>
    <x v="1"/>
    <x v="2"/>
    <n v="341"/>
    <n v="487.63"/>
  </r>
  <r>
    <s v="AD01-9362"/>
    <x v="0"/>
    <d v="2020-10-01T00:00:00"/>
    <d v="2020-10-01T00:00:00"/>
    <x v="1"/>
    <x v="1"/>
    <s v="Cancelld"/>
    <x v="1"/>
    <x v="1"/>
    <x v="2"/>
    <n v="128"/>
    <n v="183.04"/>
  </r>
  <r>
    <s v="AD01-9362"/>
    <x v="0"/>
    <d v="2020-10-01T00:00:00"/>
    <d v="2020-10-01T00:00:00"/>
    <x v="1"/>
    <x v="1"/>
    <s v="Cancelld"/>
    <x v="1"/>
    <x v="1"/>
    <x v="2"/>
    <n v="176"/>
    <n v="251.68"/>
  </r>
  <r>
    <s v="AD01-9362"/>
    <x v="0"/>
    <d v="2020-10-01T00:00:00"/>
    <d v="2020-10-01T00:00:00"/>
    <x v="1"/>
    <x v="1"/>
    <s v="Cancelld"/>
    <x v="1"/>
    <x v="1"/>
    <x v="2"/>
    <n v="350"/>
    <n v="500.5"/>
  </r>
  <r>
    <s v="AD01-9362"/>
    <x v="0"/>
    <d v="2020-10-01T00:00:00"/>
    <d v="2020-10-01T00:00:00"/>
    <x v="1"/>
    <x v="1"/>
    <s v="Cancelld"/>
    <x v="1"/>
    <x v="1"/>
    <x v="2"/>
    <n v="130"/>
    <n v="185.9"/>
  </r>
  <r>
    <s v="AD01-9363"/>
    <x v="0"/>
    <d v="2020-10-01T00:00:00"/>
    <d v="2020-10-01T00:00:00"/>
    <x v="1"/>
    <x v="1"/>
    <s v="Cancelld"/>
    <x v="1"/>
    <x v="1"/>
    <x v="2"/>
    <n v="346"/>
    <n v="494.78"/>
  </r>
  <r>
    <s v="AD01-9362"/>
    <x v="0"/>
    <d v="2020-10-01T00:00:00"/>
    <d v="2020-10-01T00:00:00"/>
    <x v="1"/>
    <x v="1"/>
    <s v="Cancelld"/>
    <x v="1"/>
    <x v="1"/>
    <x v="2"/>
    <n v="818"/>
    <n v="1169.74"/>
  </r>
  <r>
    <s v="AD01-9361"/>
    <x v="0"/>
    <d v="2020-10-01T00:00:00"/>
    <d v="2020-10-01T00:00:00"/>
    <x v="1"/>
    <x v="1"/>
    <s v="Cancelld"/>
    <x v="1"/>
    <x v="1"/>
    <x v="2"/>
    <n v="851"/>
    <n v="1216.93"/>
  </r>
  <r>
    <s v="AD01-9364"/>
    <x v="0"/>
    <d v="2020-10-01T00:00:00"/>
    <d v="2020-10-01T00:00:00"/>
    <x v="1"/>
    <x v="1"/>
    <s v="Cancelld"/>
    <x v="1"/>
    <x v="1"/>
    <x v="2"/>
    <n v="904"/>
    <n v="1292.72"/>
  </r>
  <r>
    <s v="AD01-9364"/>
    <x v="0"/>
    <d v="2020-10-01T00:00:00"/>
    <d v="2020-10-01T00:00:00"/>
    <x v="1"/>
    <x v="1"/>
    <s v="Cancelld"/>
    <x v="1"/>
    <x v="1"/>
    <x v="2"/>
    <n v="857"/>
    <n v="526.24"/>
  </r>
  <r>
    <s v="AD01-9362"/>
    <x v="0"/>
    <d v="2020-10-01T00:00:00"/>
    <d v="2020-10-01T00:00:00"/>
    <x v="1"/>
    <x v="1"/>
    <s v="Cancelld"/>
    <x v="1"/>
    <x v="1"/>
    <x v="2"/>
    <n v="177"/>
    <n v="526.24"/>
  </r>
  <r>
    <s v="AD01-9362"/>
    <x v="0"/>
    <d v="2020-10-01T00:00:00"/>
    <d v="2020-10-01T00:00:00"/>
    <x v="1"/>
    <x v="1"/>
    <s v="Cancelld"/>
    <x v="1"/>
    <x v="1"/>
    <x v="2"/>
    <n v="345"/>
    <n v="493.35"/>
  </r>
  <r>
    <s v="AD01-9363"/>
    <x v="0"/>
    <d v="2020-10-01T00:00:00"/>
    <d v="2020-10-01T00:00:00"/>
    <x v="1"/>
    <x v="1"/>
    <s v="Cancelld"/>
    <x v="1"/>
    <x v="1"/>
    <x v="2"/>
    <n v="127"/>
    <n v="181.61"/>
  </r>
  <r>
    <s v="AD01-9364"/>
    <x v="0"/>
    <d v="2020-10-01T00:00:00"/>
    <d v="2020-10-01T00:00:00"/>
    <x v="1"/>
    <x v="1"/>
    <s v="Cancelld"/>
    <x v="1"/>
    <x v="1"/>
    <x v="2"/>
    <n v="175"/>
    <n v="250.25"/>
  </r>
  <r>
    <s v="AD01-9362"/>
    <x v="0"/>
    <d v="2020-10-01T00:00:00"/>
    <d v="2020-10-01T00:00:00"/>
    <x v="1"/>
    <x v="1"/>
    <s v="Cancelld"/>
    <x v="1"/>
    <x v="1"/>
    <x v="2"/>
    <n v="349"/>
    <n v="499.07"/>
  </r>
  <r>
    <s v="AD01-9362"/>
    <x v="0"/>
    <d v="2020-10-01T00:00:00"/>
    <d v="2020-10-01T00:00:00"/>
    <x v="1"/>
    <x v="1"/>
    <s v="Cancelld"/>
    <x v="1"/>
    <x v="1"/>
    <x v="2"/>
    <n v="826"/>
    <n v="1181.18"/>
  </r>
  <r>
    <s v="AD01-9361"/>
    <x v="0"/>
    <d v="2020-10-01T00:00:00"/>
    <d v="2020-10-01T00:00:00"/>
    <x v="1"/>
    <x v="1"/>
    <s v="Cancelld"/>
    <x v="1"/>
    <x v="1"/>
    <x v="2"/>
    <n v="860"/>
    <n v="1229.8"/>
  </r>
  <r>
    <s v="AD01-9362"/>
    <x v="0"/>
    <d v="2020-10-01T00:00:00"/>
    <d v="2020-10-01T00:00:00"/>
    <x v="1"/>
    <x v="1"/>
    <s v="Cancelld"/>
    <x v="1"/>
    <x v="1"/>
    <x v="2"/>
    <n v="347"/>
    <n v="496.21000000000004"/>
  </r>
  <r>
    <s v="AD01-9363"/>
    <x v="0"/>
    <d v="2020-09-01T00:00:00"/>
    <d v="2020-09-01T00:00:00"/>
    <x v="1"/>
    <x v="1"/>
    <s v="Cancelld"/>
    <x v="1"/>
    <x v="1"/>
    <x v="2"/>
    <n v="134"/>
    <n v="191.62"/>
  </r>
  <r>
    <s v="AD01-9362"/>
    <x v="0"/>
    <d v="2020-09-01T00:00:00"/>
    <d v="2020-09-01T00:00:00"/>
    <x v="1"/>
    <x v="1"/>
    <s v="Cancelld"/>
    <x v="1"/>
    <x v="1"/>
    <x v="2"/>
    <n v="182"/>
    <n v="260.26"/>
  </r>
  <r>
    <s v="AD01-9362"/>
    <x v="0"/>
    <d v="2020-09-01T00:00:00"/>
    <d v="2020-09-01T00:00:00"/>
    <x v="1"/>
    <x v="1"/>
    <s v="Cancelld"/>
    <x v="1"/>
    <x v="1"/>
    <x v="2"/>
    <n v="136"/>
    <n v="194.48"/>
  </r>
  <r>
    <s v="AD01-9361"/>
    <x v="0"/>
    <d v="2020-09-01T00:00:00"/>
    <d v="2020-09-01T00:00:00"/>
    <x v="1"/>
    <x v="1"/>
    <s v="Cancelld"/>
    <x v="1"/>
    <x v="1"/>
    <x v="2"/>
    <n v="178"/>
    <n v="254.54"/>
  </r>
  <r>
    <s v="AD01-9364"/>
    <x v="0"/>
    <d v="2020-09-01T00:00:00"/>
    <d v="2020-09-01T00:00:00"/>
    <x v="1"/>
    <x v="1"/>
    <s v="Cancelld"/>
    <x v="1"/>
    <x v="1"/>
    <x v="2"/>
    <n v="352"/>
    <n v="503.36"/>
  </r>
  <r>
    <s v="AD01-9362"/>
    <x v="0"/>
    <d v="2020-09-01T00:00:00"/>
    <d v="2020-09-01T00:00:00"/>
    <x v="1"/>
    <x v="1"/>
    <s v="Cancelld"/>
    <x v="1"/>
    <x v="1"/>
    <x v="2"/>
    <n v="817"/>
    <n v="1168.31"/>
  </r>
  <r>
    <s v="AD01-9364"/>
    <x v="0"/>
    <d v="2020-09-01T00:00:00"/>
    <d v="2020-09-01T00:00:00"/>
    <x v="1"/>
    <x v="1"/>
    <s v="Cancelld"/>
    <x v="1"/>
    <x v="1"/>
    <x v="2"/>
    <n v="850"/>
    <n v="1215.5"/>
  </r>
  <r>
    <s v="AD01-9364"/>
    <x v="0"/>
    <d v="2020-09-01T00:00:00"/>
    <d v="2020-09-01T00:00:00"/>
    <x v="1"/>
    <x v="1"/>
    <s v="Cancelld"/>
    <x v="1"/>
    <x v="1"/>
    <x v="2"/>
    <n v="903"/>
    <n v="1291.29"/>
  </r>
  <r>
    <s v="AD01-9364"/>
    <x v="0"/>
    <d v="2020-09-01T00:00:00"/>
    <d v="2020-09-01T00:00:00"/>
    <x v="1"/>
    <x v="1"/>
    <s v="Cancelld"/>
    <x v="1"/>
    <x v="1"/>
    <x v="2"/>
    <n v="856"/>
    <n v="526.24"/>
  </r>
  <r>
    <s v="AD01-9362"/>
    <x v="0"/>
    <d v="2020-09-01T00:00:00"/>
    <d v="2020-09-01T00:00:00"/>
    <x v="1"/>
    <x v="1"/>
    <s v="Cancelld"/>
    <x v="1"/>
    <x v="1"/>
    <x v="2"/>
    <n v="183"/>
    <n v="526.24"/>
  </r>
  <r>
    <s v="AD01-9362"/>
    <x v="0"/>
    <d v="2020-09-01T00:00:00"/>
    <d v="2020-09-01T00:00:00"/>
    <x v="1"/>
    <x v="1"/>
    <s v="Cancelld"/>
    <x v="1"/>
    <x v="1"/>
    <x v="2"/>
    <n v="351"/>
    <n v="501.93"/>
  </r>
  <r>
    <s v="AD01-9364"/>
    <x v="0"/>
    <d v="2020-09-01T00:00:00"/>
    <d v="2020-09-01T00:00:00"/>
    <x v="1"/>
    <x v="1"/>
    <s v="Cancelld"/>
    <x v="1"/>
    <x v="1"/>
    <x v="2"/>
    <n v="133"/>
    <n v="190.19"/>
  </r>
  <r>
    <s v="AD01-9361"/>
    <x v="0"/>
    <d v="2020-09-01T00:00:00"/>
    <d v="2020-09-01T00:00:00"/>
    <x v="1"/>
    <x v="1"/>
    <s v="Cancelld"/>
    <x v="1"/>
    <x v="1"/>
    <x v="2"/>
    <n v="181"/>
    <n v="258.83"/>
  </r>
  <r>
    <s v="AD01-9362"/>
    <x v="0"/>
    <d v="2020-09-01T00:00:00"/>
    <d v="2020-09-01T00:00:00"/>
    <x v="1"/>
    <x v="1"/>
    <s v="Cancelld"/>
    <x v="1"/>
    <x v="1"/>
    <x v="2"/>
    <n v="355"/>
    <n v="507.65"/>
  </r>
  <r>
    <s v="AD01-9364"/>
    <x v="0"/>
    <d v="2020-09-01T00:00:00"/>
    <d v="2020-09-01T00:00:00"/>
    <x v="1"/>
    <x v="1"/>
    <s v="Cancelld"/>
    <x v="1"/>
    <x v="1"/>
    <x v="2"/>
    <n v="859"/>
    <n v="1228.3699999999999"/>
  </r>
  <r>
    <s v="AD01-9363"/>
    <x v="0"/>
    <d v="2020-09-01T00:00:00"/>
    <d v="2020-09-01T00:00:00"/>
    <x v="1"/>
    <x v="1"/>
    <s v="Cancelld"/>
    <x v="1"/>
    <x v="1"/>
    <x v="2"/>
    <n v="353"/>
    <n v="504.78999999999996"/>
  </r>
  <r>
    <s v="AD01-9361"/>
    <x v="0"/>
    <d v="2020-03-01T00:00:00"/>
    <d v="2020-03-01T00:00:00"/>
    <x v="0"/>
    <x v="1"/>
    <s v="Order assembled"/>
    <x v="1"/>
    <x v="1"/>
    <x v="1"/>
    <n v="364"/>
    <n v="520.52"/>
  </r>
  <r>
    <s v="AD01-9362"/>
    <x v="0"/>
    <d v="2020-03-01T00:00:00"/>
    <d v="2020-03-01T00:00:00"/>
    <x v="0"/>
    <x v="1"/>
    <s v="Order assembled"/>
    <x v="1"/>
    <x v="1"/>
    <x v="0"/>
    <n v="358"/>
    <n v="511.94"/>
  </r>
  <r>
    <s v="AD01-9361"/>
    <x v="0"/>
    <d v="2020-03-01T00:00:00"/>
    <d v="2020-03-01T00:00:00"/>
    <x v="0"/>
    <x v="1"/>
    <s v="Order assembled"/>
    <x v="1"/>
    <x v="1"/>
    <x v="1"/>
    <n v="367"/>
    <n v="524.80999999999995"/>
  </r>
  <r>
    <s v="AD01-9365"/>
    <x v="0"/>
    <d v="2020-03-01T00:00:00"/>
    <d v="2020-03-01T00:00:00"/>
    <x v="0"/>
    <x v="1"/>
    <s v="Order assembled"/>
    <x v="1"/>
    <x v="1"/>
    <x v="0"/>
    <n v="361"/>
    <n v="516.23"/>
  </r>
  <r>
    <s v="AD01-9361"/>
    <x v="0"/>
    <d v="2020-03-01T00:00:00"/>
    <d v="2020-03-01T00:00:00"/>
    <x v="0"/>
    <x v="1"/>
    <s v="Cancelld"/>
    <x v="1"/>
    <x v="1"/>
    <x v="0"/>
    <n v="355"/>
    <n v="507.65"/>
  </r>
  <r>
    <s v="AD01-9363"/>
    <x v="0"/>
    <d v="2020-02-01T00:00:00"/>
    <d v="2020-02-01T00:00:00"/>
    <x v="1"/>
    <x v="1"/>
    <s v="Order assembled"/>
    <x v="0"/>
    <x v="1"/>
    <x v="1"/>
    <n v="780"/>
    <n v="1115.4000000000001"/>
  </r>
  <r>
    <s v="AD01-9364"/>
    <x v="0"/>
    <d v="2020-02-01T00:00:00"/>
    <d v="2020-02-01T00:00:00"/>
    <x v="1"/>
    <x v="1"/>
    <s v="Order assembled"/>
    <x v="0"/>
    <x v="1"/>
    <x v="1"/>
    <n v="781"/>
    <n v="1116.83"/>
  </r>
  <r>
    <s v="AD01-9361"/>
    <x v="0"/>
    <d v="2020-02-01T00:00:00"/>
    <d v="2020-02-01T00:00:00"/>
    <x v="1"/>
    <x v="1"/>
    <s v="Order assembled"/>
    <x v="0"/>
    <x v="1"/>
    <x v="1"/>
    <n v="782"/>
    <n v="1118.26"/>
  </r>
  <r>
    <s v="AD01-9362"/>
    <x v="0"/>
    <d v="2020-02-01T00:00:00"/>
    <d v="2020-02-01T00:00:00"/>
    <x v="1"/>
    <x v="1"/>
    <s v="Order assembled"/>
    <x v="0"/>
    <x v="1"/>
    <x v="1"/>
    <n v="820"/>
    <n v="526.24"/>
  </r>
  <r>
    <s v="AD01-9362"/>
    <x v="0"/>
    <d v="2020-02-01T00:00:00"/>
    <d v="2020-02-01T00:00:00"/>
    <x v="1"/>
    <x v="1"/>
    <s v="Order assembled"/>
    <x v="0"/>
    <x v="1"/>
    <x v="1"/>
    <n v="821"/>
    <n v="526.24"/>
  </r>
  <r>
    <s v="AD01-9364"/>
    <x v="0"/>
    <d v="2020-01-01T00:00:00"/>
    <d v="2020-01-01T00:00:00"/>
    <x v="1"/>
    <x v="1"/>
    <s v="Order assembled"/>
    <x v="0"/>
    <x v="1"/>
    <x v="0"/>
    <n v="362"/>
    <n v="517.66"/>
  </r>
  <r>
    <s v="AD01-9364"/>
    <x v="0"/>
    <d v="2020-01-01T00:00:00"/>
    <d v="2020-01-01T00:00:00"/>
    <x v="1"/>
    <x v="1"/>
    <s v="Order assembled"/>
    <x v="0"/>
    <x v="1"/>
    <x v="0"/>
    <n v="779"/>
    <n v="1113.97"/>
  </r>
  <r>
    <s v="AD01-9363"/>
    <x v="0"/>
    <d v="2020-01-01T00:00:00"/>
    <d v="2020-01-01T00:00:00"/>
    <x v="1"/>
    <x v="1"/>
    <s v="Order assembled"/>
    <x v="0"/>
    <x v="1"/>
    <x v="0"/>
    <n v="819"/>
    <n v="526.24"/>
  </r>
  <r>
    <s v="AD01-9363"/>
    <x v="0"/>
    <d v="2020-01-01T00:00:00"/>
    <d v="2020-01-01T00:00:00"/>
    <x v="1"/>
    <x v="1"/>
    <s v="Order assembled"/>
    <x v="0"/>
    <x v="1"/>
    <x v="0"/>
    <n v="361"/>
    <n v="516.23"/>
  </r>
  <r>
    <s v="AD01-9362"/>
    <x v="0"/>
    <d v="2020-03-01T00:00:00"/>
    <d v="2020-03-01T00:00:00"/>
    <x v="1"/>
    <x v="1"/>
    <s v="Order assembled"/>
    <x v="0"/>
    <x v="1"/>
    <x v="1"/>
    <n v="822"/>
    <n v="526.24"/>
  </r>
  <r>
    <s v="AD01-9362"/>
    <x v="1"/>
    <d v="2021-12-01T00:00:00"/>
    <d v="2021-12-01T00:00:00"/>
    <x v="0"/>
    <x v="0"/>
    <s v="Order assembled"/>
    <x v="1"/>
    <x v="0"/>
    <x v="0"/>
    <n v="278"/>
    <n v="397.53999999999996"/>
  </r>
  <r>
    <s v="AD01-9361"/>
    <x v="1"/>
    <d v="2021-12-01T00:00:00"/>
    <d v="2021-12-01T00:00:00"/>
    <x v="0"/>
    <x v="0"/>
    <s v="Order assembled"/>
    <x v="1"/>
    <x v="0"/>
    <x v="0"/>
    <n v="272"/>
    <n v="388.96"/>
  </r>
  <r>
    <s v="AD01-9361"/>
    <x v="1"/>
    <d v="2021-12-01T00:00:00"/>
    <d v="2021-12-01T00:00:00"/>
    <x v="0"/>
    <x v="0"/>
    <s v="Order assembled"/>
    <x v="1"/>
    <x v="0"/>
    <x v="0"/>
    <n v="266"/>
    <n v="380.38"/>
  </r>
  <r>
    <s v="AD01-9364"/>
    <x v="1"/>
    <d v="2021-12-01T00:00:00"/>
    <d v="2021-12-01T00:00:00"/>
    <x v="0"/>
    <x v="0"/>
    <s v="Order assembled"/>
    <x v="1"/>
    <x v="0"/>
    <x v="0"/>
    <n v="276"/>
    <n v="526.24"/>
  </r>
  <r>
    <s v="AD01-9362"/>
    <x v="1"/>
    <d v="2021-12-01T00:00:00"/>
    <d v="2021-12-01T00:00:00"/>
    <x v="0"/>
    <x v="0"/>
    <s v="Order assembled"/>
    <x v="1"/>
    <x v="0"/>
    <x v="0"/>
    <n v="270"/>
    <n v="526.24"/>
  </r>
  <r>
    <s v="AD01-9362"/>
    <x v="1"/>
    <d v="2021-12-01T00:00:00"/>
    <d v="2021-12-01T00:00:00"/>
    <x v="0"/>
    <x v="0"/>
    <s v="Order assembled"/>
    <x v="1"/>
    <x v="0"/>
    <x v="0"/>
    <n v="279"/>
    <n v="398.97"/>
  </r>
  <r>
    <s v="AD01-9362"/>
    <x v="1"/>
    <d v="2021-12-01T00:00:00"/>
    <d v="2021-12-01T00:00:00"/>
    <x v="0"/>
    <x v="0"/>
    <s v="Order assembled"/>
    <x v="1"/>
    <x v="0"/>
    <x v="0"/>
    <n v="273"/>
    <n v="390.39"/>
  </r>
  <r>
    <s v="AD01-9361"/>
    <x v="1"/>
    <d v="2021-12-01T00:00:00"/>
    <d v="2021-12-01T00:00:00"/>
    <x v="0"/>
    <x v="0"/>
    <s v="Order assembled"/>
    <x v="1"/>
    <x v="0"/>
    <x v="0"/>
    <n v="267"/>
    <n v="381.81"/>
  </r>
  <r>
    <s v="AD01-9362"/>
    <x v="1"/>
    <d v="2021-12-01T00:00:00"/>
    <d v="2021-12-01T00:00:00"/>
    <x v="0"/>
    <x v="0"/>
    <s v="Order assembled"/>
    <x v="1"/>
    <x v="0"/>
    <x v="0"/>
    <n v="275"/>
    <n v="393.25"/>
  </r>
  <r>
    <s v="AD01-9362"/>
    <x v="1"/>
    <d v="2021-12-01T00:00:00"/>
    <d v="2021-12-01T00:00:00"/>
    <x v="0"/>
    <x v="0"/>
    <s v="Order assembled"/>
    <x v="1"/>
    <x v="0"/>
    <x v="0"/>
    <n v="269"/>
    <n v="384.67"/>
  </r>
  <r>
    <s v="AD01-9364"/>
    <x v="1"/>
    <d v="2021-11-01T00:00:00"/>
    <d v="2021-11-01T00:00:00"/>
    <x v="0"/>
    <x v="0"/>
    <s v="Order assembled"/>
    <x v="1"/>
    <x v="0"/>
    <x v="0"/>
    <n v="296"/>
    <n v="423.28"/>
  </r>
  <r>
    <s v="AD01-9362"/>
    <x v="1"/>
    <d v="2021-11-01T00:00:00"/>
    <d v="2021-11-01T00:00:00"/>
    <x v="0"/>
    <x v="0"/>
    <s v="Order assembled"/>
    <x v="1"/>
    <x v="0"/>
    <x v="0"/>
    <n v="290"/>
    <n v="414.7"/>
  </r>
  <r>
    <s v="AD01-9363"/>
    <x v="1"/>
    <d v="2021-11-01T00:00:00"/>
    <d v="2021-11-01T00:00:00"/>
    <x v="0"/>
    <x v="0"/>
    <s v="Order assembled"/>
    <x v="1"/>
    <x v="0"/>
    <x v="0"/>
    <n v="284"/>
    <n v="406.12"/>
  </r>
  <r>
    <s v="AD01-9365"/>
    <x v="1"/>
    <d v="2021-11-01T00:00:00"/>
    <d v="2021-11-01T00:00:00"/>
    <x v="0"/>
    <x v="0"/>
    <s v="Order assembled"/>
    <x v="1"/>
    <x v="0"/>
    <x v="0"/>
    <n v="294"/>
    <n v="526.24"/>
  </r>
  <r>
    <s v="AD01-9361"/>
    <x v="1"/>
    <d v="2021-11-01T00:00:00"/>
    <d v="2021-11-01T00:00:00"/>
    <x v="0"/>
    <x v="0"/>
    <s v="Order assembled"/>
    <x v="1"/>
    <x v="0"/>
    <x v="0"/>
    <n v="288"/>
    <n v="526.24"/>
  </r>
  <r>
    <s v="AD01-9361"/>
    <x v="1"/>
    <d v="2021-11-01T00:00:00"/>
    <d v="2021-11-01T00:00:00"/>
    <x v="0"/>
    <x v="0"/>
    <s v="Order assembled"/>
    <x v="1"/>
    <x v="0"/>
    <x v="0"/>
    <n v="282"/>
    <n v="526.24"/>
  </r>
  <r>
    <s v="AD01-9361"/>
    <x v="1"/>
    <d v="2021-11-01T00:00:00"/>
    <d v="2021-11-01T00:00:00"/>
    <x v="0"/>
    <x v="0"/>
    <s v="Order assembled"/>
    <x v="1"/>
    <x v="0"/>
    <x v="0"/>
    <n v="291"/>
    <n v="416.13"/>
  </r>
  <r>
    <s v="AD01-9365"/>
    <x v="1"/>
    <d v="2021-11-01T00:00:00"/>
    <d v="2021-11-01T00:00:00"/>
    <x v="0"/>
    <x v="0"/>
    <s v="Order assembled"/>
    <x v="1"/>
    <x v="0"/>
    <x v="0"/>
    <n v="285"/>
    <n v="407.55"/>
  </r>
  <r>
    <s v="AD01-9363"/>
    <x v="1"/>
    <d v="2021-11-01T00:00:00"/>
    <d v="2021-11-01T00:00:00"/>
    <x v="0"/>
    <x v="0"/>
    <s v="Order assembled"/>
    <x v="1"/>
    <x v="0"/>
    <x v="0"/>
    <n v="293"/>
    <n v="418.99"/>
  </r>
  <r>
    <s v="AD01-9364"/>
    <x v="1"/>
    <d v="2021-11-01T00:00:00"/>
    <d v="2021-11-01T00:00:00"/>
    <x v="0"/>
    <x v="0"/>
    <s v="Order assembled"/>
    <x v="1"/>
    <x v="0"/>
    <x v="0"/>
    <n v="287"/>
    <n v="410.40999999999997"/>
  </r>
  <r>
    <s v="AD01-9361"/>
    <x v="1"/>
    <d v="2021-11-01T00:00:00"/>
    <d v="2021-11-01T00:00:00"/>
    <x v="0"/>
    <x v="0"/>
    <s v="Order assembled"/>
    <x v="1"/>
    <x v="0"/>
    <x v="0"/>
    <n v="281"/>
    <n v="401.83"/>
  </r>
  <r>
    <s v="AD01-9364"/>
    <x v="1"/>
    <d v="2021-10-01T00:00:00"/>
    <d v="2021-10-01T00:00:00"/>
    <x v="0"/>
    <x v="0"/>
    <s v="Order assembled"/>
    <x v="1"/>
    <x v="0"/>
    <x v="0"/>
    <n v="308"/>
    <n v="440.44"/>
  </r>
  <r>
    <s v="AD01-9362"/>
    <x v="1"/>
    <d v="2021-10-01T00:00:00"/>
    <d v="2021-10-01T00:00:00"/>
    <x v="0"/>
    <x v="0"/>
    <s v="Order assembled"/>
    <x v="1"/>
    <x v="0"/>
    <x v="0"/>
    <n v="302"/>
    <n v="431.86"/>
  </r>
  <r>
    <s v="AD01-9362"/>
    <x v="1"/>
    <d v="2021-10-01T00:00:00"/>
    <d v="2021-10-01T00:00:00"/>
    <x v="0"/>
    <x v="0"/>
    <s v="Order assembled"/>
    <x v="1"/>
    <x v="0"/>
    <x v="0"/>
    <n v="306"/>
    <n v="526.24"/>
  </r>
  <r>
    <s v="AD01-9363"/>
    <x v="1"/>
    <d v="2021-10-01T00:00:00"/>
    <d v="2021-10-01T00:00:00"/>
    <x v="0"/>
    <x v="0"/>
    <s v="Order assembled"/>
    <x v="1"/>
    <x v="0"/>
    <x v="0"/>
    <n v="300"/>
    <n v="526.24"/>
  </r>
  <r>
    <s v="AD01-9364"/>
    <x v="1"/>
    <d v="2021-10-01T00:00:00"/>
    <d v="2021-10-01T00:00:00"/>
    <x v="0"/>
    <x v="0"/>
    <s v="Order assembled"/>
    <x v="1"/>
    <x v="0"/>
    <x v="0"/>
    <n v="309"/>
    <n v="441.87"/>
  </r>
  <r>
    <s v="AD01-9364"/>
    <x v="1"/>
    <d v="2021-10-01T00:00:00"/>
    <d v="2021-10-01T00:00:00"/>
    <x v="0"/>
    <x v="0"/>
    <s v="Order assembled"/>
    <x v="1"/>
    <x v="0"/>
    <x v="0"/>
    <n v="303"/>
    <n v="433.28999999999996"/>
  </r>
  <r>
    <s v="AD01-9364"/>
    <x v="1"/>
    <d v="2021-10-01T00:00:00"/>
    <d v="2021-10-01T00:00:00"/>
    <x v="0"/>
    <x v="0"/>
    <s v="Order assembled"/>
    <x v="1"/>
    <x v="0"/>
    <x v="0"/>
    <n v="297"/>
    <n v="424.71"/>
  </r>
  <r>
    <s v="AD01-9361"/>
    <x v="1"/>
    <d v="2021-10-01T00:00:00"/>
    <d v="2021-10-01T00:00:00"/>
    <x v="0"/>
    <x v="0"/>
    <s v="Order assembled"/>
    <x v="1"/>
    <x v="0"/>
    <x v="0"/>
    <n v="305"/>
    <n v="436.15"/>
  </r>
  <r>
    <s v="AD01-9361"/>
    <x v="1"/>
    <d v="2021-10-01T00:00:00"/>
    <d v="2021-10-01T00:00:00"/>
    <x v="0"/>
    <x v="0"/>
    <s v="Order assembled"/>
    <x v="1"/>
    <x v="0"/>
    <x v="0"/>
    <n v="299"/>
    <n v="427.57"/>
  </r>
  <r>
    <s v="AD01-9361"/>
    <x v="1"/>
    <d v="2021-04-01T00:00:00"/>
    <d v="2021-04-01T00:00:00"/>
    <x v="0"/>
    <x v="0"/>
    <s v="Order assembled"/>
    <x v="0"/>
    <x v="0"/>
    <x v="0"/>
    <n v="158"/>
    <n v="526.24"/>
  </r>
  <r>
    <s v="AD01-9361"/>
    <x v="1"/>
    <d v="2021-04-01T00:00:00"/>
    <d v="2021-04-01T00:00:00"/>
    <x v="0"/>
    <x v="0"/>
    <s v="Order assembled"/>
    <x v="0"/>
    <x v="0"/>
    <x v="0"/>
    <n v="152"/>
    <n v="526.24"/>
  </r>
  <r>
    <s v="AD01-9362"/>
    <x v="1"/>
    <d v="2021-04-01T00:00:00"/>
    <d v="2021-04-01T00:00:00"/>
    <x v="0"/>
    <x v="0"/>
    <s v="Order assembled"/>
    <x v="0"/>
    <x v="0"/>
    <x v="1"/>
    <n v="170"/>
    <n v="243.1"/>
  </r>
  <r>
    <s v="AD01-9362"/>
    <x v="1"/>
    <d v="2021-04-01T00:00:00"/>
    <d v="2021-04-01T00:00:00"/>
    <x v="0"/>
    <x v="0"/>
    <s v="Order assembled"/>
    <x v="0"/>
    <x v="0"/>
    <x v="1"/>
    <n v="218"/>
    <n v="311.74"/>
  </r>
  <r>
    <s v="AD01-9361"/>
    <x v="1"/>
    <d v="2021-04-01T00:00:00"/>
    <d v="2021-04-01T00:00:00"/>
    <x v="0"/>
    <x v="0"/>
    <s v="Order assembled"/>
    <x v="0"/>
    <x v="0"/>
    <x v="1"/>
    <n v="146"/>
    <n v="208.78"/>
  </r>
  <r>
    <s v="AD01-9364"/>
    <x v="1"/>
    <d v="2021-04-01T00:00:00"/>
    <d v="2021-04-01T00:00:00"/>
    <x v="0"/>
    <x v="0"/>
    <s v="Order assembled"/>
    <x v="0"/>
    <x v="0"/>
    <x v="1"/>
    <n v="172"/>
    <n v="245.95999999999998"/>
  </r>
  <r>
    <s v="AD01-9361"/>
    <x v="1"/>
    <d v="2021-04-01T00:00:00"/>
    <d v="2021-04-01T00:00:00"/>
    <x v="0"/>
    <x v="0"/>
    <s v="Order assembled"/>
    <x v="0"/>
    <x v="0"/>
    <x v="1"/>
    <n v="220"/>
    <n v="314.60000000000002"/>
  </r>
  <r>
    <s v="AD01-9361"/>
    <x v="1"/>
    <d v="2021-04-01T00:00:00"/>
    <d v="2021-04-01T00:00:00"/>
    <x v="0"/>
    <x v="0"/>
    <s v="Order assembled"/>
    <x v="0"/>
    <x v="0"/>
    <x v="1"/>
    <n v="162"/>
    <n v="526.24"/>
  </r>
  <r>
    <s v="AD01-9362"/>
    <x v="1"/>
    <d v="2021-04-01T00:00:00"/>
    <d v="2021-04-01T00:00:00"/>
    <x v="0"/>
    <x v="0"/>
    <s v="Order assembled"/>
    <x v="0"/>
    <x v="0"/>
    <x v="1"/>
    <n v="156"/>
    <n v="526.24"/>
  </r>
  <r>
    <s v="AD01-9362"/>
    <x v="1"/>
    <d v="2021-04-01T00:00:00"/>
    <d v="2021-04-01T00:00:00"/>
    <x v="0"/>
    <x v="0"/>
    <s v="Order assembled"/>
    <x v="0"/>
    <x v="0"/>
    <x v="1"/>
    <n v="150"/>
    <n v="526.24"/>
  </r>
  <r>
    <s v="AD01-9362"/>
    <x v="1"/>
    <d v="2021-04-01T00:00:00"/>
    <d v="2021-04-01T00:00:00"/>
    <x v="0"/>
    <x v="0"/>
    <s v="Order assembled"/>
    <x v="0"/>
    <x v="0"/>
    <x v="1"/>
    <n v="687"/>
    <n v="982.41"/>
  </r>
  <r>
    <s v="AD01-9361"/>
    <x v="1"/>
    <d v="2021-04-01T00:00:00"/>
    <d v="2021-04-01T00:00:00"/>
    <x v="0"/>
    <x v="0"/>
    <s v="Order assembled"/>
    <x v="0"/>
    <x v="0"/>
    <x v="1"/>
    <n v="721"/>
    <n v="1031.03"/>
  </r>
  <r>
    <s v="AD01-9362"/>
    <x v="1"/>
    <d v="2021-04-01T00:00:00"/>
    <d v="2021-04-01T00:00:00"/>
    <x v="0"/>
    <x v="0"/>
    <s v="Order assembled"/>
    <x v="0"/>
    <x v="0"/>
    <x v="1"/>
    <n v="774"/>
    <n v="1106.82"/>
  </r>
  <r>
    <s v="AD01-9361"/>
    <x v="1"/>
    <d v="2021-04-01T00:00:00"/>
    <d v="2021-04-01T00:00:00"/>
    <x v="0"/>
    <x v="0"/>
    <s v="Order assembled"/>
    <x v="0"/>
    <x v="0"/>
    <x v="1"/>
    <n v="159"/>
    <n v="227.37"/>
  </r>
  <r>
    <s v="AD01-9362"/>
    <x v="1"/>
    <d v="2021-04-01T00:00:00"/>
    <d v="2021-04-01T00:00:00"/>
    <x v="0"/>
    <x v="0"/>
    <s v="Order assembled"/>
    <x v="0"/>
    <x v="0"/>
    <x v="1"/>
    <n v="153"/>
    <n v="218.79"/>
  </r>
  <r>
    <s v="AD01-9361"/>
    <x v="1"/>
    <d v="2021-04-01T00:00:00"/>
    <d v="2021-04-01T00:00:00"/>
    <x v="0"/>
    <x v="0"/>
    <s v="Order assembled"/>
    <x v="0"/>
    <x v="0"/>
    <x v="1"/>
    <n v="147"/>
    <n v="210.21"/>
  </r>
  <r>
    <s v="AD01-9362"/>
    <x v="1"/>
    <d v="2021-04-01T00:00:00"/>
    <d v="2021-04-01T00:00:00"/>
    <x v="0"/>
    <x v="0"/>
    <s v="Order assembled"/>
    <x v="0"/>
    <x v="0"/>
    <x v="1"/>
    <n v="171"/>
    <n v="244.53"/>
  </r>
  <r>
    <s v="AD01-9362"/>
    <x v="1"/>
    <d v="2021-04-01T00:00:00"/>
    <d v="2021-04-01T00:00:00"/>
    <x v="0"/>
    <x v="0"/>
    <s v="Order assembled"/>
    <x v="0"/>
    <x v="0"/>
    <x v="1"/>
    <n v="760"/>
    <n v="526.24"/>
  </r>
  <r>
    <s v="AD01-9362"/>
    <x v="1"/>
    <d v="2021-04-01T00:00:00"/>
    <d v="2021-04-01T00:00:00"/>
    <x v="0"/>
    <x v="0"/>
    <s v="Order assembled"/>
    <x v="0"/>
    <x v="0"/>
    <x v="1"/>
    <n v="813"/>
    <n v="526.24"/>
  </r>
  <r>
    <s v="AD01-9362"/>
    <x v="1"/>
    <d v="2021-04-01T00:00:00"/>
    <d v="2021-04-01T00:00:00"/>
    <x v="0"/>
    <x v="0"/>
    <s v="Order assembled"/>
    <x v="0"/>
    <x v="0"/>
    <x v="1"/>
    <n v="217"/>
    <n v="310.31"/>
  </r>
  <r>
    <s v="AD01-9364"/>
    <x v="1"/>
    <d v="2021-04-01T00:00:00"/>
    <d v="2021-04-01T00:00:00"/>
    <x v="0"/>
    <x v="0"/>
    <s v="Order assembled"/>
    <x v="0"/>
    <x v="0"/>
    <x v="1"/>
    <n v="145"/>
    <n v="207.35"/>
  </r>
  <r>
    <s v="AD01-9362"/>
    <x v="1"/>
    <d v="2021-04-01T00:00:00"/>
    <d v="2021-04-01T00:00:00"/>
    <x v="0"/>
    <x v="0"/>
    <s v="Order assembled"/>
    <x v="0"/>
    <x v="0"/>
    <x v="0"/>
    <n v="161"/>
    <n v="230.23000000000002"/>
  </r>
  <r>
    <s v="AD01-9363"/>
    <x v="1"/>
    <d v="2021-04-01T00:00:00"/>
    <d v="2021-04-01T00:00:00"/>
    <x v="0"/>
    <x v="0"/>
    <s v="Order assembled"/>
    <x v="0"/>
    <x v="0"/>
    <x v="0"/>
    <n v="155"/>
    <n v="221.65"/>
  </r>
  <r>
    <s v="AD01-9362"/>
    <x v="1"/>
    <d v="2021-04-01T00:00:00"/>
    <d v="2021-04-01T00:00:00"/>
    <x v="0"/>
    <x v="0"/>
    <s v="Order assembled"/>
    <x v="0"/>
    <x v="0"/>
    <x v="0"/>
    <n v="149"/>
    <n v="213.07"/>
  </r>
  <r>
    <s v="AD01-9361"/>
    <x v="1"/>
    <d v="2021-04-01T00:00:00"/>
    <d v="2021-04-01T00:00:00"/>
    <x v="0"/>
    <x v="0"/>
    <s v="Order assembled"/>
    <x v="0"/>
    <x v="0"/>
    <x v="1"/>
    <n v="173"/>
    <n v="247.39"/>
  </r>
  <r>
    <s v="AD01-9361"/>
    <x v="1"/>
    <d v="2021-04-01T00:00:00"/>
    <d v="2021-04-01T00:00:00"/>
    <x v="0"/>
    <x v="0"/>
    <s v="Order assembled"/>
    <x v="0"/>
    <x v="0"/>
    <x v="1"/>
    <n v="221"/>
    <n v="316.02999999999997"/>
  </r>
  <r>
    <s v="AD01-9362"/>
    <x v="1"/>
    <d v="2021-04-01T00:00:00"/>
    <d v="2021-04-01T00:00:00"/>
    <x v="0"/>
    <x v="0"/>
    <s v="Order assembled"/>
    <x v="0"/>
    <x v="0"/>
    <x v="1"/>
    <n v="783"/>
    <n v="1119.69"/>
  </r>
  <r>
    <s v="AD01-9361"/>
    <x v="1"/>
    <d v="2021-08-01T00:00:00"/>
    <d v="2021-08-01T00:00:00"/>
    <x v="0"/>
    <x v="0"/>
    <s v="Order assembled"/>
    <x v="0"/>
    <x v="0"/>
    <x v="0"/>
    <n v="344"/>
    <n v="491.91999999999996"/>
  </r>
  <r>
    <s v="AD01-9361"/>
    <x v="1"/>
    <d v="2021-08-01T00:00:00"/>
    <d v="2021-08-01T00:00:00"/>
    <x v="0"/>
    <x v="0"/>
    <s v="Order assembled"/>
    <x v="0"/>
    <x v="0"/>
    <x v="0"/>
    <n v="338"/>
    <n v="483.34000000000003"/>
  </r>
  <r>
    <s v="AD01-9361"/>
    <x v="1"/>
    <d v="2021-08-01T00:00:00"/>
    <d v="2021-08-01T00:00:00"/>
    <x v="0"/>
    <x v="0"/>
    <s v="Order assembled"/>
    <x v="0"/>
    <x v="0"/>
    <x v="0"/>
    <n v="332"/>
    <n v="474.76"/>
  </r>
  <r>
    <s v="AD01-9364"/>
    <x v="1"/>
    <d v="2021-08-01T00:00:00"/>
    <d v="2021-08-01T00:00:00"/>
    <x v="0"/>
    <x v="0"/>
    <s v="Order assembled"/>
    <x v="0"/>
    <x v="0"/>
    <x v="1"/>
    <n v="152"/>
    <n v="206.72"/>
  </r>
  <r>
    <s v="AD01-9364"/>
    <x v="1"/>
    <d v="2021-08-01T00:00:00"/>
    <d v="2021-08-01T00:00:00"/>
    <x v="0"/>
    <x v="0"/>
    <s v="Order assembled"/>
    <x v="0"/>
    <x v="0"/>
    <x v="1"/>
    <n v="368"/>
    <n v="526.24"/>
  </r>
  <r>
    <s v="AD01-9365"/>
    <x v="1"/>
    <d v="2021-08-01T00:00:00"/>
    <d v="2021-08-01T00:00:00"/>
    <x v="0"/>
    <x v="0"/>
    <s v="Order assembled"/>
    <x v="0"/>
    <x v="0"/>
    <x v="1"/>
    <n v="148"/>
    <n v="211.64"/>
  </r>
  <r>
    <s v="AD01-9361"/>
    <x v="1"/>
    <d v="2021-08-01T00:00:00"/>
    <d v="2021-08-01T00:00:00"/>
    <x v="0"/>
    <x v="0"/>
    <s v="Order assembled"/>
    <x v="0"/>
    <x v="0"/>
    <x v="1"/>
    <n v="196"/>
    <n v="280.27999999999997"/>
  </r>
  <r>
    <s v="AD01-9361"/>
    <x v="1"/>
    <d v="2021-08-01T00:00:00"/>
    <d v="2021-08-01T00:00:00"/>
    <x v="0"/>
    <x v="0"/>
    <s v="Order assembled"/>
    <x v="0"/>
    <x v="0"/>
    <x v="1"/>
    <n v="370"/>
    <n v="529.1"/>
  </r>
  <r>
    <s v="AD01-9364"/>
    <x v="1"/>
    <d v="2021-08-01T00:00:00"/>
    <d v="2021-08-01T00:00:00"/>
    <x v="0"/>
    <x v="0"/>
    <s v="Order assembled"/>
    <x v="0"/>
    <x v="0"/>
    <x v="0"/>
    <n v="342"/>
    <n v="526.24"/>
  </r>
  <r>
    <s v="AD01-9362"/>
    <x v="1"/>
    <d v="2021-08-01T00:00:00"/>
    <d v="2021-08-01T00:00:00"/>
    <x v="0"/>
    <x v="0"/>
    <s v="Order assembled"/>
    <x v="0"/>
    <x v="0"/>
    <x v="0"/>
    <n v="336"/>
    <n v="526.24"/>
  </r>
  <r>
    <s v="AD01-9361"/>
    <x v="1"/>
    <d v="2021-08-01T00:00:00"/>
    <d v="2021-08-01T00:00:00"/>
    <x v="0"/>
    <x v="0"/>
    <s v="Order assembled"/>
    <x v="0"/>
    <x v="0"/>
    <x v="0"/>
    <n v="330"/>
    <n v="526.24"/>
  </r>
  <r>
    <s v="AD01-9361"/>
    <x v="1"/>
    <d v="2021-08-01T00:00:00"/>
    <d v="2021-08-01T00:00:00"/>
    <x v="0"/>
    <x v="0"/>
    <s v="Order assembled"/>
    <x v="0"/>
    <x v="0"/>
    <x v="1"/>
    <n v="691"/>
    <n v="988.13"/>
  </r>
  <r>
    <s v="AD01-9361"/>
    <x v="1"/>
    <d v="2021-08-01T00:00:00"/>
    <d v="2021-08-01T00:00:00"/>
    <x v="0"/>
    <x v="0"/>
    <s v="Order assembled"/>
    <x v="0"/>
    <x v="0"/>
    <x v="1"/>
    <n v="724"/>
    <n v="1035.32"/>
  </r>
  <r>
    <s v="AD01-9362"/>
    <x v="1"/>
    <d v="2021-08-01T00:00:00"/>
    <d v="2021-08-01T00:00:00"/>
    <x v="0"/>
    <x v="0"/>
    <s v="Order assembled"/>
    <x v="0"/>
    <x v="0"/>
    <x v="1"/>
    <n v="777"/>
    <n v="1111.1100000000001"/>
  </r>
  <r>
    <s v="AD01-9361"/>
    <x v="1"/>
    <d v="2021-08-01T00:00:00"/>
    <d v="2021-08-01T00:00:00"/>
    <x v="0"/>
    <x v="0"/>
    <s v="Order assembled"/>
    <x v="0"/>
    <x v="0"/>
    <x v="0"/>
    <n v="339"/>
    <n v="484.77"/>
  </r>
  <r>
    <s v="AD01-9361"/>
    <x v="1"/>
    <d v="2021-08-01T00:00:00"/>
    <d v="2021-08-01T00:00:00"/>
    <x v="0"/>
    <x v="0"/>
    <s v="Order assembled"/>
    <x v="0"/>
    <x v="0"/>
    <x v="0"/>
    <n v="333"/>
    <n v="476.19"/>
  </r>
  <r>
    <s v="AD01-9362"/>
    <x v="1"/>
    <d v="2021-08-01T00:00:00"/>
    <d v="2021-08-01T00:00:00"/>
    <x v="0"/>
    <x v="0"/>
    <s v="Order assembled"/>
    <x v="0"/>
    <x v="0"/>
    <x v="1"/>
    <n v="153"/>
    <n v="218.79"/>
  </r>
  <r>
    <s v="AD01-9361"/>
    <x v="1"/>
    <d v="2021-08-01T00:00:00"/>
    <d v="2021-08-01T00:00:00"/>
    <x v="0"/>
    <x v="0"/>
    <s v="Order assembled"/>
    <x v="0"/>
    <x v="0"/>
    <x v="1"/>
    <n v="764"/>
    <n v="526.24"/>
  </r>
  <r>
    <s v="AD01-9361"/>
    <x v="1"/>
    <d v="2021-08-01T00:00:00"/>
    <d v="2021-08-01T00:00:00"/>
    <x v="0"/>
    <x v="0"/>
    <s v="Order assembled"/>
    <x v="0"/>
    <x v="0"/>
    <x v="1"/>
    <n v="817"/>
    <n v="526.24"/>
  </r>
  <r>
    <s v="AD01-9361"/>
    <x v="1"/>
    <d v="2021-08-01T00:00:00"/>
    <d v="2021-08-01T00:00:00"/>
    <x v="0"/>
    <x v="0"/>
    <s v="Order assembled"/>
    <x v="0"/>
    <x v="0"/>
    <x v="1"/>
    <n v="151"/>
    <n v="215.93"/>
  </r>
  <r>
    <s v="AD01-9364"/>
    <x v="1"/>
    <d v="2021-08-01T00:00:00"/>
    <d v="2021-08-01T00:00:00"/>
    <x v="0"/>
    <x v="0"/>
    <s v="Order assembled"/>
    <x v="0"/>
    <x v="0"/>
    <x v="1"/>
    <n v="199"/>
    <n v="284.57"/>
  </r>
  <r>
    <s v="AD01-9365"/>
    <x v="1"/>
    <d v="2021-08-01T00:00:00"/>
    <d v="2021-08-01T00:00:00"/>
    <x v="0"/>
    <x v="0"/>
    <s v="Order assembled"/>
    <x v="0"/>
    <x v="0"/>
    <x v="1"/>
    <n v="367"/>
    <n v="524.80999999999995"/>
  </r>
  <r>
    <s v="AD01-9361"/>
    <x v="1"/>
    <d v="2021-08-01T00:00:00"/>
    <d v="2021-08-01T00:00:00"/>
    <x v="0"/>
    <x v="0"/>
    <s v="Order assembled"/>
    <x v="0"/>
    <x v="0"/>
    <x v="0"/>
    <n v="341"/>
    <n v="487.63"/>
  </r>
  <r>
    <s v="AD01-9365"/>
    <x v="1"/>
    <d v="2021-08-01T00:00:00"/>
    <d v="2021-08-01T00:00:00"/>
    <x v="0"/>
    <x v="0"/>
    <s v="Order assembled"/>
    <x v="0"/>
    <x v="0"/>
    <x v="0"/>
    <n v="335"/>
    <n v="479.05"/>
  </r>
  <r>
    <s v="AD01-9362"/>
    <x v="1"/>
    <d v="2021-08-01T00:00:00"/>
    <d v="2021-08-01T00:00:00"/>
    <x v="0"/>
    <x v="0"/>
    <s v="Order assembled"/>
    <x v="0"/>
    <x v="0"/>
    <x v="0"/>
    <n v="329"/>
    <n v="470.47"/>
  </r>
  <r>
    <s v="AD01-9364"/>
    <x v="1"/>
    <d v="2021-08-01T00:00:00"/>
    <d v="2021-08-01T00:00:00"/>
    <x v="0"/>
    <x v="0"/>
    <s v="Order assembled"/>
    <x v="0"/>
    <x v="0"/>
    <x v="1"/>
    <n v="149"/>
    <n v="213.07"/>
  </r>
  <r>
    <s v="AD01-9362"/>
    <x v="1"/>
    <d v="2021-08-01T00:00:00"/>
    <d v="2021-08-01T00:00:00"/>
    <x v="0"/>
    <x v="0"/>
    <s v="Order assembled"/>
    <x v="0"/>
    <x v="0"/>
    <x v="1"/>
    <n v="197"/>
    <n v="281.70999999999998"/>
  </r>
  <r>
    <s v="AD01-9364"/>
    <x v="1"/>
    <d v="2021-08-01T00:00:00"/>
    <d v="2021-08-01T00:00:00"/>
    <x v="0"/>
    <x v="0"/>
    <s v="Order assembled"/>
    <x v="0"/>
    <x v="0"/>
    <x v="1"/>
    <n v="786"/>
    <n v="1123.98"/>
  </r>
  <r>
    <s v="AD01-9361"/>
    <x v="1"/>
    <d v="2021-12-01T00:00:00"/>
    <d v="2021-12-01T00:00:00"/>
    <x v="0"/>
    <x v="0"/>
    <s v="Order assembled"/>
    <x v="0"/>
    <x v="0"/>
    <x v="1"/>
    <n v="128"/>
    <n v="174.07999999999998"/>
  </r>
  <r>
    <s v="AD01-9362"/>
    <x v="1"/>
    <d v="2021-12-01T00:00:00"/>
    <d v="2021-12-01T00:00:00"/>
    <x v="0"/>
    <x v="0"/>
    <s v="Order assembled"/>
    <x v="0"/>
    <x v="0"/>
    <x v="1"/>
    <n v="176"/>
    <n v="251.68"/>
  </r>
  <r>
    <s v="AD01-9361"/>
    <x v="1"/>
    <d v="2021-12-01T00:00:00"/>
    <d v="2021-12-01T00:00:00"/>
    <x v="0"/>
    <x v="0"/>
    <s v="Order assembled"/>
    <x v="0"/>
    <x v="0"/>
    <x v="1"/>
    <n v="130"/>
    <n v="185.9"/>
  </r>
  <r>
    <s v="AD01-9362"/>
    <x v="1"/>
    <d v="2021-12-01T00:00:00"/>
    <d v="2021-12-01T00:00:00"/>
    <x v="0"/>
    <x v="0"/>
    <s v="Order assembled"/>
    <x v="0"/>
    <x v="0"/>
    <x v="1"/>
    <n v="178"/>
    <n v="254.54"/>
  </r>
  <r>
    <s v="AD01-9361"/>
    <x v="1"/>
    <d v="2021-12-01T00:00:00"/>
    <d v="2021-12-01T00:00:00"/>
    <x v="0"/>
    <x v="0"/>
    <s v="Order assembled"/>
    <x v="0"/>
    <x v="0"/>
    <x v="1"/>
    <n v="728"/>
    <n v="1041.04"/>
  </r>
  <r>
    <s v="AD01-9363"/>
    <x v="1"/>
    <d v="2021-12-01T00:00:00"/>
    <d v="2021-12-01T00:00:00"/>
    <x v="0"/>
    <x v="0"/>
    <s v="Order assembled"/>
    <x v="0"/>
    <x v="0"/>
    <x v="1"/>
    <n v="129"/>
    <n v="184.47"/>
  </r>
  <r>
    <s v="AD01-9364"/>
    <x v="1"/>
    <d v="2021-12-01T00:00:00"/>
    <d v="2021-12-01T00:00:00"/>
    <x v="0"/>
    <x v="0"/>
    <s v="Order assembled"/>
    <x v="0"/>
    <x v="0"/>
    <x v="1"/>
    <n v="767"/>
    <n v="526.24"/>
  </r>
  <r>
    <s v="AD01-9362"/>
    <x v="1"/>
    <d v="2021-12-01T00:00:00"/>
    <d v="2021-12-01T00:00:00"/>
    <x v="0"/>
    <x v="0"/>
    <s v="Order assembled"/>
    <x v="0"/>
    <x v="0"/>
    <x v="1"/>
    <n v="127"/>
    <n v="181.61"/>
  </r>
  <r>
    <s v="AD01-9362"/>
    <x v="1"/>
    <d v="2021-12-01T00:00:00"/>
    <d v="2021-12-01T00:00:00"/>
    <x v="0"/>
    <x v="0"/>
    <s v="Order assembled"/>
    <x v="0"/>
    <x v="0"/>
    <x v="1"/>
    <n v="175"/>
    <n v="250.25"/>
  </r>
  <r>
    <s v="AD01-9361"/>
    <x v="1"/>
    <d v="2021-12-01T00:00:00"/>
    <d v="2021-12-01T00:00:00"/>
    <x v="0"/>
    <x v="0"/>
    <s v="Order assembled"/>
    <x v="0"/>
    <x v="0"/>
    <x v="1"/>
    <n v="131"/>
    <n v="187.32999999999998"/>
  </r>
  <r>
    <s v="AD01-9361"/>
    <x v="1"/>
    <d v="2021-02-01T00:00:00"/>
    <d v="2021-02-01T00:00:00"/>
    <x v="0"/>
    <x v="0"/>
    <s v="Order assembled"/>
    <x v="0"/>
    <x v="0"/>
    <x v="0"/>
    <n v="194"/>
    <n v="526.24"/>
  </r>
  <r>
    <s v="AD01-9362"/>
    <x v="1"/>
    <d v="2021-02-01T00:00:00"/>
    <d v="2021-02-01T00:00:00"/>
    <x v="0"/>
    <x v="0"/>
    <s v="Order assembled"/>
    <x v="0"/>
    <x v="0"/>
    <x v="0"/>
    <n v="188"/>
    <n v="526.24"/>
  </r>
  <r>
    <s v="AD01-9361"/>
    <x v="1"/>
    <d v="2021-02-01T00:00:00"/>
    <d v="2021-02-01T00:00:00"/>
    <x v="0"/>
    <x v="0"/>
    <s v="Order assembled"/>
    <x v="0"/>
    <x v="0"/>
    <x v="0"/>
    <n v="182"/>
    <n v="526.24"/>
  </r>
  <r>
    <s v="AD01-9361"/>
    <x v="1"/>
    <d v="2021-02-01T00:00:00"/>
    <d v="2021-02-01T00:00:00"/>
    <x v="0"/>
    <x v="0"/>
    <s v="Order assembled"/>
    <x v="0"/>
    <x v="0"/>
    <x v="1"/>
    <n v="182"/>
    <n v="260.26"/>
  </r>
  <r>
    <s v="AD01-9364"/>
    <x v="1"/>
    <d v="2021-02-01T00:00:00"/>
    <d v="2021-02-01T00:00:00"/>
    <x v="0"/>
    <x v="0"/>
    <s v="Order assembled"/>
    <x v="0"/>
    <x v="0"/>
    <x v="1"/>
    <n v="230"/>
    <n v="328.9"/>
  </r>
  <r>
    <s v="AD01-9365"/>
    <x v="1"/>
    <d v="2021-02-01T00:00:00"/>
    <d v="2021-02-01T00:00:00"/>
    <x v="0"/>
    <x v="0"/>
    <s v="Order assembled"/>
    <x v="0"/>
    <x v="0"/>
    <x v="1"/>
    <n v="158"/>
    <n v="225.94"/>
  </r>
  <r>
    <s v="AD01-9362"/>
    <x v="1"/>
    <d v="2021-02-01T00:00:00"/>
    <d v="2021-02-01T00:00:00"/>
    <x v="0"/>
    <x v="0"/>
    <s v="Order assembled"/>
    <x v="0"/>
    <x v="0"/>
    <x v="1"/>
    <n v="184"/>
    <n v="263.12"/>
  </r>
  <r>
    <s v="AD01-9361"/>
    <x v="1"/>
    <d v="2021-02-01T00:00:00"/>
    <d v="2021-02-01T00:00:00"/>
    <x v="0"/>
    <x v="0"/>
    <s v="Order assembled"/>
    <x v="0"/>
    <x v="0"/>
    <x v="1"/>
    <n v="154"/>
    <n v="220.22"/>
  </r>
  <r>
    <s v="AD01-9362"/>
    <x v="1"/>
    <d v="2021-02-01T00:00:00"/>
    <d v="2021-02-01T00:00:00"/>
    <x v="0"/>
    <x v="0"/>
    <s v="Order assembled"/>
    <x v="0"/>
    <x v="0"/>
    <x v="0"/>
    <n v="192"/>
    <n v="526.24"/>
  </r>
  <r>
    <s v="AD01-9365"/>
    <x v="1"/>
    <d v="2021-02-01T00:00:00"/>
    <d v="2021-02-01T00:00:00"/>
    <x v="0"/>
    <x v="0"/>
    <s v="Order assembled"/>
    <x v="0"/>
    <x v="0"/>
    <x v="0"/>
    <n v="186"/>
    <n v="526.24"/>
  </r>
  <r>
    <s v="AD01-9363"/>
    <x v="1"/>
    <d v="2021-02-01T00:00:00"/>
    <d v="2021-02-01T00:00:00"/>
    <x v="0"/>
    <x v="0"/>
    <s v="Order assembled"/>
    <x v="0"/>
    <x v="0"/>
    <x v="0"/>
    <n v="180"/>
    <n v="526.24"/>
  </r>
  <r>
    <s v="AD01-9361"/>
    <x v="1"/>
    <d v="2021-02-01T00:00:00"/>
    <d v="2021-02-01T00:00:00"/>
    <x v="0"/>
    <x v="0"/>
    <s v="Order assembled"/>
    <x v="0"/>
    <x v="0"/>
    <x v="1"/>
    <n v="686"/>
    <n v="980.98"/>
  </r>
  <r>
    <s v="AD01-9363"/>
    <x v="1"/>
    <d v="2021-02-01T00:00:00"/>
    <d v="2021-02-01T00:00:00"/>
    <x v="0"/>
    <x v="0"/>
    <s v="Order assembled"/>
    <x v="0"/>
    <x v="0"/>
    <x v="1"/>
    <n v="719"/>
    <n v="1028.17"/>
  </r>
  <r>
    <s v="AD01-9362"/>
    <x v="1"/>
    <d v="2021-02-01T00:00:00"/>
    <d v="2021-02-01T00:00:00"/>
    <x v="0"/>
    <x v="0"/>
    <s v="Order assembled"/>
    <x v="0"/>
    <x v="0"/>
    <x v="1"/>
    <n v="772"/>
    <n v="1103.96"/>
  </r>
  <r>
    <s v="AD01-9364"/>
    <x v="1"/>
    <d v="2021-02-01T00:00:00"/>
    <d v="2021-02-01T00:00:00"/>
    <x v="0"/>
    <x v="0"/>
    <s v="Order assembled"/>
    <x v="0"/>
    <x v="0"/>
    <x v="0"/>
    <n v="189"/>
    <n v="270.27"/>
  </r>
  <r>
    <s v="AD01-9363"/>
    <x v="1"/>
    <d v="2021-02-01T00:00:00"/>
    <d v="2021-02-01T00:00:00"/>
    <x v="0"/>
    <x v="0"/>
    <s v="Order assembled"/>
    <x v="0"/>
    <x v="0"/>
    <x v="0"/>
    <n v="183"/>
    <n v="261.69"/>
  </r>
  <r>
    <s v="AD01-9362"/>
    <x v="1"/>
    <d v="2021-02-01T00:00:00"/>
    <d v="2021-02-01T00:00:00"/>
    <x v="0"/>
    <x v="0"/>
    <s v="Order assembled"/>
    <x v="0"/>
    <x v="0"/>
    <x v="1"/>
    <n v="183"/>
    <n v="261.69"/>
  </r>
  <r>
    <s v="AD01-9362"/>
    <x v="1"/>
    <d v="2021-02-01T00:00:00"/>
    <d v="2021-02-01T00:00:00"/>
    <x v="0"/>
    <x v="0"/>
    <s v="Order assembled"/>
    <x v="0"/>
    <x v="0"/>
    <x v="1"/>
    <n v="758"/>
    <n v="526.24"/>
  </r>
  <r>
    <s v="AD01-9361"/>
    <x v="1"/>
    <d v="2021-02-01T00:00:00"/>
    <d v="2021-02-01T00:00:00"/>
    <x v="0"/>
    <x v="0"/>
    <s v="Order assembled"/>
    <x v="0"/>
    <x v="0"/>
    <x v="1"/>
    <n v="812"/>
    <n v="526.24"/>
  </r>
  <r>
    <s v="AD01-9361"/>
    <x v="1"/>
    <d v="2021-02-01T00:00:00"/>
    <d v="2021-02-01T00:00:00"/>
    <x v="0"/>
    <x v="0"/>
    <s v="Order assembled"/>
    <x v="0"/>
    <x v="0"/>
    <x v="1"/>
    <n v="181"/>
    <n v="258.83"/>
  </r>
  <r>
    <s v="AD01-9365"/>
    <x v="1"/>
    <d v="2021-02-01T00:00:00"/>
    <d v="2021-02-01T00:00:00"/>
    <x v="0"/>
    <x v="0"/>
    <s v="Order assembled"/>
    <x v="0"/>
    <x v="0"/>
    <x v="1"/>
    <n v="229"/>
    <n v="327.47000000000003"/>
  </r>
  <r>
    <s v="AD01-9362"/>
    <x v="1"/>
    <d v="2021-02-01T00:00:00"/>
    <d v="2021-02-01T00:00:00"/>
    <x v="0"/>
    <x v="0"/>
    <s v="Order assembled"/>
    <x v="0"/>
    <x v="0"/>
    <x v="1"/>
    <n v="157"/>
    <n v="224.51"/>
  </r>
  <r>
    <s v="AD01-9362"/>
    <x v="1"/>
    <d v="2021-02-01T00:00:00"/>
    <d v="2021-02-01T00:00:00"/>
    <x v="0"/>
    <x v="0"/>
    <s v="Order assembled"/>
    <x v="0"/>
    <x v="0"/>
    <x v="0"/>
    <n v="191"/>
    <n v="273.13"/>
  </r>
  <r>
    <s v="AD01-9362"/>
    <x v="1"/>
    <d v="2021-02-01T00:00:00"/>
    <d v="2021-02-01T00:00:00"/>
    <x v="0"/>
    <x v="0"/>
    <s v="Order assembled"/>
    <x v="0"/>
    <x v="0"/>
    <x v="0"/>
    <n v="185"/>
    <n v="264.55"/>
  </r>
  <r>
    <s v="AD01-9362"/>
    <x v="1"/>
    <d v="2021-02-01T00:00:00"/>
    <d v="2021-02-01T00:00:00"/>
    <x v="0"/>
    <x v="0"/>
    <s v="Order assembled"/>
    <x v="0"/>
    <x v="0"/>
    <x v="0"/>
    <n v="179"/>
    <n v="255.97"/>
  </r>
  <r>
    <s v="AD01-9365"/>
    <x v="1"/>
    <d v="2021-02-01T00:00:00"/>
    <d v="2021-02-01T00:00:00"/>
    <x v="0"/>
    <x v="0"/>
    <s v="Order assembled"/>
    <x v="0"/>
    <x v="0"/>
    <x v="1"/>
    <n v="185"/>
    <n v="264.55"/>
  </r>
  <r>
    <s v="AD01-9363"/>
    <x v="1"/>
    <d v="2021-02-01T00:00:00"/>
    <d v="2021-02-01T00:00:00"/>
    <x v="0"/>
    <x v="0"/>
    <s v="Order assembled"/>
    <x v="0"/>
    <x v="0"/>
    <x v="1"/>
    <n v="227"/>
    <n v="324.61"/>
  </r>
  <r>
    <s v="AD01-9361"/>
    <x v="1"/>
    <d v="2021-02-01T00:00:00"/>
    <d v="2021-02-01T00:00:00"/>
    <x v="0"/>
    <x v="0"/>
    <s v="Order assembled"/>
    <x v="0"/>
    <x v="0"/>
    <x v="1"/>
    <n v="781"/>
    <n v="1116.83"/>
  </r>
  <r>
    <s v="AD01-9364"/>
    <x v="1"/>
    <d v="2021-01-01T00:00:00"/>
    <d v="2021-01-01T00:00:00"/>
    <x v="0"/>
    <x v="0"/>
    <s v="Order assembled"/>
    <x v="0"/>
    <x v="0"/>
    <x v="0"/>
    <n v="206"/>
    <n v="526.24"/>
  </r>
  <r>
    <s v="AD01-9362"/>
    <x v="1"/>
    <d v="2021-01-01T00:00:00"/>
    <d v="2021-01-01T00:00:00"/>
    <x v="0"/>
    <x v="0"/>
    <s v="Order assembled"/>
    <x v="0"/>
    <x v="0"/>
    <x v="0"/>
    <n v="200"/>
    <n v="526.24"/>
  </r>
  <r>
    <s v="AD01-9364"/>
    <x v="1"/>
    <d v="2021-01-01T00:00:00"/>
    <d v="2021-01-01T00:00:00"/>
    <x v="0"/>
    <x v="0"/>
    <s v="Order assembled"/>
    <x v="0"/>
    <x v="0"/>
    <x v="1"/>
    <n v="188"/>
    <n v="268.84000000000003"/>
  </r>
  <r>
    <s v="AD01-9362"/>
    <x v="1"/>
    <d v="2021-01-01T00:00:00"/>
    <d v="2021-01-01T00:00:00"/>
    <x v="0"/>
    <x v="0"/>
    <s v="Order assembled"/>
    <x v="0"/>
    <x v="0"/>
    <x v="1"/>
    <n v="236"/>
    <n v="337.48"/>
  </r>
  <r>
    <s v="AD01-9364"/>
    <x v="1"/>
    <d v="2021-01-01T00:00:00"/>
    <d v="2021-01-01T00:00:00"/>
    <x v="0"/>
    <x v="0"/>
    <s v="Order assembled"/>
    <x v="0"/>
    <x v="0"/>
    <x v="1"/>
    <n v="190"/>
    <n v="271.7"/>
  </r>
  <r>
    <s v="AD01-9361"/>
    <x v="1"/>
    <d v="2021-01-01T00:00:00"/>
    <d v="2021-01-01T00:00:00"/>
    <x v="0"/>
    <x v="0"/>
    <s v="Order assembled"/>
    <x v="0"/>
    <x v="0"/>
    <x v="1"/>
    <n v="232"/>
    <n v="331.76"/>
  </r>
  <r>
    <s v="AD01-9362"/>
    <x v="1"/>
    <d v="2021-01-01T00:00:00"/>
    <d v="2021-01-01T00:00:00"/>
    <x v="0"/>
    <x v="0"/>
    <s v="Order assembled"/>
    <x v="0"/>
    <x v="0"/>
    <x v="1"/>
    <n v="160"/>
    <n v="228.8"/>
  </r>
  <r>
    <s v="AD01-9361"/>
    <x v="1"/>
    <d v="2021-01-01T00:00:00"/>
    <d v="2021-01-01T00:00:00"/>
    <x v="0"/>
    <x v="0"/>
    <s v="Order assembled"/>
    <x v="0"/>
    <x v="0"/>
    <x v="0"/>
    <n v="210"/>
    <n v="526.24"/>
  </r>
  <r>
    <s v="AD01-9362"/>
    <x v="1"/>
    <d v="2021-01-01T00:00:00"/>
    <d v="2021-01-01T00:00:00"/>
    <x v="0"/>
    <x v="0"/>
    <s v="Order assembled"/>
    <x v="0"/>
    <x v="0"/>
    <x v="0"/>
    <n v="204"/>
    <n v="526.24"/>
  </r>
  <r>
    <s v="AD01-9364"/>
    <x v="1"/>
    <d v="2021-01-01T00:00:00"/>
    <d v="2021-01-01T00:00:00"/>
    <x v="0"/>
    <x v="0"/>
    <s v="Order assembled"/>
    <x v="0"/>
    <x v="0"/>
    <x v="0"/>
    <n v="198"/>
    <n v="526.24"/>
  </r>
  <r>
    <s v="AD01-9361"/>
    <x v="1"/>
    <d v="2021-01-01T00:00:00"/>
    <d v="2021-01-01T00:00:00"/>
    <x v="0"/>
    <x v="0"/>
    <s v="Order assembled"/>
    <x v="0"/>
    <x v="0"/>
    <x v="1"/>
    <n v="685"/>
    <n v="979.55"/>
  </r>
  <r>
    <s v="AD01-9361"/>
    <x v="1"/>
    <d v="2021-01-01T00:00:00"/>
    <d v="2021-01-01T00:00:00"/>
    <x v="0"/>
    <x v="0"/>
    <s v="Order assembled"/>
    <x v="0"/>
    <x v="0"/>
    <x v="1"/>
    <n v="718"/>
    <n v="1026.74"/>
  </r>
  <r>
    <s v="AD01-9362"/>
    <x v="1"/>
    <d v="2021-01-01T00:00:00"/>
    <d v="2021-01-01T00:00:00"/>
    <x v="0"/>
    <x v="0"/>
    <s v="Order assembled"/>
    <x v="0"/>
    <x v="0"/>
    <x v="1"/>
    <n v="771"/>
    <n v="1102.53"/>
  </r>
  <r>
    <s v="AD01-9362"/>
    <x v="1"/>
    <d v="2021-01-01T00:00:00"/>
    <d v="2021-01-01T00:00:00"/>
    <x v="0"/>
    <x v="0"/>
    <s v="Order assembled"/>
    <x v="0"/>
    <x v="0"/>
    <x v="0"/>
    <n v="207"/>
    <n v="296.01"/>
  </r>
  <r>
    <s v="AD01-9361"/>
    <x v="1"/>
    <d v="2021-01-01T00:00:00"/>
    <d v="2021-01-01T00:00:00"/>
    <x v="0"/>
    <x v="0"/>
    <s v="Order assembled"/>
    <x v="0"/>
    <x v="0"/>
    <x v="0"/>
    <n v="201"/>
    <n v="287.43"/>
  </r>
  <r>
    <s v="AD01-9361"/>
    <x v="1"/>
    <d v="2021-01-01T00:00:00"/>
    <d v="2021-01-01T00:00:00"/>
    <x v="0"/>
    <x v="0"/>
    <s v="Order assembled"/>
    <x v="0"/>
    <x v="0"/>
    <x v="0"/>
    <n v="195"/>
    <n v="278.85000000000002"/>
  </r>
  <r>
    <s v="AD01-9362"/>
    <x v="1"/>
    <d v="2021-01-01T00:00:00"/>
    <d v="2021-01-01T00:00:00"/>
    <x v="0"/>
    <x v="0"/>
    <s v="Order assembled"/>
    <x v="0"/>
    <x v="0"/>
    <x v="1"/>
    <n v="189"/>
    <n v="270.27"/>
  </r>
  <r>
    <s v="AD01-9361"/>
    <x v="1"/>
    <d v="2021-01-01T00:00:00"/>
    <d v="2021-01-01T00:00:00"/>
    <x v="0"/>
    <x v="0"/>
    <s v="Order assembled"/>
    <x v="0"/>
    <x v="0"/>
    <x v="1"/>
    <n v="757"/>
    <n v="526.24"/>
  </r>
  <r>
    <s v="AD01-9361"/>
    <x v="1"/>
    <d v="2021-01-01T00:00:00"/>
    <d v="2021-01-01T00:00:00"/>
    <x v="0"/>
    <x v="0"/>
    <s v="Order assembled"/>
    <x v="0"/>
    <x v="0"/>
    <x v="1"/>
    <n v="811"/>
    <n v="526.24"/>
  </r>
  <r>
    <s v="AD01-9362"/>
    <x v="1"/>
    <d v="2021-01-01T00:00:00"/>
    <d v="2021-01-01T00:00:00"/>
    <x v="0"/>
    <x v="0"/>
    <s v="Order assembled"/>
    <x v="0"/>
    <x v="0"/>
    <x v="1"/>
    <n v="187"/>
    <n v="267.40999999999997"/>
  </r>
  <r>
    <s v="AD01-9362"/>
    <x v="1"/>
    <d v="2021-01-01T00:00:00"/>
    <d v="2021-01-01T00:00:00"/>
    <x v="0"/>
    <x v="0"/>
    <s v="Order assembled"/>
    <x v="0"/>
    <x v="0"/>
    <x v="1"/>
    <n v="235"/>
    <n v="336.05"/>
  </r>
  <r>
    <s v="AD01-9364"/>
    <x v="1"/>
    <d v="2021-01-01T00:00:00"/>
    <d v="2021-01-01T00:00:00"/>
    <x v="0"/>
    <x v="0"/>
    <s v="Order assembled"/>
    <x v="0"/>
    <x v="0"/>
    <x v="1"/>
    <n v="163"/>
    <n v="233.09"/>
  </r>
  <r>
    <s v="AD01-9363"/>
    <x v="1"/>
    <d v="2021-01-01T00:00:00"/>
    <d v="2021-01-01T00:00:00"/>
    <x v="0"/>
    <x v="0"/>
    <s v="Order assembled"/>
    <x v="0"/>
    <x v="0"/>
    <x v="0"/>
    <n v="209"/>
    <n v="298.87"/>
  </r>
  <r>
    <s v="AD01-9362"/>
    <x v="1"/>
    <d v="2021-01-01T00:00:00"/>
    <d v="2021-01-01T00:00:00"/>
    <x v="0"/>
    <x v="0"/>
    <s v="Order assembled"/>
    <x v="0"/>
    <x v="0"/>
    <x v="0"/>
    <n v="203"/>
    <n v="290.28999999999996"/>
  </r>
  <r>
    <s v="AD01-9361"/>
    <x v="1"/>
    <d v="2021-01-01T00:00:00"/>
    <d v="2021-01-01T00:00:00"/>
    <x v="0"/>
    <x v="0"/>
    <s v="Order assembled"/>
    <x v="0"/>
    <x v="0"/>
    <x v="0"/>
    <n v="197"/>
    <n v="281.70999999999998"/>
  </r>
  <r>
    <s v="AD01-9364"/>
    <x v="1"/>
    <d v="2021-01-01T00:00:00"/>
    <d v="2021-01-01T00:00:00"/>
    <x v="0"/>
    <x v="0"/>
    <s v="Order assembled"/>
    <x v="0"/>
    <x v="0"/>
    <x v="1"/>
    <n v="233"/>
    <n v="333.19"/>
  </r>
  <r>
    <s v="AD01-9364"/>
    <x v="1"/>
    <d v="2021-01-01T00:00:00"/>
    <d v="2021-01-01T00:00:00"/>
    <x v="0"/>
    <x v="0"/>
    <s v="Order assembled"/>
    <x v="0"/>
    <x v="0"/>
    <x v="1"/>
    <n v="780"/>
    <n v="1115.4000000000001"/>
  </r>
  <r>
    <s v="AD01-9361"/>
    <x v="1"/>
    <d v="2021-07-01T00:00:00"/>
    <d v="2021-07-01T00:00:00"/>
    <x v="0"/>
    <x v="0"/>
    <s v="Order assembled"/>
    <x v="0"/>
    <x v="0"/>
    <x v="0"/>
    <n v="356"/>
    <n v="509.08"/>
  </r>
  <r>
    <s v="AD01-9361"/>
    <x v="1"/>
    <d v="2021-07-01T00:00:00"/>
    <d v="2021-07-01T00:00:00"/>
    <x v="0"/>
    <x v="0"/>
    <s v="Order assembled"/>
    <x v="0"/>
    <x v="0"/>
    <x v="0"/>
    <n v="350"/>
    <n v="500.5"/>
  </r>
  <r>
    <s v="AD01-9364"/>
    <x v="1"/>
    <d v="2021-07-01T00:00:00"/>
    <d v="2021-07-01T00:00:00"/>
    <x v="0"/>
    <x v="0"/>
    <s v="Order assembled"/>
    <x v="0"/>
    <x v="0"/>
    <x v="1"/>
    <n v="158"/>
    <n v="214.88"/>
  </r>
  <r>
    <s v="AD01-9362"/>
    <x v="1"/>
    <d v="2021-07-01T00:00:00"/>
    <d v="2021-07-01T00:00:00"/>
    <x v="0"/>
    <x v="0"/>
    <s v="Order assembled"/>
    <x v="0"/>
    <x v="0"/>
    <x v="1"/>
    <n v="200"/>
    <n v="286"/>
  </r>
  <r>
    <s v="AD01-9362"/>
    <x v="1"/>
    <d v="2021-07-01T00:00:00"/>
    <d v="2021-07-01T00:00:00"/>
    <x v="0"/>
    <x v="0"/>
    <s v="Order assembled"/>
    <x v="0"/>
    <x v="0"/>
    <x v="1"/>
    <n v="128"/>
    <n v="183.04"/>
  </r>
  <r>
    <s v="AD01-9363"/>
    <x v="1"/>
    <d v="2021-07-01T00:00:00"/>
    <d v="2021-07-01T00:00:00"/>
    <x v="0"/>
    <x v="0"/>
    <s v="Order assembled"/>
    <x v="0"/>
    <x v="0"/>
    <x v="1"/>
    <n v="154"/>
    <n v="220.22"/>
  </r>
  <r>
    <s v="AD01-9362"/>
    <x v="1"/>
    <d v="2021-07-01T00:00:00"/>
    <d v="2021-07-01T00:00:00"/>
    <x v="0"/>
    <x v="0"/>
    <s v="Order assembled"/>
    <x v="0"/>
    <x v="0"/>
    <x v="1"/>
    <n v="202"/>
    <n v="288.86"/>
  </r>
  <r>
    <s v="AD01-9364"/>
    <x v="1"/>
    <d v="2021-07-01T00:00:00"/>
    <d v="2021-07-01T00:00:00"/>
    <x v="0"/>
    <x v="0"/>
    <s v="Order assembled"/>
    <x v="0"/>
    <x v="0"/>
    <x v="1"/>
    <n v="130"/>
    <n v="185.9"/>
  </r>
  <r>
    <s v="AD01-9362"/>
    <x v="1"/>
    <d v="2021-07-01T00:00:00"/>
    <d v="2021-07-01T00:00:00"/>
    <x v="0"/>
    <x v="0"/>
    <s v="Order assembled"/>
    <x v="0"/>
    <x v="0"/>
    <x v="1"/>
    <n v="360"/>
    <n v="526.24"/>
  </r>
  <r>
    <s v="AD01-9361"/>
    <x v="1"/>
    <d v="2021-07-01T00:00:00"/>
    <d v="2021-07-01T00:00:00"/>
    <x v="0"/>
    <x v="0"/>
    <s v="Order assembled"/>
    <x v="0"/>
    <x v="0"/>
    <x v="1"/>
    <n v="354"/>
    <n v="526.24"/>
  </r>
  <r>
    <s v="AD01-9361"/>
    <x v="1"/>
    <d v="2021-07-01T00:00:00"/>
    <d v="2021-07-01T00:00:00"/>
    <x v="0"/>
    <x v="0"/>
    <s v="Order assembled"/>
    <x v="0"/>
    <x v="0"/>
    <x v="1"/>
    <n v="348"/>
    <n v="526.24"/>
  </r>
  <r>
    <s v="AD01-9361"/>
    <x v="1"/>
    <d v="2021-07-01T00:00:00"/>
    <d v="2021-07-01T00:00:00"/>
    <x v="0"/>
    <x v="0"/>
    <s v="Order assembled"/>
    <x v="0"/>
    <x v="0"/>
    <x v="1"/>
    <n v="690"/>
    <n v="986.7"/>
  </r>
  <r>
    <s v="AD01-9362"/>
    <x v="1"/>
    <d v="2021-07-01T00:00:00"/>
    <d v="2021-07-01T00:00:00"/>
    <x v="0"/>
    <x v="0"/>
    <s v="Order assembled"/>
    <x v="0"/>
    <x v="0"/>
    <x v="1"/>
    <n v="723"/>
    <n v="1033.8899999999999"/>
  </r>
  <r>
    <s v="AD01-9362"/>
    <x v="1"/>
    <d v="2021-07-01T00:00:00"/>
    <d v="2021-07-01T00:00:00"/>
    <x v="0"/>
    <x v="0"/>
    <s v="Order assembled"/>
    <x v="0"/>
    <x v="0"/>
    <x v="1"/>
    <n v="357"/>
    <n v="510.51"/>
  </r>
  <r>
    <s v="AD01-9362"/>
    <x v="1"/>
    <d v="2021-07-01T00:00:00"/>
    <d v="2021-07-01T00:00:00"/>
    <x v="0"/>
    <x v="0"/>
    <s v="Order assembled"/>
    <x v="0"/>
    <x v="0"/>
    <x v="1"/>
    <n v="351"/>
    <n v="501.93"/>
  </r>
  <r>
    <s v="AD01-9362"/>
    <x v="1"/>
    <d v="2021-07-01T00:00:00"/>
    <d v="2021-07-01T00:00:00"/>
    <x v="0"/>
    <x v="0"/>
    <s v="Order assembled"/>
    <x v="0"/>
    <x v="0"/>
    <x v="1"/>
    <n v="345"/>
    <n v="493.35"/>
  </r>
  <r>
    <s v="AD01-9361"/>
    <x v="1"/>
    <d v="2021-07-01T00:00:00"/>
    <d v="2021-07-01T00:00:00"/>
    <x v="0"/>
    <x v="0"/>
    <s v="Order assembled"/>
    <x v="0"/>
    <x v="0"/>
    <x v="1"/>
    <n v="763"/>
    <n v="526.24"/>
  </r>
  <r>
    <s v="AD01-9361"/>
    <x v="1"/>
    <d v="2021-07-01T00:00:00"/>
    <d v="2021-07-01T00:00:00"/>
    <x v="0"/>
    <x v="0"/>
    <s v="Order assembled"/>
    <x v="0"/>
    <x v="0"/>
    <x v="1"/>
    <n v="816"/>
    <n v="526.24"/>
  </r>
  <r>
    <s v="AD01-9364"/>
    <x v="1"/>
    <d v="2021-07-01T00:00:00"/>
    <d v="2021-07-01T00:00:00"/>
    <x v="0"/>
    <x v="0"/>
    <s v="Order assembled"/>
    <x v="0"/>
    <x v="0"/>
    <x v="1"/>
    <n v="157"/>
    <n v="224.51"/>
  </r>
  <r>
    <s v="AD01-9362"/>
    <x v="1"/>
    <d v="2021-07-01T00:00:00"/>
    <d v="2021-07-01T00:00:00"/>
    <x v="0"/>
    <x v="0"/>
    <s v="Order assembled"/>
    <x v="0"/>
    <x v="0"/>
    <x v="1"/>
    <n v="205"/>
    <n v="293.14999999999998"/>
  </r>
  <r>
    <s v="AD01-9363"/>
    <x v="1"/>
    <d v="2021-07-01T00:00:00"/>
    <d v="2021-07-01T00:00:00"/>
    <x v="0"/>
    <x v="0"/>
    <s v="Order assembled"/>
    <x v="0"/>
    <x v="0"/>
    <x v="1"/>
    <n v="127"/>
    <n v="181.61"/>
  </r>
  <r>
    <s v="AD01-9361"/>
    <x v="1"/>
    <d v="2021-07-01T00:00:00"/>
    <d v="2021-07-01T00:00:00"/>
    <x v="0"/>
    <x v="0"/>
    <s v="Order assembled"/>
    <x v="0"/>
    <x v="0"/>
    <x v="0"/>
    <n v="359"/>
    <n v="513.37"/>
  </r>
  <r>
    <s v="AD01-9361"/>
    <x v="1"/>
    <d v="2021-07-01T00:00:00"/>
    <d v="2021-07-01T00:00:00"/>
    <x v="0"/>
    <x v="0"/>
    <s v="Order assembled"/>
    <x v="0"/>
    <x v="0"/>
    <x v="0"/>
    <n v="353"/>
    <n v="504.78999999999996"/>
  </r>
  <r>
    <s v="AD01-9365"/>
    <x v="1"/>
    <d v="2021-07-01T00:00:00"/>
    <d v="2021-07-01T00:00:00"/>
    <x v="0"/>
    <x v="0"/>
    <s v="Order assembled"/>
    <x v="0"/>
    <x v="0"/>
    <x v="0"/>
    <n v="347"/>
    <n v="496.21000000000004"/>
  </r>
  <r>
    <s v="AD01-9362"/>
    <x v="1"/>
    <d v="2021-07-01T00:00:00"/>
    <d v="2021-07-01T00:00:00"/>
    <x v="0"/>
    <x v="0"/>
    <s v="Order assembled"/>
    <x v="0"/>
    <x v="0"/>
    <x v="1"/>
    <n v="155"/>
    <n v="221.65"/>
  </r>
  <r>
    <s v="AD01-9361"/>
    <x v="1"/>
    <d v="2021-07-01T00:00:00"/>
    <d v="2021-07-01T00:00:00"/>
    <x v="0"/>
    <x v="0"/>
    <s v="Order assembled"/>
    <x v="0"/>
    <x v="0"/>
    <x v="1"/>
    <n v="203"/>
    <n v="290.28999999999996"/>
  </r>
  <r>
    <s v="AD01-9364"/>
    <x v="1"/>
    <d v="2021-07-01T00:00:00"/>
    <d v="2021-07-01T00:00:00"/>
    <x v="0"/>
    <x v="0"/>
    <s v="Order assembled"/>
    <x v="0"/>
    <x v="0"/>
    <x v="1"/>
    <n v="785"/>
    <n v="1122.55"/>
  </r>
  <r>
    <s v="AD01-9362"/>
    <x v="1"/>
    <d v="2021-06-01T00:00:00"/>
    <d v="2021-06-01T00:00:00"/>
    <x v="0"/>
    <x v="0"/>
    <s v="Order assembled"/>
    <x v="0"/>
    <x v="0"/>
    <x v="0"/>
    <n v="128"/>
    <n v="526.24"/>
  </r>
  <r>
    <s v="AD01-9364"/>
    <x v="1"/>
    <d v="2021-06-01T00:00:00"/>
    <d v="2021-06-01T00:00:00"/>
    <x v="0"/>
    <x v="0"/>
    <s v="Order assembled"/>
    <x v="0"/>
    <x v="0"/>
    <x v="0"/>
    <n v="368"/>
    <n v="526.24"/>
  </r>
  <r>
    <s v="AD01-9362"/>
    <x v="1"/>
    <d v="2021-06-01T00:00:00"/>
    <d v="2021-06-01T00:00:00"/>
    <x v="0"/>
    <x v="0"/>
    <s v="Order assembled"/>
    <x v="0"/>
    <x v="0"/>
    <x v="0"/>
    <n v="362"/>
    <n v="517.66"/>
  </r>
  <r>
    <s v="AD01-9361"/>
    <x v="1"/>
    <d v="2021-06-01T00:00:00"/>
    <d v="2021-06-01T00:00:00"/>
    <x v="0"/>
    <x v="0"/>
    <s v="Order assembled"/>
    <x v="0"/>
    <x v="0"/>
    <x v="1"/>
    <n v="206"/>
    <n v="294.58"/>
  </r>
  <r>
    <s v="AD01-9361"/>
    <x v="1"/>
    <d v="2021-06-01T00:00:00"/>
    <d v="2021-06-01T00:00:00"/>
    <x v="0"/>
    <x v="0"/>
    <s v="Order assembled"/>
    <x v="0"/>
    <x v="0"/>
    <x v="1"/>
    <n v="134"/>
    <n v="191.62"/>
  </r>
  <r>
    <s v="AD01-9361"/>
    <x v="1"/>
    <d v="2021-06-01T00:00:00"/>
    <d v="2021-06-01T00:00:00"/>
    <x v="0"/>
    <x v="0"/>
    <s v="Order assembled"/>
    <x v="0"/>
    <x v="0"/>
    <x v="1"/>
    <n v="160"/>
    <n v="228.8"/>
  </r>
  <r>
    <s v="AD01-9362"/>
    <x v="1"/>
    <d v="2021-06-01T00:00:00"/>
    <d v="2021-06-01T00:00:00"/>
    <x v="0"/>
    <x v="0"/>
    <s v="Order assembled"/>
    <x v="0"/>
    <x v="0"/>
    <x v="1"/>
    <n v="208"/>
    <n v="297.44"/>
  </r>
  <r>
    <s v="AD01-9361"/>
    <x v="1"/>
    <d v="2021-06-01T00:00:00"/>
    <d v="2021-06-01T00:00:00"/>
    <x v="0"/>
    <x v="0"/>
    <s v="Order assembled"/>
    <x v="0"/>
    <x v="0"/>
    <x v="1"/>
    <n v="136"/>
    <n v="194.48"/>
  </r>
  <r>
    <s v="AD01-9362"/>
    <x v="1"/>
    <d v="2021-06-01T00:00:00"/>
    <d v="2021-06-01T00:00:00"/>
    <x v="0"/>
    <x v="0"/>
    <s v="Order assembled"/>
    <x v="0"/>
    <x v="0"/>
    <x v="1"/>
    <n v="372"/>
    <n v="526.24"/>
  </r>
  <r>
    <s v="AD01-9362"/>
    <x v="1"/>
    <d v="2021-06-01T00:00:00"/>
    <d v="2021-06-01T00:00:00"/>
    <x v="0"/>
    <x v="0"/>
    <s v="Order assembled"/>
    <x v="0"/>
    <x v="0"/>
    <x v="1"/>
    <n v="366"/>
    <n v="526.24"/>
  </r>
  <r>
    <s v="AD01-9361"/>
    <x v="1"/>
    <d v="2021-06-01T00:00:00"/>
    <d v="2021-06-01T00:00:00"/>
    <x v="0"/>
    <x v="0"/>
    <s v="Order assembled"/>
    <x v="0"/>
    <x v="0"/>
    <x v="1"/>
    <n v="689"/>
    <n v="985.27"/>
  </r>
  <r>
    <s v="AD01-9364"/>
    <x v="1"/>
    <d v="2021-06-01T00:00:00"/>
    <d v="2021-06-01T00:00:00"/>
    <x v="0"/>
    <x v="0"/>
    <s v="Order assembled"/>
    <x v="0"/>
    <x v="0"/>
    <x v="1"/>
    <n v="722"/>
    <n v="1032.46"/>
  </r>
  <r>
    <s v="AD01-9362"/>
    <x v="1"/>
    <d v="2021-06-01T00:00:00"/>
    <d v="2021-06-01T00:00:00"/>
    <x v="0"/>
    <x v="0"/>
    <s v="Order assembled"/>
    <x v="0"/>
    <x v="0"/>
    <x v="1"/>
    <n v="776"/>
    <n v="1109.68"/>
  </r>
  <r>
    <s v="AD01-9364"/>
    <x v="1"/>
    <d v="2021-06-01T00:00:00"/>
    <d v="2021-06-01T00:00:00"/>
    <x v="0"/>
    <x v="0"/>
    <s v="Order assembled"/>
    <x v="0"/>
    <x v="0"/>
    <x v="1"/>
    <n v="129"/>
    <n v="184.47"/>
  </r>
  <r>
    <s v="AD01-9362"/>
    <x v="1"/>
    <d v="2021-06-01T00:00:00"/>
    <d v="2021-06-01T00:00:00"/>
    <x v="0"/>
    <x v="0"/>
    <s v="Order assembled"/>
    <x v="0"/>
    <x v="0"/>
    <x v="1"/>
    <n v="369"/>
    <n v="527.66999999999996"/>
  </r>
  <r>
    <s v="AD01-9361"/>
    <x v="1"/>
    <d v="2021-06-01T00:00:00"/>
    <d v="2021-06-01T00:00:00"/>
    <x v="0"/>
    <x v="0"/>
    <s v="Order assembled"/>
    <x v="0"/>
    <x v="0"/>
    <x v="1"/>
    <n v="363"/>
    <n v="519.09"/>
  </r>
  <r>
    <s v="AD01-9362"/>
    <x v="1"/>
    <d v="2021-06-01T00:00:00"/>
    <d v="2021-06-01T00:00:00"/>
    <x v="0"/>
    <x v="0"/>
    <s v="Order assembled"/>
    <x v="0"/>
    <x v="0"/>
    <x v="1"/>
    <n v="159"/>
    <n v="227.37"/>
  </r>
  <r>
    <s v="AD01-9362"/>
    <x v="1"/>
    <d v="2021-06-01T00:00:00"/>
    <d v="2021-06-01T00:00:00"/>
    <x v="0"/>
    <x v="0"/>
    <s v="Order assembled"/>
    <x v="0"/>
    <x v="0"/>
    <x v="1"/>
    <n v="762"/>
    <n v="526.24"/>
  </r>
  <r>
    <s v="AD01-9361"/>
    <x v="1"/>
    <d v="2021-06-01T00:00:00"/>
    <d v="2021-06-01T00:00:00"/>
    <x v="0"/>
    <x v="0"/>
    <s v="Order assembled"/>
    <x v="0"/>
    <x v="0"/>
    <x v="1"/>
    <n v="815"/>
    <n v="526.24"/>
  </r>
  <r>
    <s v="AD01-9361"/>
    <x v="1"/>
    <d v="2021-06-01T00:00:00"/>
    <d v="2021-06-01T00:00:00"/>
    <x v="0"/>
    <x v="0"/>
    <s v="Order assembled"/>
    <x v="0"/>
    <x v="0"/>
    <x v="1"/>
    <n v="163"/>
    <n v="233.09"/>
  </r>
  <r>
    <s v="AD01-9361"/>
    <x v="1"/>
    <d v="2021-06-01T00:00:00"/>
    <d v="2021-06-01T00:00:00"/>
    <x v="0"/>
    <x v="0"/>
    <s v="Order assembled"/>
    <x v="0"/>
    <x v="0"/>
    <x v="1"/>
    <n v="133"/>
    <n v="190.19"/>
  </r>
  <r>
    <s v="AD01-9361"/>
    <x v="1"/>
    <d v="2021-06-01T00:00:00"/>
    <d v="2021-06-01T00:00:00"/>
    <x v="0"/>
    <x v="0"/>
    <s v="Order assembled"/>
    <x v="0"/>
    <x v="0"/>
    <x v="0"/>
    <n v="371"/>
    <n v="530.53"/>
  </r>
  <r>
    <s v="AD01-9364"/>
    <x v="1"/>
    <d v="2021-06-01T00:00:00"/>
    <d v="2021-06-01T00:00:00"/>
    <x v="0"/>
    <x v="0"/>
    <s v="Order assembled"/>
    <x v="0"/>
    <x v="0"/>
    <x v="0"/>
    <n v="365"/>
    <n v="521.95000000000005"/>
  </r>
  <r>
    <s v="AD01-9361"/>
    <x v="1"/>
    <d v="2021-06-01T00:00:00"/>
    <d v="2021-06-01T00:00:00"/>
    <x v="0"/>
    <x v="0"/>
    <s v="Order assembled"/>
    <x v="0"/>
    <x v="0"/>
    <x v="1"/>
    <n v="161"/>
    <n v="230.23000000000002"/>
  </r>
  <r>
    <s v="AD01-9362"/>
    <x v="1"/>
    <d v="2021-06-01T00:00:00"/>
    <d v="2021-06-01T00:00:00"/>
    <x v="0"/>
    <x v="0"/>
    <s v="Order assembled"/>
    <x v="0"/>
    <x v="0"/>
    <x v="1"/>
    <n v="209"/>
    <n v="298.87"/>
  </r>
  <r>
    <s v="AD01-9364"/>
    <x v="1"/>
    <d v="2021-03-01T00:00:00"/>
    <d v="2021-03-01T00:00:00"/>
    <x v="0"/>
    <x v="0"/>
    <s v="Order assembled"/>
    <x v="0"/>
    <x v="0"/>
    <x v="0"/>
    <n v="176"/>
    <n v="526.24"/>
  </r>
  <r>
    <s v="AD01-9361"/>
    <x v="1"/>
    <d v="2021-03-01T00:00:00"/>
    <d v="2021-03-01T00:00:00"/>
    <x v="0"/>
    <x v="0"/>
    <s v="Order assembled"/>
    <x v="0"/>
    <x v="0"/>
    <x v="0"/>
    <n v="170"/>
    <n v="526.24"/>
  </r>
  <r>
    <s v="AD01-9364"/>
    <x v="1"/>
    <d v="2021-03-01T00:00:00"/>
    <d v="2021-03-01T00:00:00"/>
    <x v="0"/>
    <x v="0"/>
    <s v="Order assembled"/>
    <x v="0"/>
    <x v="0"/>
    <x v="0"/>
    <n v="164"/>
    <n v="526.24"/>
  </r>
  <r>
    <s v="AD01-9361"/>
    <x v="1"/>
    <d v="2021-03-01T00:00:00"/>
    <d v="2021-03-01T00:00:00"/>
    <x v="0"/>
    <x v="0"/>
    <s v="Order assembled"/>
    <x v="0"/>
    <x v="0"/>
    <x v="1"/>
    <n v="176"/>
    <n v="251.68"/>
  </r>
  <r>
    <s v="AD01-9361"/>
    <x v="1"/>
    <d v="2021-03-01T00:00:00"/>
    <d v="2021-03-01T00:00:00"/>
    <x v="0"/>
    <x v="0"/>
    <s v="Order assembled"/>
    <x v="0"/>
    <x v="0"/>
    <x v="1"/>
    <n v="224"/>
    <n v="320.32"/>
  </r>
  <r>
    <s v="AD01-9361"/>
    <x v="1"/>
    <d v="2021-03-01T00:00:00"/>
    <d v="2021-03-01T00:00:00"/>
    <x v="0"/>
    <x v="0"/>
    <s v="Order assembled"/>
    <x v="0"/>
    <x v="0"/>
    <x v="1"/>
    <n v="152"/>
    <n v="217.36"/>
  </r>
  <r>
    <s v="AD01-9362"/>
    <x v="1"/>
    <d v="2021-03-01T00:00:00"/>
    <d v="2021-03-01T00:00:00"/>
    <x v="0"/>
    <x v="0"/>
    <s v="Order assembled"/>
    <x v="0"/>
    <x v="0"/>
    <x v="1"/>
    <n v="178"/>
    <n v="254.54"/>
  </r>
  <r>
    <s v="AD01-9361"/>
    <x v="1"/>
    <d v="2021-03-01T00:00:00"/>
    <d v="2021-03-01T00:00:00"/>
    <x v="0"/>
    <x v="0"/>
    <s v="Order assembled"/>
    <x v="0"/>
    <x v="0"/>
    <x v="1"/>
    <n v="226"/>
    <n v="323.18"/>
  </r>
  <r>
    <s v="AD01-9364"/>
    <x v="1"/>
    <d v="2021-03-01T00:00:00"/>
    <d v="2021-03-01T00:00:00"/>
    <x v="0"/>
    <x v="0"/>
    <s v="Order assembled"/>
    <x v="0"/>
    <x v="0"/>
    <x v="1"/>
    <n v="148"/>
    <n v="211.64"/>
  </r>
  <r>
    <s v="AD01-9362"/>
    <x v="1"/>
    <d v="2021-03-01T00:00:00"/>
    <d v="2021-03-01T00:00:00"/>
    <x v="0"/>
    <x v="0"/>
    <s v="Order assembled"/>
    <x v="0"/>
    <x v="0"/>
    <x v="0"/>
    <n v="174"/>
    <n v="526.24"/>
  </r>
  <r>
    <s v="AD01-9362"/>
    <x v="1"/>
    <d v="2021-03-01T00:00:00"/>
    <d v="2021-03-01T00:00:00"/>
    <x v="0"/>
    <x v="0"/>
    <s v="Order assembled"/>
    <x v="0"/>
    <x v="0"/>
    <x v="0"/>
    <n v="168"/>
    <n v="526.24"/>
  </r>
  <r>
    <s v="AD01-9362"/>
    <x v="1"/>
    <d v="2021-03-01T00:00:00"/>
    <d v="2021-03-01T00:00:00"/>
    <x v="0"/>
    <x v="0"/>
    <s v="Order assembled"/>
    <x v="0"/>
    <x v="0"/>
    <x v="1"/>
    <n v="720"/>
    <n v="1029.5999999999999"/>
  </r>
  <r>
    <s v="AD01-9362"/>
    <x v="1"/>
    <d v="2021-03-01T00:00:00"/>
    <d v="2021-03-01T00:00:00"/>
    <x v="0"/>
    <x v="0"/>
    <s v="Order assembled"/>
    <x v="0"/>
    <x v="0"/>
    <x v="1"/>
    <n v="773"/>
    <n v="1105.3899999999999"/>
  </r>
  <r>
    <s v="AD01-9361"/>
    <x v="1"/>
    <d v="2021-03-01T00:00:00"/>
    <d v="2021-03-01T00:00:00"/>
    <x v="0"/>
    <x v="0"/>
    <s v="Order assembled"/>
    <x v="0"/>
    <x v="0"/>
    <x v="0"/>
    <n v="177"/>
    <n v="253.11"/>
  </r>
  <r>
    <s v="AD01-9361"/>
    <x v="1"/>
    <d v="2021-03-01T00:00:00"/>
    <d v="2021-03-01T00:00:00"/>
    <x v="0"/>
    <x v="0"/>
    <s v="Order assembled"/>
    <x v="0"/>
    <x v="0"/>
    <x v="0"/>
    <n v="171"/>
    <n v="244.53"/>
  </r>
  <r>
    <s v="AD01-9362"/>
    <x v="1"/>
    <d v="2021-03-01T00:00:00"/>
    <d v="2021-03-01T00:00:00"/>
    <x v="0"/>
    <x v="0"/>
    <s v="Order assembled"/>
    <x v="0"/>
    <x v="0"/>
    <x v="0"/>
    <n v="165"/>
    <n v="235.95"/>
  </r>
  <r>
    <s v="AD01-9362"/>
    <x v="1"/>
    <d v="2021-03-01T00:00:00"/>
    <d v="2021-03-01T00:00:00"/>
    <x v="0"/>
    <x v="0"/>
    <s v="Order assembled"/>
    <x v="0"/>
    <x v="0"/>
    <x v="1"/>
    <n v="177"/>
    <n v="253.11"/>
  </r>
  <r>
    <s v="AD01-9362"/>
    <x v="1"/>
    <d v="2021-03-01T00:00:00"/>
    <d v="2021-03-01T00:00:00"/>
    <x v="0"/>
    <x v="0"/>
    <s v="Order assembled"/>
    <x v="0"/>
    <x v="0"/>
    <x v="1"/>
    <n v="759"/>
    <n v="526.24"/>
  </r>
  <r>
    <s v="AD01-9364"/>
    <x v="1"/>
    <d v="2021-03-01T00:00:00"/>
    <d v="2021-03-01T00:00:00"/>
    <x v="0"/>
    <x v="0"/>
    <s v="Order assembled"/>
    <x v="0"/>
    <x v="0"/>
    <x v="1"/>
    <n v="175"/>
    <n v="250.25"/>
  </r>
  <r>
    <s v="AD01-9362"/>
    <x v="1"/>
    <d v="2021-03-01T00:00:00"/>
    <d v="2021-03-01T00:00:00"/>
    <x v="0"/>
    <x v="0"/>
    <s v="Order assembled"/>
    <x v="0"/>
    <x v="0"/>
    <x v="1"/>
    <n v="223"/>
    <n v="318.89"/>
  </r>
  <r>
    <s v="AD01-9362"/>
    <x v="1"/>
    <d v="2021-03-01T00:00:00"/>
    <d v="2021-03-01T00:00:00"/>
    <x v="0"/>
    <x v="0"/>
    <s v="Order assembled"/>
    <x v="0"/>
    <x v="0"/>
    <x v="1"/>
    <n v="151"/>
    <n v="215.93"/>
  </r>
  <r>
    <s v="AD01-9364"/>
    <x v="1"/>
    <d v="2021-03-01T00:00:00"/>
    <d v="2021-03-01T00:00:00"/>
    <x v="0"/>
    <x v="0"/>
    <s v="Order assembled"/>
    <x v="0"/>
    <x v="0"/>
    <x v="0"/>
    <n v="173"/>
    <n v="247.39"/>
  </r>
  <r>
    <s v="AD01-9362"/>
    <x v="1"/>
    <d v="2021-03-01T00:00:00"/>
    <d v="2021-03-01T00:00:00"/>
    <x v="0"/>
    <x v="0"/>
    <s v="Order assembled"/>
    <x v="0"/>
    <x v="0"/>
    <x v="0"/>
    <n v="167"/>
    <n v="238.81"/>
  </r>
  <r>
    <s v="AD01-9361"/>
    <x v="1"/>
    <d v="2021-03-01T00:00:00"/>
    <d v="2021-03-01T00:00:00"/>
    <x v="0"/>
    <x v="0"/>
    <s v="Order assembled"/>
    <x v="0"/>
    <x v="0"/>
    <x v="1"/>
    <n v="179"/>
    <n v="255.97"/>
  </r>
  <r>
    <s v="AD01-9361"/>
    <x v="1"/>
    <d v="2021-03-01T00:00:00"/>
    <d v="2021-03-01T00:00:00"/>
    <x v="0"/>
    <x v="0"/>
    <s v="Order assembled"/>
    <x v="0"/>
    <x v="0"/>
    <x v="1"/>
    <n v="782"/>
    <n v="1118.26"/>
  </r>
  <r>
    <s v="AD01-9364"/>
    <x v="1"/>
    <d v="2021-05-01T00:00:00"/>
    <d v="2021-05-01T00:00:00"/>
    <x v="0"/>
    <x v="0"/>
    <s v="Order assembled"/>
    <x v="0"/>
    <x v="0"/>
    <x v="0"/>
    <n v="146"/>
    <n v="526.24"/>
  </r>
  <r>
    <s v="AD01-9361"/>
    <x v="1"/>
    <d v="2021-05-01T00:00:00"/>
    <d v="2021-05-01T00:00:00"/>
    <x v="0"/>
    <x v="0"/>
    <s v="Order assembled"/>
    <x v="0"/>
    <x v="0"/>
    <x v="0"/>
    <n v="140"/>
    <n v="526.24"/>
  </r>
  <r>
    <s v="AD01-9361"/>
    <x v="1"/>
    <d v="2021-05-01T00:00:00"/>
    <d v="2021-05-01T00:00:00"/>
    <x v="0"/>
    <x v="0"/>
    <s v="Order assembled"/>
    <x v="0"/>
    <x v="0"/>
    <x v="0"/>
    <n v="134"/>
    <n v="526.24"/>
  </r>
  <r>
    <s v="AD01-9361"/>
    <x v="1"/>
    <d v="2021-05-01T00:00:00"/>
    <d v="2021-05-01T00:00:00"/>
    <x v="0"/>
    <x v="0"/>
    <s v="Order assembled"/>
    <x v="0"/>
    <x v="0"/>
    <x v="1"/>
    <n v="164"/>
    <n v="234.51999999999998"/>
  </r>
  <r>
    <s v="AD01-9363"/>
    <x v="1"/>
    <d v="2021-05-01T00:00:00"/>
    <d v="2021-05-01T00:00:00"/>
    <x v="0"/>
    <x v="0"/>
    <s v="Order assembled"/>
    <x v="0"/>
    <x v="0"/>
    <x v="1"/>
    <n v="212"/>
    <n v="303.15999999999997"/>
  </r>
  <r>
    <s v="AD01-9362"/>
    <x v="1"/>
    <d v="2021-05-01T00:00:00"/>
    <d v="2021-05-01T00:00:00"/>
    <x v="0"/>
    <x v="0"/>
    <s v="Order assembled"/>
    <x v="0"/>
    <x v="0"/>
    <x v="1"/>
    <n v="140"/>
    <n v="200.2"/>
  </r>
  <r>
    <s v="AD01-9362"/>
    <x v="1"/>
    <d v="2021-05-01T00:00:00"/>
    <d v="2021-05-01T00:00:00"/>
    <x v="0"/>
    <x v="0"/>
    <s v="Order assembled"/>
    <x v="0"/>
    <x v="0"/>
    <x v="1"/>
    <n v="166"/>
    <n v="237.38"/>
  </r>
  <r>
    <s v="AD01-9362"/>
    <x v="1"/>
    <d v="2021-05-01T00:00:00"/>
    <d v="2021-05-01T00:00:00"/>
    <x v="0"/>
    <x v="0"/>
    <s v="Order assembled"/>
    <x v="0"/>
    <x v="0"/>
    <x v="1"/>
    <n v="214"/>
    <n v="306.02"/>
  </r>
  <r>
    <s v="AD01-9363"/>
    <x v="1"/>
    <d v="2021-05-01T00:00:00"/>
    <d v="2021-05-01T00:00:00"/>
    <x v="0"/>
    <x v="0"/>
    <s v="Order assembled"/>
    <x v="0"/>
    <x v="0"/>
    <x v="1"/>
    <n v="142"/>
    <n v="203.06"/>
  </r>
  <r>
    <s v="AD01-9362"/>
    <x v="1"/>
    <d v="2021-05-01T00:00:00"/>
    <d v="2021-05-01T00:00:00"/>
    <x v="0"/>
    <x v="0"/>
    <s v="Order assembled"/>
    <x v="0"/>
    <x v="0"/>
    <x v="1"/>
    <n v="144"/>
    <n v="526.24"/>
  </r>
  <r>
    <s v="AD01-9362"/>
    <x v="1"/>
    <d v="2021-05-01T00:00:00"/>
    <d v="2021-05-01T00:00:00"/>
    <x v="0"/>
    <x v="0"/>
    <s v="Order assembled"/>
    <x v="0"/>
    <x v="0"/>
    <x v="1"/>
    <n v="138"/>
    <n v="526.24"/>
  </r>
  <r>
    <s v="AD01-9365"/>
    <x v="1"/>
    <d v="2021-05-01T00:00:00"/>
    <d v="2021-05-01T00:00:00"/>
    <x v="0"/>
    <x v="0"/>
    <s v="Order assembled"/>
    <x v="0"/>
    <x v="0"/>
    <x v="1"/>
    <n v="132"/>
    <n v="526.24"/>
  </r>
  <r>
    <s v="AD01-9361"/>
    <x v="1"/>
    <d v="2021-05-01T00:00:00"/>
    <d v="2021-05-01T00:00:00"/>
    <x v="0"/>
    <x v="0"/>
    <s v="Order assembled"/>
    <x v="0"/>
    <x v="0"/>
    <x v="1"/>
    <n v="688"/>
    <n v="983.83999999999992"/>
  </r>
  <r>
    <s v="AD01-9364"/>
    <x v="1"/>
    <d v="2021-05-01T00:00:00"/>
    <d v="2021-05-01T00:00:00"/>
    <x v="0"/>
    <x v="0"/>
    <s v="Order assembled"/>
    <x v="0"/>
    <x v="0"/>
    <x v="1"/>
    <n v="775"/>
    <n v="1108.25"/>
  </r>
  <r>
    <s v="AD01-9362"/>
    <x v="1"/>
    <d v="2021-05-01T00:00:00"/>
    <d v="2021-05-01T00:00:00"/>
    <x v="0"/>
    <x v="0"/>
    <s v="Order assembled"/>
    <x v="0"/>
    <x v="0"/>
    <x v="1"/>
    <n v="141"/>
    <n v="201.63"/>
  </r>
  <r>
    <s v="AD01-9363"/>
    <x v="1"/>
    <d v="2021-05-01T00:00:00"/>
    <d v="2021-05-01T00:00:00"/>
    <x v="0"/>
    <x v="0"/>
    <s v="Order assembled"/>
    <x v="0"/>
    <x v="0"/>
    <x v="1"/>
    <n v="135"/>
    <n v="193.05"/>
  </r>
  <r>
    <s v="AD01-9364"/>
    <x v="1"/>
    <d v="2021-05-01T00:00:00"/>
    <d v="2021-05-01T00:00:00"/>
    <x v="0"/>
    <x v="0"/>
    <s v="Order assembled"/>
    <x v="0"/>
    <x v="0"/>
    <x v="1"/>
    <n v="165"/>
    <n v="235.95"/>
  </r>
  <r>
    <s v="AD01-9362"/>
    <x v="1"/>
    <d v="2021-05-01T00:00:00"/>
    <d v="2021-05-01T00:00:00"/>
    <x v="0"/>
    <x v="0"/>
    <s v="Order assembled"/>
    <x v="0"/>
    <x v="0"/>
    <x v="1"/>
    <n v="761"/>
    <n v="526.24"/>
  </r>
  <r>
    <s v="AD01-9361"/>
    <x v="1"/>
    <d v="2021-05-01T00:00:00"/>
    <d v="2021-05-01T00:00:00"/>
    <x v="0"/>
    <x v="0"/>
    <s v="Order assembled"/>
    <x v="0"/>
    <x v="0"/>
    <x v="1"/>
    <n v="814"/>
    <n v="526.24"/>
  </r>
  <r>
    <s v="AD01-9363"/>
    <x v="1"/>
    <d v="2021-05-01T00:00:00"/>
    <d v="2021-05-01T00:00:00"/>
    <x v="0"/>
    <x v="0"/>
    <s v="Order assembled"/>
    <x v="0"/>
    <x v="0"/>
    <x v="1"/>
    <n v="169"/>
    <n v="241.67000000000002"/>
  </r>
  <r>
    <s v="AD01-9365"/>
    <x v="1"/>
    <d v="2021-05-01T00:00:00"/>
    <d v="2021-05-01T00:00:00"/>
    <x v="0"/>
    <x v="0"/>
    <s v="Order assembled"/>
    <x v="0"/>
    <x v="0"/>
    <x v="1"/>
    <n v="211"/>
    <n v="301.73"/>
  </r>
  <r>
    <s v="AD01-9362"/>
    <x v="1"/>
    <d v="2021-05-01T00:00:00"/>
    <d v="2021-05-01T00:00:00"/>
    <x v="0"/>
    <x v="0"/>
    <s v="Order assembled"/>
    <x v="0"/>
    <x v="0"/>
    <x v="1"/>
    <n v="139"/>
    <n v="198.76999999999998"/>
  </r>
  <r>
    <s v="AD01-9361"/>
    <x v="1"/>
    <d v="2021-05-01T00:00:00"/>
    <d v="2021-05-01T00:00:00"/>
    <x v="0"/>
    <x v="0"/>
    <s v="Order assembled"/>
    <x v="0"/>
    <x v="0"/>
    <x v="0"/>
    <n v="143"/>
    <n v="204.49"/>
  </r>
  <r>
    <s v="AD01-9362"/>
    <x v="1"/>
    <d v="2021-05-01T00:00:00"/>
    <d v="2021-05-01T00:00:00"/>
    <x v="0"/>
    <x v="0"/>
    <s v="Order assembled"/>
    <x v="0"/>
    <x v="0"/>
    <x v="0"/>
    <n v="137"/>
    <n v="195.91"/>
  </r>
  <r>
    <s v="AD01-9363"/>
    <x v="1"/>
    <d v="2021-05-01T00:00:00"/>
    <d v="2021-05-01T00:00:00"/>
    <x v="0"/>
    <x v="0"/>
    <s v="Order assembled"/>
    <x v="0"/>
    <x v="0"/>
    <x v="0"/>
    <n v="131"/>
    <n v="187.32999999999998"/>
  </r>
  <r>
    <s v="AD01-9362"/>
    <x v="1"/>
    <d v="2021-05-01T00:00:00"/>
    <d v="2021-05-01T00:00:00"/>
    <x v="0"/>
    <x v="0"/>
    <s v="Order assembled"/>
    <x v="0"/>
    <x v="0"/>
    <x v="1"/>
    <n v="167"/>
    <n v="238.81"/>
  </r>
  <r>
    <s v="AD01-9362"/>
    <x v="1"/>
    <d v="2021-05-01T00:00:00"/>
    <d v="2021-05-01T00:00:00"/>
    <x v="0"/>
    <x v="0"/>
    <s v="Order assembled"/>
    <x v="0"/>
    <x v="0"/>
    <x v="1"/>
    <n v="215"/>
    <n v="307.45"/>
  </r>
  <r>
    <s v="AD01-9361"/>
    <x v="1"/>
    <d v="2021-05-01T00:00:00"/>
    <d v="2021-05-01T00:00:00"/>
    <x v="0"/>
    <x v="0"/>
    <s v="Order assembled"/>
    <x v="0"/>
    <x v="0"/>
    <x v="1"/>
    <n v="784"/>
    <n v="1121.1199999999999"/>
  </r>
  <r>
    <s v="AD01-9362"/>
    <x v="1"/>
    <d v="2021-11-01T00:00:00"/>
    <d v="2021-11-01T00:00:00"/>
    <x v="0"/>
    <x v="0"/>
    <s v="Order assembled"/>
    <x v="0"/>
    <x v="0"/>
    <x v="1"/>
    <n v="134"/>
    <n v="182.24"/>
  </r>
  <r>
    <s v="AD01-9361"/>
    <x v="1"/>
    <d v="2021-11-01T00:00:00"/>
    <d v="2021-11-01T00:00:00"/>
    <x v="0"/>
    <x v="0"/>
    <s v="Order assembled"/>
    <x v="0"/>
    <x v="0"/>
    <x v="1"/>
    <n v="182"/>
    <n v="260.26"/>
  </r>
  <r>
    <s v="AD01-9361"/>
    <x v="1"/>
    <d v="2021-11-01T00:00:00"/>
    <d v="2021-11-01T00:00:00"/>
    <x v="0"/>
    <x v="0"/>
    <s v="Order assembled"/>
    <x v="0"/>
    <x v="0"/>
    <x v="1"/>
    <n v="136"/>
    <n v="194.48"/>
  </r>
  <r>
    <s v="AD01-9361"/>
    <x v="1"/>
    <d v="2021-11-01T00:00:00"/>
    <d v="2021-11-01T00:00:00"/>
    <x v="0"/>
    <x v="0"/>
    <s v="Order assembled"/>
    <x v="0"/>
    <x v="0"/>
    <x v="1"/>
    <n v="694"/>
    <n v="992.42000000000007"/>
  </r>
  <r>
    <s v="AD01-9365"/>
    <x v="1"/>
    <d v="2021-11-01T00:00:00"/>
    <d v="2021-11-01T00:00:00"/>
    <x v="0"/>
    <x v="0"/>
    <s v="Order assembled"/>
    <x v="0"/>
    <x v="0"/>
    <x v="1"/>
    <n v="727"/>
    <n v="1039.6100000000001"/>
  </r>
  <r>
    <s v="AD01-9362"/>
    <x v="1"/>
    <d v="2021-11-01T00:00:00"/>
    <d v="2021-11-01T00:00:00"/>
    <x v="0"/>
    <x v="0"/>
    <s v="Order assembled"/>
    <x v="0"/>
    <x v="0"/>
    <x v="1"/>
    <n v="135"/>
    <n v="193.05"/>
  </r>
  <r>
    <s v="AD01-9365"/>
    <x v="1"/>
    <d v="2021-11-01T00:00:00"/>
    <d v="2021-11-01T00:00:00"/>
    <x v="0"/>
    <x v="0"/>
    <s v="Order assembled"/>
    <x v="0"/>
    <x v="0"/>
    <x v="1"/>
    <n v="766"/>
    <n v="526.24"/>
  </r>
  <r>
    <s v="AD01-9361"/>
    <x v="1"/>
    <d v="2021-11-01T00:00:00"/>
    <d v="2021-11-01T00:00:00"/>
    <x v="0"/>
    <x v="0"/>
    <s v="Order assembled"/>
    <x v="0"/>
    <x v="0"/>
    <x v="1"/>
    <n v="133"/>
    <n v="190.19"/>
  </r>
  <r>
    <s v="AD01-9361"/>
    <x v="1"/>
    <d v="2021-11-01T00:00:00"/>
    <d v="2021-11-01T00:00:00"/>
    <x v="0"/>
    <x v="0"/>
    <s v="Order assembled"/>
    <x v="0"/>
    <x v="0"/>
    <x v="1"/>
    <n v="181"/>
    <n v="258.83"/>
  </r>
  <r>
    <s v="AD01-9362"/>
    <x v="1"/>
    <d v="2021-11-01T00:00:00"/>
    <d v="2021-11-01T00:00:00"/>
    <x v="0"/>
    <x v="0"/>
    <s v="Order assembled"/>
    <x v="0"/>
    <x v="0"/>
    <x v="1"/>
    <n v="137"/>
    <n v="195.91"/>
  </r>
  <r>
    <s v="AD01-9361"/>
    <x v="1"/>
    <d v="2021-11-01T00:00:00"/>
    <d v="2021-11-01T00:00:00"/>
    <x v="0"/>
    <x v="0"/>
    <s v="Order assembled"/>
    <x v="0"/>
    <x v="0"/>
    <x v="1"/>
    <n v="179"/>
    <n v="255.97"/>
  </r>
  <r>
    <s v="AD01-9362"/>
    <x v="1"/>
    <d v="2021-10-01T00:00:00"/>
    <d v="2021-10-01T00:00:00"/>
    <x v="0"/>
    <x v="0"/>
    <s v="Order assembled"/>
    <x v="0"/>
    <x v="0"/>
    <x v="1"/>
    <n v="140"/>
    <n v="190.4"/>
  </r>
  <r>
    <s v="AD01-9364"/>
    <x v="1"/>
    <d v="2021-10-01T00:00:00"/>
    <d v="2021-10-01T00:00:00"/>
    <x v="0"/>
    <x v="0"/>
    <s v="Order assembled"/>
    <x v="0"/>
    <x v="0"/>
    <x v="1"/>
    <n v="188"/>
    <n v="268.84000000000003"/>
  </r>
  <r>
    <s v="AD01-9362"/>
    <x v="1"/>
    <d v="2021-10-01T00:00:00"/>
    <d v="2021-10-01T00:00:00"/>
    <x v="0"/>
    <x v="0"/>
    <s v="Order assembled"/>
    <x v="0"/>
    <x v="0"/>
    <x v="1"/>
    <n v="142"/>
    <n v="203.06"/>
  </r>
  <r>
    <s v="AD01-9364"/>
    <x v="1"/>
    <d v="2021-10-01T00:00:00"/>
    <d v="2021-10-01T00:00:00"/>
    <x v="0"/>
    <x v="0"/>
    <s v="Order assembled"/>
    <x v="0"/>
    <x v="0"/>
    <x v="1"/>
    <n v="184"/>
    <n v="263.12"/>
  </r>
  <r>
    <s v="AD01-9362"/>
    <x v="1"/>
    <d v="2021-10-01T00:00:00"/>
    <d v="2021-10-01T00:00:00"/>
    <x v="0"/>
    <x v="0"/>
    <s v="Order assembled"/>
    <x v="0"/>
    <x v="0"/>
    <x v="0"/>
    <n v="312"/>
    <n v="526.24"/>
  </r>
  <r>
    <s v="AD01-9365"/>
    <x v="1"/>
    <d v="2021-10-01T00:00:00"/>
    <d v="2021-10-01T00:00:00"/>
    <x v="0"/>
    <x v="0"/>
    <s v="Order assembled"/>
    <x v="0"/>
    <x v="0"/>
    <x v="1"/>
    <n v="693"/>
    <n v="990.99"/>
  </r>
  <r>
    <s v="AD01-9364"/>
    <x v="1"/>
    <d v="2021-10-01T00:00:00"/>
    <d v="2021-10-01T00:00:00"/>
    <x v="0"/>
    <x v="0"/>
    <s v="Order assembled"/>
    <x v="0"/>
    <x v="0"/>
    <x v="1"/>
    <n v="726"/>
    <n v="1038.18"/>
  </r>
  <r>
    <s v="AD01-9364"/>
    <x v="1"/>
    <d v="2021-10-01T00:00:00"/>
    <d v="2021-10-01T00:00:00"/>
    <x v="0"/>
    <x v="0"/>
    <s v="Order assembled"/>
    <x v="0"/>
    <x v="0"/>
    <x v="1"/>
    <n v="141"/>
    <n v="201.63"/>
  </r>
  <r>
    <s v="AD01-9362"/>
    <x v="1"/>
    <d v="2021-10-01T00:00:00"/>
    <d v="2021-10-01T00:00:00"/>
    <x v="0"/>
    <x v="0"/>
    <s v="Order assembled"/>
    <x v="0"/>
    <x v="0"/>
    <x v="1"/>
    <n v="765"/>
    <n v="526.24"/>
  </r>
  <r>
    <s v="AD01-9362"/>
    <x v="1"/>
    <d v="2021-10-01T00:00:00"/>
    <d v="2021-10-01T00:00:00"/>
    <x v="0"/>
    <x v="0"/>
    <s v="Order assembled"/>
    <x v="0"/>
    <x v="0"/>
    <x v="1"/>
    <n v="139"/>
    <n v="198.76999999999998"/>
  </r>
  <r>
    <s v="AD01-9362"/>
    <x v="1"/>
    <d v="2021-10-01T00:00:00"/>
    <d v="2021-10-01T00:00:00"/>
    <x v="0"/>
    <x v="0"/>
    <s v="Order assembled"/>
    <x v="0"/>
    <x v="0"/>
    <x v="1"/>
    <n v="187"/>
    <n v="267.40999999999997"/>
  </r>
  <r>
    <s v="AD01-9362"/>
    <x v="1"/>
    <d v="2021-10-01T00:00:00"/>
    <d v="2021-10-01T00:00:00"/>
    <x v="0"/>
    <x v="0"/>
    <s v="Order assembled"/>
    <x v="0"/>
    <x v="0"/>
    <x v="0"/>
    <n v="311"/>
    <n v="444.73"/>
  </r>
  <r>
    <s v="AD01-9363"/>
    <x v="1"/>
    <d v="2021-10-01T00:00:00"/>
    <d v="2021-10-01T00:00:00"/>
    <x v="0"/>
    <x v="0"/>
    <s v="Order assembled"/>
    <x v="0"/>
    <x v="0"/>
    <x v="1"/>
    <n v="185"/>
    <n v="264.55"/>
  </r>
  <r>
    <s v="AD01-9361"/>
    <x v="1"/>
    <d v="2021-09-01T00:00:00"/>
    <d v="2021-09-01T00:00:00"/>
    <x v="0"/>
    <x v="0"/>
    <s v="Order assembled"/>
    <x v="0"/>
    <x v="0"/>
    <x v="0"/>
    <n v="326"/>
    <n v="466.18"/>
  </r>
  <r>
    <s v="AD01-9364"/>
    <x v="1"/>
    <d v="2021-09-01T00:00:00"/>
    <d v="2021-09-01T00:00:00"/>
    <x v="0"/>
    <x v="0"/>
    <s v="Order assembled"/>
    <x v="0"/>
    <x v="0"/>
    <x v="0"/>
    <n v="320"/>
    <n v="457.6"/>
  </r>
  <r>
    <s v="AD01-9361"/>
    <x v="1"/>
    <d v="2021-09-01T00:00:00"/>
    <d v="2021-09-01T00:00:00"/>
    <x v="0"/>
    <x v="0"/>
    <s v="Order assembled"/>
    <x v="0"/>
    <x v="0"/>
    <x v="0"/>
    <n v="314"/>
    <n v="449.02"/>
  </r>
  <r>
    <s v="AD01-9364"/>
    <x v="1"/>
    <d v="2021-09-01T00:00:00"/>
    <d v="2021-09-01T00:00:00"/>
    <x v="0"/>
    <x v="0"/>
    <s v="Order assembled"/>
    <x v="0"/>
    <x v="0"/>
    <x v="1"/>
    <n v="146"/>
    <n v="198.56"/>
  </r>
  <r>
    <s v="AD01-9361"/>
    <x v="1"/>
    <d v="2021-09-01T00:00:00"/>
    <d v="2021-09-01T00:00:00"/>
    <x v="0"/>
    <x v="0"/>
    <s v="Order assembled"/>
    <x v="0"/>
    <x v="0"/>
    <x v="1"/>
    <n v="194"/>
    <n v="277.42"/>
  </r>
  <r>
    <s v="AD01-9361"/>
    <x v="1"/>
    <d v="2021-09-01T00:00:00"/>
    <d v="2021-09-01T00:00:00"/>
    <x v="0"/>
    <x v="0"/>
    <s v="Order assembled"/>
    <x v="0"/>
    <x v="0"/>
    <x v="1"/>
    <n v="190"/>
    <n v="271.7"/>
  </r>
  <r>
    <s v="AD01-9361"/>
    <x v="1"/>
    <d v="2021-09-01T00:00:00"/>
    <d v="2021-09-01T00:00:00"/>
    <x v="0"/>
    <x v="0"/>
    <s v="Order assembled"/>
    <x v="0"/>
    <x v="0"/>
    <x v="1"/>
    <n v="364"/>
    <n v="520.52"/>
  </r>
  <r>
    <s v="AD01-9361"/>
    <x v="1"/>
    <d v="2021-09-01T00:00:00"/>
    <d v="2021-09-01T00:00:00"/>
    <x v="0"/>
    <x v="0"/>
    <s v="Order assembled"/>
    <x v="0"/>
    <x v="0"/>
    <x v="0"/>
    <n v="324"/>
    <n v="526.24"/>
  </r>
  <r>
    <s v="AD01-9361"/>
    <x v="1"/>
    <d v="2021-09-01T00:00:00"/>
    <d v="2021-09-01T00:00:00"/>
    <x v="0"/>
    <x v="0"/>
    <s v="Order assembled"/>
    <x v="0"/>
    <x v="0"/>
    <x v="0"/>
    <n v="318"/>
    <n v="526.24"/>
  </r>
  <r>
    <s v="AD01-9362"/>
    <x v="1"/>
    <d v="2021-09-01T00:00:00"/>
    <d v="2021-09-01T00:00:00"/>
    <x v="0"/>
    <x v="0"/>
    <s v="Order assembled"/>
    <x v="0"/>
    <x v="0"/>
    <x v="1"/>
    <n v="692"/>
    <n v="989.56"/>
  </r>
  <r>
    <s v="AD01-9364"/>
    <x v="1"/>
    <d v="2021-09-01T00:00:00"/>
    <d v="2021-09-01T00:00:00"/>
    <x v="0"/>
    <x v="0"/>
    <s v="Order assembled"/>
    <x v="0"/>
    <x v="0"/>
    <x v="1"/>
    <n v="725"/>
    <n v="1036.75"/>
  </r>
  <r>
    <s v="AD01-9362"/>
    <x v="1"/>
    <d v="2021-09-01T00:00:00"/>
    <d v="2021-09-01T00:00:00"/>
    <x v="0"/>
    <x v="0"/>
    <s v="Order assembled"/>
    <x v="0"/>
    <x v="0"/>
    <x v="1"/>
    <n v="778"/>
    <n v="1112.54"/>
  </r>
  <r>
    <s v="AD01-9361"/>
    <x v="1"/>
    <d v="2021-09-01T00:00:00"/>
    <d v="2021-09-01T00:00:00"/>
    <x v="0"/>
    <x v="0"/>
    <s v="Order assembled"/>
    <x v="0"/>
    <x v="0"/>
    <x v="0"/>
    <n v="327"/>
    <n v="467.61"/>
  </r>
  <r>
    <s v="AD01-9364"/>
    <x v="1"/>
    <d v="2021-09-01T00:00:00"/>
    <d v="2021-09-01T00:00:00"/>
    <x v="0"/>
    <x v="0"/>
    <s v="Order assembled"/>
    <x v="0"/>
    <x v="0"/>
    <x v="0"/>
    <n v="321"/>
    <n v="459.03"/>
  </r>
  <r>
    <s v="AD01-9361"/>
    <x v="1"/>
    <d v="2021-09-01T00:00:00"/>
    <d v="2021-09-01T00:00:00"/>
    <x v="0"/>
    <x v="0"/>
    <s v="Order assembled"/>
    <x v="0"/>
    <x v="0"/>
    <x v="0"/>
    <n v="315"/>
    <n v="450.45"/>
  </r>
  <r>
    <s v="AD01-9362"/>
    <x v="1"/>
    <d v="2021-09-01T00:00:00"/>
    <d v="2021-09-01T00:00:00"/>
    <x v="0"/>
    <x v="0"/>
    <s v="Order assembled"/>
    <x v="0"/>
    <x v="0"/>
    <x v="1"/>
    <n v="147"/>
    <n v="210.21"/>
  </r>
  <r>
    <s v="AD01-9361"/>
    <x v="1"/>
    <d v="2021-09-01T00:00:00"/>
    <d v="2021-09-01T00:00:00"/>
    <x v="0"/>
    <x v="0"/>
    <s v="Order assembled"/>
    <x v="0"/>
    <x v="0"/>
    <x v="1"/>
    <n v="145"/>
    <n v="207.35"/>
  </r>
  <r>
    <s v="AD01-9361"/>
    <x v="1"/>
    <d v="2021-09-01T00:00:00"/>
    <d v="2021-09-01T00:00:00"/>
    <x v="0"/>
    <x v="0"/>
    <s v="Order assembled"/>
    <x v="0"/>
    <x v="0"/>
    <x v="1"/>
    <n v="193"/>
    <n v="275.99"/>
  </r>
  <r>
    <s v="AD01-9364"/>
    <x v="1"/>
    <d v="2021-09-01T00:00:00"/>
    <d v="2021-09-01T00:00:00"/>
    <x v="0"/>
    <x v="0"/>
    <s v="Order assembled"/>
    <x v="0"/>
    <x v="0"/>
    <x v="0"/>
    <n v="323"/>
    <n v="461.89"/>
  </r>
  <r>
    <s v="AD01-9361"/>
    <x v="1"/>
    <d v="2021-09-01T00:00:00"/>
    <d v="2021-09-01T00:00:00"/>
    <x v="0"/>
    <x v="0"/>
    <s v="Order assembled"/>
    <x v="0"/>
    <x v="0"/>
    <x v="0"/>
    <n v="317"/>
    <n v="453.31"/>
  </r>
  <r>
    <s v="AD01-9364"/>
    <x v="1"/>
    <d v="2021-09-01T00:00:00"/>
    <d v="2021-09-01T00:00:00"/>
    <x v="0"/>
    <x v="0"/>
    <s v="Order assembled"/>
    <x v="0"/>
    <x v="0"/>
    <x v="1"/>
    <n v="143"/>
    <n v="204.49"/>
  </r>
  <r>
    <s v="AD01-9361"/>
    <x v="1"/>
    <d v="2021-09-01T00:00:00"/>
    <d v="2021-09-01T00:00:00"/>
    <x v="0"/>
    <x v="0"/>
    <s v="Order assembled"/>
    <x v="0"/>
    <x v="0"/>
    <x v="1"/>
    <n v="191"/>
    <n v="273.13"/>
  </r>
  <r>
    <s v="AD01-9364"/>
    <x v="1"/>
    <d v="2021-09-01T00:00:00"/>
    <d v="2021-09-01T00:00:00"/>
    <x v="0"/>
    <x v="0"/>
    <s v="Order assembled"/>
    <x v="0"/>
    <x v="0"/>
    <x v="1"/>
    <n v="787"/>
    <n v="1125.4099999999999"/>
  </r>
  <r>
    <s v="AD01-9362"/>
    <x v="1"/>
    <d v="2021-04-01T00:00:00"/>
    <d v="2021-04-01T00:00:00"/>
    <x v="1"/>
    <x v="0"/>
    <s v="Order assembled"/>
    <x v="0"/>
    <x v="0"/>
    <x v="0"/>
    <n v="266"/>
    <n v="380.38"/>
  </r>
  <r>
    <s v="AD01-9362"/>
    <x v="1"/>
    <d v="2021-04-01T00:00:00"/>
    <d v="2021-04-01T00:00:00"/>
    <x v="1"/>
    <x v="0"/>
    <s v="Order assembled"/>
    <x v="0"/>
    <x v="0"/>
    <x v="0"/>
    <n v="314"/>
    <n v="449.02"/>
  </r>
  <r>
    <s v="AD01-9361"/>
    <x v="1"/>
    <d v="2021-04-01T00:00:00"/>
    <d v="2021-04-01T00:00:00"/>
    <x v="1"/>
    <x v="0"/>
    <s v="Order assembled"/>
    <x v="0"/>
    <x v="0"/>
    <x v="0"/>
    <n v="236"/>
    <n v="337.48"/>
  </r>
  <r>
    <s v="AD01-9362"/>
    <x v="1"/>
    <d v="2021-04-01T00:00:00"/>
    <d v="2021-04-01T00:00:00"/>
    <x v="1"/>
    <x v="0"/>
    <s v="Order assembled"/>
    <x v="0"/>
    <x v="0"/>
    <x v="0"/>
    <n v="310"/>
    <n v="526.24"/>
  </r>
  <r>
    <s v="AD01-9364"/>
    <x v="1"/>
    <d v="2021-04-01T00:00:00"/>
    <d v="2021-04-01T00:00:00"/>
    <x v="1"/>
    <x v="0"/>
    <s v="Order assembled"/>
    <x v="0"/>
    <x v="0"/>
    <x v="0"/>
    <n v="238"/>
    <n v="526.24"/>
  </r>
  <r>
    <s v="AD01-9361"/>
    <x v="1"/>
    <d v="2021-04-01T00:00:00"/>
    <d v="2021-04-01T00:00:00"/>
    <x v="1"/>
    <x v="0"/>
    <s v="Order assembled"/>
    <x v="0"/>
    <x v="0"/>
    <x v="0"/>
    <n v="1000"/>
    <n v="1430"/>
  </r>
  <r>
    <s v="AD01-9363"/>
    <x v="1"/>
    <d v="2021-04-01T00:00:00"/>
    <d v="2021-04-01T00:00:00"/>
    <x v="1"/>
    <x v="0"/>
    <s v="Order assembled"/>
    <x v="0"/>
    <x v="0"/>
    <x v="0"/>
    <n v="1033"/>
    <n v="1477.19"/>
  </r>
  <r>
    <s v="AD01-9364"/>
    <x v="1"/>
    <d v="2021-04-01T00:00:00"/>
    <d v="2021-04-01T00:00:00"/>
    <x v="1"/>
    <x v="0"/>
    <s v="Order assembled"/>
    <x v="0"/>
    <x v="0"/>
    <x v="0"/>
    <n v="240"/>
    <n v="343.2"/>
  </r>
  <r>
    <s v="AD01-9364"/>
    <x v="1"/>
    <d v="2021-04-01T00:00:00"/>
    <d v="2021-04-01T00:00:00"/>
    <x v="1"/>
    <x v="0"/>
    <s v="Order assembled"/>
    <x v="0"/>
    <x v="0"/>
    <x v="0"/>
    <n v="267"/>
    <n v="381.81"/>
  </r>
  <r>
    <s v="AD01-9361"/>
    <x v="1"/>
    <d v="2021-04-01T00:00:00"/>
    <d v="2021-04-01T00:00:00"/>
    <x v="1"/>
    <x v="0"/>
    <s v="Order assembled"/>
    <x v="0"/>
    <x v="0"/>
    <x v="0"/>
    <n v="237"/>
    <n v="338.90999999999997"/>
  </r>
  <r>
    <s v="AD01-9364"/>
    <x v="1"/>
    <d v="2021-04-01T00:00:00"/>
    <d v="2021-04-01T00:00:00"/>
    <x v="1"/>
    <x v="0"/>
    <s v="Order assembled"/>
    <x v="0"/>
    <x v="0"/>
    <x v="0"/>
    <n v="781"/>
    <n v="1116.83"/>
  </r>
  <r>
    <s v="AD01-9361"/>
    <x v="1"/>
    <d v="2021-04-01T00:00:00"/>
    <d v="2021-04-01T00:00:00"/>
    <x v="1"/>
    <x v="0"/>
    <s v="Order assembled"/>
    <x v="0"/>
    <x v="0"/>
    <x v="0"/>
    <n v="814"/>
    <n v="1164.02"/>
  </r>
  <r>
    <s v="AD01-9361"/>
    <x v="1"/>
    <d v="2021-04-01T00:00:00"/>
    <d v="2021-04-01T00:00:00"/>
    <x v="1"/>
    <x v="0"/>
    <s v="Order assembled"/>
    <x v="0"/>
    <x v="0"/>
    <x v="0"/>
    <n v="263"/>
    <n v="376.09000000000003"/>
  </r>
  <r>
    <s v="AD01-9361"/>
    <x v="1"/>
    <d v="2021-04-01T00:00:00"/>
    <d v="2021-04-01T00:00:00"/>
    <x v="1"/>
    <x v="0"/>
    <s v="Order assembled"/>
    <x v="0"/>
    <x v="0"/>
    <x v="0"/>
    <n v="311"/>
    <n v="444.73"/>
  </r>
  <r>
    <s v="AD01-9362"/>
    <x v="1"/>
    <d v="2021-04-01T00:00:00"/>
    <d v="2021-04-01T00:00:00"/>
    <x v="1"/>
    <x v="0"/>
    <s v="Order assembled"/>
    <x v="0"/>
    <x v="0"/>
    <x v="0"/>
    <n v="239"/>
    <n v="341.77"/>
  </r>
  <r>
    <s v="AD01-9361"/>
    <x v="1"/>
    <d v="2021-08-01T00:00:00"/>
    <d v="2021-08-01T00:00:00"/>
    <x v="1"/>
    <x v="0"/>
    <s v="Order assembled"/>
    <x v="0"/>
    <x v="0"/>
    <x v="0"/>
    <n v="242"/>
    <n v="346.06"/>
  </r>
  <r>
    <s v="AD01-9365"/>
    <x v="1"/>
    <d v="2021-08-01T00:00:00"/>
    <d v="2021-08-01T00:00:00"/>
    <x v="1"/>
    <x v="0"/>
    <s v="Order assembled"/>
    <x v="0"/>
    <x v="0"/>
    <x v="0"/>
    <n v="290"/>
    <n v="414.7"/>
  </r>
  <r>
    <s v="AD01-9362"/>
    <x v="1"/>
    <d v="2021-08-01T00:00:00"/>
    <d v="2021-08-01T00:00:00"/>
    <x v="0"/>
    <x v="0"/>
    <s v="Order assembled"/>
    <x v="0"/>
    <x v="0"/>
    <x v="0"/>
    <n v="218"/>
    <n v="311.74"/>
  </r>
  <r>
    <s v="AD01-9362"/>
    <x v="1"/>
    <d v="2021-08-01T00:00:00"/>
    <d v="2021-08-01T00:00:00"/>
    <x v="0"/>
    <x v="0"/>
    <s v="Order assembled"/>
    <x v="0"/>
    <x v="0"/>
    <x v="0"/>
    <n v="244"/>
    <n v="526.24"/>
  </r>
  <r>
    <s v="AD01-9361"/>
    <x v="1"/>
    <d v="2021-08-01T00:00:00"/>
    <d v="2021-08-01T00:00:00"/>
    <x v="0"/>
    <x v="0"/>
    <s v="Order assembled"/>
    <x v="0"/>
    <x v="0"/>
    <x v="0"/>
    <n v="292"/>
    <n v="526.24"/>
  </r>
  <r>
    <s v="AD01-9362"/>
    <x v="1"/>
    <d v="2021-08-01T00:00:00"/>
    <d v="2021-08-01T00:00:00"/>
    <x v="0"/>
    <x v="0"/>
    <s v="Order assembled"/>
    <x v="0"/>
    <x v="0"/>
    <x v="0"/>
    <n v="1003"/>
    <n v="1434.29"/>
  </r>
  <r>
    <s v="AD01-9362"/>
    <x v="1"/>
    <d v="2021-08-01T00:00:00"/>
    <d v="2021-08-01T00:00:00"/>
    <x v="0"/>
    <x v="0"/>
    <s v="Order assembled"/>
    <x v="0"/>
    <x v="0"/>
    <x v="0"/>
    <n v="1037"/>
    <n v="1482.9099999999999"/>
  </r>
  <r>
    <s v="AD01-9361"/>
    <x v="1"/>
    <d v="2021-08-01T00:00:00"/>
    <d v="2021-08-01T00:00:00"/>
    <x v="0"/>
    <x v="0"/>
    <s v="Order assembled"/>
    <x v="0"/>
    <x v="0"/>
    <x v="0"/>
    <n v="216"/>
    <n v="308.88"/>
  </r>
  <r>
    <s v="AD01-9361"/>
    <x v="1"/>
    <d v="2021-08-01T00:00:00"/>
    <d v="2021-08-01T00:00:00"/>
    <x v="0"/>
    <x v="0"/>
    <s v="Order assembled"/>
    <x v="0"/>
    <x v="0"/>
    <x v="0"/>
    <n v="243"/>
    <n v="347.49"/>
  </r>
  <r>
    <s v="AD01-9361"/>
    <x v="1"/>
    <d v="2021-08-01T00:00:00"/>
    <d v="2021-08-01T00:00:00"/>
    <x v="0"/>
    <x v="0"/>
    <s v="Order assembled"/>
    <x v="0"/>
    <x v="0"/>
    <x v="0"/>
    <n v="291"/>
    <n v="416.13"/>
  </r>
  <r>
    <s v="AD01-9362"/>
    <x v="1"/>
    <d v="2021-08-01T00:00:00"/>
    <d v="2021-08-01T00:00:00"/>
    <x v="0"/>
    <x v="0"/>
    <s v="Order assembled"/>
    <x v="0"/>
    <x v="0"/>
    <x v="0"/>
    <n v="219"/>
    <n v="313.17"/>
  </r>
  <r>
    <s v="AD01-9361"/>
    <x v="1"/>
    <d v="2021-08-01T00:00:00"/>
    <d v="2021-08-01T00:00:00"/>
    <x v="0"/>
    <x v="0"/>
    <s v="Order assembled"/>
    <x v="0"/>
    <x v="0"/>
    <x v="0"/>
    <n v="818"/>
    <n v="1169.74"/>
  </r>
  <r>
    <s v="AD01-9362"/>
    <x v="1"/>
    <d v="2021-08-01T00:00:00"/>
    <d v="2021-08-01T00:00:00"/>
    <x v="0"/>
    <x v="0"/>
    <s v="Order assembled"/>
    <x v="0"/>
    <x v="0"/>
    <x v="0"/>
    <n v="871"/>
    <n v="1245.53"/>
  </r>
  <r>
    <s v="AD01-9362"/>
    <x v="1"/>
    <d v="2021-08-01T00:00:00"/>
    <d v="2021-08-01T00:00:00"/>
    <x v="0"/>
    <x v="0"/>
    <s v="Order assembled"/>
    <x v="0"/>
    <x v="0"/>
    <x v="0"/>
    <n v="245"/>
    <n v="350.35"/>
  </r>
  <r>
    <s v="AD01-9361"/>
    <x v="1"/>
    <d v="2021-08-01T00:00:00"/>
    <d v="2021-08-01T00:00:00"/>
    <x v="0"/>
    <x v="0"/>
    <s v="Order assembled"/>
    <x v="0"/>
    <x v="0"/>
    <x v="0"/>
    <n v="293"/>
    <n v="418.99"/>
  </r>
  <r>
    <s v="AD01-9361"/>
    <x v="1"/>
    <d v="2021-08-01T00:00:00"/>
    <d v="2021-08-01T00:00:00"/>
    <x v="0"/>
    <x v="0"/>
    <s v="Order assembled"/>
    <x v="0"/>
    <x v="0"/>
    <x v="0"/>
    <n v="215"/>
    <n v="307.45"/>
  </r>
  <r>
    <s v="AD01-9361"/>
    <x v="1"/>
    <d v="2021-12-01T00:00:00"/>
    <d v="2021-12-01T00:00:00"/>
    <x v="0"/>
    <x v="0"/>
    <s v="Order assembled"/>
    <x v="0"/>
    <x v="0"/>
    <x v="1"/>
    <n v="248"/>
    <n v="354.64"/>
  </r>
  <r>
    <s v="AD01-9363"/>
    <x v="1"/>
    <d v="2021-12-01T00:00:00"/>
    <d v="2021-12-01T00:00:00"/>
    <x v="0"/>
    <x v="0"/>
    <s v="Order assembled"/>
    <x v="0"/>
    <x v="0"/>
    <x v="1"/>
    <n v="242"/>
    <n v="346.06"/>
  </r>
  <r>
    <s v="AD01-9362"/>
    <x v="1"/>
    <d v="2021-12-01T00:00:00"/>
    <d v="2021-12-01T00:00:00"/>
    <x v="0"/>
    <x v="0"/>
    <s v="Order assembled"/>
    <x v="0"/>
    <x v="0"/>
    <x v="1"/>
    <n v="236"/>
    <n v="337.48"/>
  </r>
  <r>
    <s v="AD01-9362"/>
    <x v="1"/>
    <d v="2021-12-01T00:00:00"/>
    <d v="2021-12-01T00:00:00"/>
    <x v="0"/>
    <x v="0"/>
    <s v="Order assembled"/>
    <x v="0"/>
    <x v="0"/>
    <x v="0"/>
    <n v="224"/>
    <n v="320.32"/>
  </r>
  <r>
    <s v="AD01-9361"/>
    <x v="1"/>
    <d v="2021-12-01T00:00:00"/>
    <d v="2021-12-01T00:00:00"/>
    <x v="0"/>
    <x v="0"/>
    <s v="Order assembled"/>
    <x v="0"/>
    <x v="0"/>
    <x v="0"/>
    <n v="250"/>
    <n v="357.5"/>
  </r>
  <r>
    <s v="AD01-9364"/>
    <x v="1"/>
    <d v="2021-12-01T00:00:00"/>
    <d v="2021-12-01T00:00:00"/>
    <x v="0"/>
    <x v="0"/>
    <s v="Order assembled"/>
    <x v="0"/>
    <x v="0"/>
    <x v="0"/>
    <n v="244"/>
    <n v="348.92"/>
  </r>
  <r>
    <s v="AD01-9364"/>
    <x v="1"/>
    <d v="2021-12-01T00:00:00"/>
    <d v="2021-12-01T00:00:00"/>
    <x v="0"/>
    <x v="0"/>
    <s v="Order assembled"/>
    <x v="0"/>
    <x v="0"/>
    <x v="0"/>
    <n v="238"/>
    <n v="340.34000000000003"/>
  </r>
  <r>
    <s v="AD01-9362"/>
    <x v="1"/>
    <d v="2021-12-01T00:00:00"/>
    <d v="2021-12-01T00:00:00"/>
    <x v="0"/>
    <x v="0"/>
    <s v="Order assembled"/>
    <x v="0"/>
    <x v="0"/>
    <x v="0"/>
    <n v="220"/>
    <n v="526.24"/>
  </r>
  <r>
    <s v="AD01-9362"/>
    <x v="1"/>
    <d v="2021-12-01T00:00:00"/>
    <d v="2021-12-01T00:00:00"/>
    <x v="0"/>
    <x v="0"/>
    <s v="Order assembled"/>
    <x v="0"/>
    <x v="0"/>
    <x v="0"/>
    <n v="268"/>
    <n v="526.24"/>
  </r>
  <r>
    <s v="AD01-9362"/>
    <x v="1"/>
    <d v="2021-12-01T00:00:00"/>
    <d v="2021-12-01T00:00:00"/>
    <x v="0"/>
    <x v="0"/>
    <s v="Order assembled"/>
    <x v="0"/>
    <x v="0"/>
    <x v="0"/>
    <n v="1007"/>
    <n v="1440.01"/>
  </r>
  <r>
    <s v="AD01-9362"/>
    <x v="1"/>
    <d v="2021-12-01T00:00:00"/>
    <d v="2021-12-01T00:00:00"/>
    <x v="0"/>
    <x v="0"/>
    <s v="Order assembled"/>
    <x v="0"/>
    <x v="0"/>
    <x v="0"/>
    <n v="1040"/>
    <n v="1487.2"/>
  </r>
  <r>
    <s v="AD01-9361"/>
    <x v="1"/>
    <d v="2021-12-01T00:00:00"/>
    <d v="2021-12-01T00:00:00"/>
    <x v="0"/>
    <x v="0"/>
    <s v="Order assembled"/>
    <x v="0"/>
    <x v="0"/>
    <x v="0"/>
    <n v="225"/>
    <n v="321.75"/>
  </r>
  <r>
    <s v="AD01-9361"/>
    <x v="1"/>
    <d v="2021-12-01T00:00:00"/>
    <d v="2021-12-01T00:00:00"/>
    <x v="0"/>
    <x v="0"/>
    <s v="Order assembled"/>
    <x v="0"/>
    <x v="0"/>
    <x v="0"/>
    <n v="267"/>
    <n v="381.81"/>
  </r>
  <r>
    <s v="AD01-9362"/>
    <x v="1"/>
    <d v="2021-12-01T00:00:00"/>
    <d v="2021-12-01T00:00:00"/>
    <x v="0"/>
    <x v="0"/>
    <s v="Order assembled"/>
    <x v="0"/>
    <x v="0"/>
    <x v="0"/>
    <n v="247"/>
    <n v="353.21"/>
  </r>
  <r>
    <s v="AD01-9362"/>
    <x v="1"/>
    <d v="2021-12-01T00:00:00"/>
    <d v="2021-12-01T00:00:00"/>
    <x v="0"/>
    <x v="0"/>
    <s v="Order assembled"/>
    <x v="0"/>
    <x v="0"/>
    <x v="0"/>
    <n v="241"/>
    <n v="344.63"/>
  </r>
  <r>
    <s v="AD01-9362"/>
    <x v="1"/>
    <d v="2021-12-01T00:00:00"/>
    <d v="2021-12-01T00:00:00"/>
    <x v="0"/>
    <x v="0"/>
    <s v="Order assembled"/>
    <x v="0"/>
    <x v="0"/>
    <x v="0"/>
    <n v="235"/>
    <n v="336.05"/>
  </r>
  <r>
    <s v="AD01-9364"/>
    <x v="1"/>
    <d v="2021-12-01T00:00:00"/>
    <d v="2021-12-01T00:00:00"/>
    <x v="0"/>
    <x v="0"/>
    <s v="Order assembled"/>
    <x v="0"/>
    <x v="0"/>
    <x v="0"/>
    <n v="788"/>
    <n v="1126.8399999999999"/>
  </r>
  <r>
    <s v="AD01-9362"/>
    <x v="1"/>
    <d v="2021-12-01T00:00:00"/>
    <d v="2021-12-01T00:00:00"/>
    <x v="0"/>
    <x v="0"/>
    <s v="Order assembled"/>
    <x v="0"/>
    <x v="0"/>
    <x v="0"/>
    <n v="821"/>
    <n v="1174.03"/>
  </r>
  <r>
    <s v="AD01-9361"/>
    <x v="1"/>
    <d v="2021-12-01T00:00:00"/>
    <d v="2021-12-01T00:00:00"/>
    <x v="0"/>
    <x v="0"/>
    <s v="Order assembled"/>
    <x v="0"/>
    <x v="0"/>
    <x v="1"/>
    <n v="245"/>
    <n v="350.35"/>
  </r>
  <r>
    <s v="AD01-9361"/>
    <x v="1"/>
    <d v="2021-12-01T00:00:00"/>
    <d v="2021-12-01T00:00:00"/>
    <x v="0"/>
    <x v="0"/>
    <s v="Order assembled"/>
    <x v="0"/>
    <x v="0"/>
    <x v="1"/>
    <n v="239"/>
    <n v="341.77"/>
  </r>
  <r>
    <s v="AD01-9364"/>
    <x v="1"/>
    <d v="2021-12-01T00:00:00"/>
    <d v="2021-12-01T00:00:00"/>
    <x v="0"/>
    <x v="0"/>
    <s v="Order assembled"/>
    <x v="0"/>
    <x v="0"/>
    <x v="0"/>
    <n v="221"/>
    <n v="316.02999999999997"/>
  </r>
  <r>
    <s v="AD01-9361"/>
    <x v="1"/>
    <d v="2021-12-01T00:00:00"/>
    <d v="2021-12-01T00:00:00"/>
    <x v="0"/>
    <x v="0"/>
    <s v="Order assembled"/>
    <x v="0"/>
    <x v="0"/>
    <x v="0"/>
    <n v="269"/>
    <n v="384.67"/>
  </r>
  <r>
    <s v="AD01-9361"/>
    <x v="1"/>
    <d v="2021-02-01T00:00:00"/>
    <d v="2021-02-01T00:00:00"/>
    <x v="0"/>
    <x v="0"/>
    <s v="Order assembled"/>
    <x v="0"/>
    <x v="0"/>
    <x v="0"/>
    <n v="278"/>
    <n v="397.53999999999996"/>
  </r>
  <r>
    <s v="AD01-9362"/>
    <x v="1"/>
    <d v="2021-02-01T00:00:00"/>
    <d v="2021-02-01T00:00:00"/>
    <x v="0"/>
    <x v="0"/>
    <s v="Order assembled"/>
    <x v="0"/>
    <x v="0"/>
    <x v="0"/>
    <n v="320"/>
    <n v="457.6"/>
  </r>
  <r>
    <s v="AD01-9362"/>
    <x v="1"/>
    <d v="2021-02-01T00:00:00"/>
    <d v="2021-02-01T00:00:00"/>
    <x v="0"/>
    <x v="0"/>
    <s v="Order assembled"/>
    <x v="0"/>
    <x v="0"/>
    <x v="0"/>
    <n v="248"/>
    <n v="354.64"/>
  </r>
  <r>
    <s v="AD01-9361"/>
    <x v="1"/>
    <d v="2021-02-01T00:00:00"/>
    <d v="2021-02-01T00:00:00"/>
    <x v="0"/>
    <x v="0"/>
    <s v="Order assembled"/>
    <x v="0"/>
    <x v="0"/>
    <x v="0"/>
    <n v="274"/>
    <n v="526.24"/>
  </r>
  <r>
    <s v="AD01-9362"/>
    <x v="1"/>
    <d v="2021-02-01T00:00:00"/>
    <d v="2021-02-01T00:00:00"/>
    <x v="0"/>
    <x v="0"/>
    <s v="Order assembled"/>
    <x v="0"/>
    <x v="0"/>
    <x v="0"/>
    <n v="322"/>
    <n v="526.24"/>
  </r>
  <r>
    <s v="AD01-9362"/>
    <x v="1"/>
    <d v="2021-02-01T00:00:00"/>
    <d v="2021-02-01T00:00:00"/>
    <x v="0"/>
    <x v="0"/>
    <s v="Order assembled"/>
    <x v="0"/>
    <x v="0"/>
    <x v="0"/>
    <n v="250"/>
    <n v="526.24"/>
  </r>
  <r>
    <s v="AD01-9365"/>
    <x v="1"/>
    <d v="2021-02-01T00:00:00"/>
    <d v="2021-02-01T00:00:00"/>
    <x v="0"/>
    <x v="0"/>
    <s v="Order assembled"/>
    <x v="0"/>
    <x v="0"/>
    <x v="0"/>
    <n v="998"/>
    <n v="1427.1399999999999"/>
  </r>
  <r>
    <s v="AD01-9362"/>
    <x v="1"/>
    <d v="2021-02-01T00:00:00"/>
    <d v="2021-02-01T00:00:00"/>
    <x v="0"/>
    <x v="0"/>
    <s v="Order assembled"/>
    <x v="0"/>
    <x v="0"/>
    <x v="0"/>
    <n v="1031"/>
    <n v="1474.33"/>
  </r>
  <r>
    <s v="AD01-9361"/>
    <x v="1"/>
    <d v="2021-02-01T00:00:00"/>
    <d v="2021-02-01T00:00:00"/>
    <x v="0"/>
    <x v="0"/>
    <s v="Order assembled"/>
    <x v="0"/>
    <x v="0"/>
    <x v="0"/>
    <n v="321"/>
    <n v="459.03"/>
  </r>
  <r>
    <s v="AD01-9365"/>
    <x v="1"/>
    <d v="2021-02-01T00:00:00"/>
    <d v="2021-02-01T00:00:00"/>
    <x v="0"/>
    <x v="0"/>
    <s v="Order assembled"/>
    <x v="0"/>
    <x v="0"/>
    <x v="0"/>
    <n v="249"/>
    <n v="356.07"/>
  </r>
  <r>
    <s v="AD01-9362"/>
    <x v="1"/>
    <d v="2021-02-01T00:00:00"/>
    <d v="2021-02-01T00:00:00"/>
    <x v="0"/>
    <x v="0"/>
    <s v="Order assembled"/>
    <x v="0"/>
    <x v="0"/>
    <x v="0"/>
    <n v="779"/>
    <n v="1113.97"/>
  </r>
  <r>
    <s v="AD01-9361"/>
    <x v="1"/>
    <d v="2021-02-01T00:00:00"/>
    <d v="2021-02-01T00:00:00"/>
    <x v="0"/>
    <x v="0"/>
    <s v="Order assembled"/>
    <x v="0"/>
    <x v="0"/>
    <x v="0"/>
    <n v="812"/>
    <n v="1161.1599999999999"/>
  </r>
  <r>
    <s v="AD01-9361"/>
    <x v="1"/>
    <d v="2021-02-01T00:00:00"/>
    <d v="2021-02-01T00:00:00"/>
    <x v="0"/>
    <x v="0"/>
    <s v="Order assembled"/>
    <x v="0"/>
    <x v="0"/>
    <x v="0"/>
    <n v="866"/>
    <n v="1238.3800000000001"/>
  </r>
  <r>
    <s v="AD01-9362"/>
    <x v="1"/>
    <d v="2021-02-01T00:00:00"/>
    <d v="2021-02-01T00:00:00"/>
    <x v="0"/>
    <x v="0"/>
    <s v="Order assembled"/>
    <x v="0"/>
    <x v="0"/>
    <x v="0"/>
    <n v="275"/>
    <n v="393.25"/>
  </r>
  <r>
    <s v="AD01-9362"/>
    <x v="1"/>
    <d v="2021-02-01T00:00:00"/>
    <d v="2021-02-01T00:00:00"/>
    <x v="0"/>
    <x v="0"/>
    <s v="Order assembled"/>
    <x v="0"/>
    <x v="0"/>
    <x v="0"/>
    <n v="323"/>
    <n v="461.89"/>
  </r>
  <r>
    <s v="AD01-9361"/>
    <x v="1"/>
    <d v="2021-02-01T00:00:00"/>
    <d v="2021-02-01T00:00:00"/>
    <x v="0"/>
    <x v="0"/>
    <s v="Order assembled"/>
    <x v="0"/>
    <x v="0"/>
    <x v="0"/>
    <n v="251"/>
    <n v="358.93"/>
  </r>
  <r>
    <s v="AD01-9361"/>
    <x v="1"/>
    <d v="2021-01-01T00:00:00"/>
    <d v="2021-01-01T00:00:00"/>
    <x v="0"/>
    <x v="0"/>
    <s v="Order assembled"/>
    <x v="0"/>
    <x v="0"/>
    <x v="0"/>
    <n v="326"/>
    <n v="466.18"/>
  </r>
  <r>
    <s v="AD01-9361"/>
    <x v="1"/>
    <d v="2021-01-01T00:00:00"/>
    <d v="2021-01-01T00:00:00"/>
    <x v="0"/>
    <x v="0"/>
    <s v="Order assembled"/>
    <x v="0"/>
    <x v="0"/>
    <x v="0"/>
    <n v="254"/>
    <n v="363.22"/>
  </r>
  <r>
    <s v="AD01-9364"/>
    <x v="1"/>
    <d v="2021-01-01T00:00:00"/>
    <d v="2021-01-01T00:00:00"/>
    <x v="0"/>
    <x v="0"/>
    <s v="Order assembled"/>
    <x v="0"/>
    <x v="0"/>
    <x v="0"/>
    <n v="280"/>
    <n v="526.24"/>
  </r>
  <r>
    <s v="AD01-9362"/>
    <x v="1"/>
    <d v="2021-01-01T00:00:00"/>
    <d v="2021-01-01T00:00:00"/>
    <x v="0"/>
    <x v="0"/>
    <s v="Order assembled"/>
    <x v="0"/>
    <x v="0"/>
    <x v="0"/>
    <n v="328"/>
    <n v="526.24"/>
  </r>
  <r>
    <s v="AD01-9364"/>
    <x v="1"/>
    <d v="2021-01-01T00:00:00"/>
    <d v="2021-01-01T00:00:00"/>
    <x v="0"/>
    <x v="0"/>
    <s v="Order assembled"/>
    <x v="0"/>
    <x v="0"/>
    <x v="0"/>
    <n v="256"/>
    <n v="526.24"/>
  </r>
  <r>
    <s v="AD01-9364"/>
    <x v="1"/>
    <d v="2021-01-01T00:00:00"/>
    <d v="2021-01-01T00:00:00"/>
    <x v="0"/>
    <x v="0"/>
    <s v="Order assembled"/>
    <x v="0"/>
    <x v="0"/>
    <x v="0"/>
    <n v="997"/>
    <n v="1425.71"/>
  </r>
  <r>
    <s v="AD01-9363"/>
    <x v="1"/>
    <d v="2021-01-01T00:00:00"/>
    <d v="2021-01-01T00:00:00"/>
    <x v="0"/>
    <x v="0"/>
    <s v="Order assembled"/>
    <x v="0"/>
    <x v="0"/>
    <x v="0"/>
    <n v="1030"/>
    <n v="1472.9"/>
  </r>
  <r>
    <s v="AD01-9363"/>
    <x v="1"/>
    <d v="2021-01-01T00:00:00"/>
    <d v="2021-01-01T00:00:00"/>
    <x v="0"/>
    <x v="0"/>
    <s v="Order assembled"/>
    <x v="0"/>
    <x v="0"/>
    <x v="0"/>
    <n v="252"/>
    <n v="360.36"/>
  </r>
  <r>
    <s v="AD01-9363"/>
    <x v="1"/>
    <d v="2021-01-01T00:00:00"/>
    <d v="2021-01-01T00:00:00"/>
    <x v="0"/>
    <x v="0"/>
    <s v="Order assembled"/>
    <x v="0"/>
    <x v="0"/>
    <x v="0"/>
    <n v="279"/>
    <n v="398.97"/>
  </r>
  <r>
    <s v="AD01-9362"/>
    <x v="1"/>
    <d v="2021-01-01T00:00:00"/>
    <d v="2021-01-01T00:00:00"/>
    <x v="0"/>
    <x v="0"/>
    <s v="Order assembled"/>
    <x v="0"/>
    <x v="0"/>
    <x v="0"/>
    <n v="327"/>
    <n v="467.61"/>
  </r>
  <r>
    <s v="AD01-9364"/>
    <x v="1"/>
    <d v="2021-01-01T00:00:00"/>
    <d v="2021-01-01T00:00:00"/>
    <x v="0"/>
    <x v="0"/>
    <s v="Order assembled"/>
    <x v="0"/>
    <x v="0"/>
    <x v="0"/>
    <n v="255"/>
    <n v="364.65"/>
  </r>
  <r>
    <s v="AD01-9364"/>
    <x v="1"/>
    <d v="2021-01-01T00:00:00"/>
    <d v="2021-01-01T00:00:00"/>
    <x v="0"/>
    <x v="0"/>
    <s v="Order assembled"/>
    <x v="0"/>
    <x v="0"/>
    <x v="0"/>
    <n v="778"/>
    <n v="1112.54"/>
  </r>
  <r>
    <s v="AD01-9364"/>
    <x v="1"/>
    <d v="2021-01-01T00:00:00"/>
    <d v="2021-01-01T00:00:00"/>
    <x v="0"/>
    <x v="0"/>
    <s v="Order assembled"/>
    <x v="0"/>
    <x v="0"/>
    <x v="0"/>
    <n v="865"/>
    <n v="1236.95"/>
  </r>
  <r>
    <s v="AD01-9361"/>
    <x v="1"/>
    <d v="2021-01-01T00:00:00"/>
    <d v="2021-01-01T00:00:00"/>
    <x v="0"/>
    <x v="0"/>
    <s v="Order assembled"/>
    <x v="0"/>
    <x v="0"/>
    <x v="0"/>
    <n v="281"/>
    <n v="401.83"/>
  </r>
  <r>
    <s v="AD01-9364"/>
    <x v="1"/>
    <d v="2021-01-01T00:00:00"/>
    <d v="2021-01-01T00:00:00"/>
    <x v="0"/>
    <x v="0"/>
    <s v="Order assembled"/>
    <x v="0"/>
    <x v="0"/>
    <x v="0"/>
    <n v="329"/>
    <n v="470.47"/>
  </r>
  <r>
    <s v="AD01-9361"/>
    <x v="1"/>
    <d v="2021-07-01T00:00:00"/>
    <d v="2021-07-01T00:00:00"/>
    <x v="0"/>
    <x v="0"/>
    <s v="Order assembled"/>
    <x v="0"/>
    <x v="0"/>
    <x v="0"/>
    <n v="248"/>
    <n v="354.64"/>
  </r>
  <r>
    <s v="AD01-9361"/>
    <x v="1"/>
    <d v="2021-07-01T00:00:00"/>
    <d v="2021-07-01T00:00:00"/>
    <x v="0"/>
    <x v="0"/>
    <s v="Order assembled"/>
    <x v="0"/>
    <x v="0"/>
    <x v="0"/>
    <n v="296"/>
    <n v="423.28"/>
  </r>
  <r>
    <s v="AD01-9361"/>
    <x v="1"/>
    <d v="2021-07-01T00:00:00"/>
    <d v="2021-07-01T00:00:00"/>
    <x v="0"/>
    <x v="0"/>
    <s v="Order assembled"/>
    <x v="0"/>
    <x v="0"/>
    <x v="0"/>
    <n v="224"/>
    <n v="320.32"/>
  </r>
  <r>
    <s v="AD01-9361"/>
    <x v="1"/>
    <d v="2021-07-01T00:00:00"/>
    <d v="2021-07-01T00:00:00"/>
    <x v="0"/>
    <x v="0"/>
    <s v="Order assembled"/>
    <x v="0"/>
    <x v="0"/>
    <x v="0"/>
    <n v="250"/>
    <n v="526.24"/>
  </r>
  <r>
    <s v="AD01-9361"/>
    <x v="1"/>
    <d v="2021-07-01T00:00:00"/>
    <d v="2021-07-01T00:00:00"/>
    <x v="0"/>
    <x v="0"/>
    <s v="Order assembled"/>
    <x v="0"/>
    <x v="0"/>
    <x v="0"/>
    <n v="298"/>
    <n v="526.24"/>
  </r>
  <r>
    <s v="AD01-9362"/>
    <x v="1"/>
    <d v="2021-07-01T00:00:00"/>
    <d v="2021-07-01T00:00:00"/>
    <x v="0"/>
    <x v="0"/>
    <s v="Order assembled"/>
    <x v="0"/>
    <x v="0"/>
    <x v="0"/>
    <n v="220"/>
    <n v="526.24"/>
  </r>
  <r>
    <s v="AD01-9365"/>
    <x v="1"/>
    <d v="2021-07-01T00:00:00"/>
    <d v="2021-07-01T00:00:00"/>
    <x v="0"/>
    <x v="0"/>
    <s v="Order assembled"/>
    <x v="0"/>
    <x v="0"/>
    <x v="0"/>
    <n v="1036"/>
    <n v="1481.48"/>
  </r>
  <r>
    <s v="AD01-9363"/>
    <x v="1"/>
    <d v="2021-07-01T00:00:00"/>
    <d v="2021-07-01T00:00:00"/>
    <x v="0"/>
    <x v="0"/>
    <s v="Order assembled"/>
    <x v="0"/>
    <x v="0"/>
    <x v="0"/>
    <n v="222"/>
    <n v="317.45999999999998"/>
  </r>
  <r>
    <s v="AD01-9363"/>
    <x v="1"/>
    <d v="2021-07-01T00:00:00"/>
    <d v="2021-07-01T00:00:00"/>
    <x v="0"/>
    <x v="0"/>
    <s v="Order assembled"/>
    <x v="0"/>
    <x v="0"/>
    <x v="0"/>
    <n v="249"/>
    <n v="356.07"/>
  </r>
  <r>
    <s v="AD01-9361"/>
    <x v="1"/>
    <d v="2021-07-01T00:00:00"/>
    <d v="2021-07-01T00:00:00"/>
    <x v="0"/>
    <x v="0"/>
    <s v="Order assembled"/>
    <x v="0"/>
    <x v="0"/>
    <x v="0"/>
    <n v="297"/>
    <n v="424.71"/>
  </r>
  <r>
    <s v="AD01-9362"/>
    <x v="1"/>
    <d v="2021-07-01T00:00:00"/>
    <d v="2021-07-01T00:00:00"/>
    <x v="0"/>
    <x v="0"/>
    <s v="Order assembled"/>
    <x v="0"/>
    <x v="0"/>
    <x v="0"/>
    <n v="784"/>
    <n v="1121.1199999999999"/>
  </r>
  <r>
    <s v="AD01-9361"/>
    <x v="1"/>
    <d v="2021-07-01T00:00:00"/>
    <d v="2021-07-01T00:00:00"/>
    <x v="0"/>
    <x v="0"/>
    <s v="Order assembled"/>
    <x v="0"/>
    <x v="0"/>
    <x v="0"/>
    <n v="817"/>
    <n v="1168.31"/>
  </r>
  <r>
    <s v="AD01-9361"/>
    <x v="1"/>
    <d v="2021-07-01T00:00:00"/>
    <d v="2021-07-01T00:00:00"/>
    <x v="0"/>
    <x v="0"/>
    <s v="Order assembled"/>
    <x v="0"/>
    <x v="0"/>
    <x v="0"/>
    <n v="870"/>
    <n v="1244.0999999999999"/>
  </r>
  <r>
    <s v="AD01-9361"/>
    <x v="1"/>
    <d v="2021-07-01T00:00:00"/>
    <d v="2021-07-01T00:00:00"/>
    <x v="0"/>
    <x v="0"/>
    <s v="Order assembled"/>
    <x v="0"/>
    <x v="0"/>
    <x v="0"/>
    <n v="251"/>
    <n v="358.93"/>
  </r>
  <r>
    <s v="AD01-9361"/>
    <x v="1"/>
    <d v="2021-07-01T00:00:00"/>
    <d v="2021-07-01T00:00:00"/>
    <x v="0"/>
    <x v="0"/>
    <s v="Order assembled"/>
    <x v="0"/>
    <x v="0"/>
    <x v="0"/>
    <n v="221"/>
    <n v="316.02999999999997"/>
  </r>
  <r>
    <s v="AD01-9362"/>
    <x v="1"/>
    <d v="2021-06-01T00:00:00"/>
    <d v="2021-06-01T00:00:00"/>
    <x v="0"/>
    <x v="0"/>
    <s v="Order assembled"/>
    <x v="0"/>
    <x v="0"/>
    <x v="0"/>
    <n v="254"/>
    <n v="363.22"/>
  </r>
  <r>
    <s v="AD01-9361"/>
    <x v="1"/>
    <d v="2021-06-01T00:00:00"/>
    <d v="2021-06-01T00:00:00"/>
    <x v="0"/>
    <x v="0"/>
    <s v="Order assembled"/>
    <x v="0"/>
    <x v="0"/>
    <x v="0"/>
    <n v="302"/>
    <n v="431.86"/>
  </r>
  <r>
    <s v="AD01-9365"/>
    <x v="1"/>
    <d v="2021-06-01T00:00:00"/>
    <d v="2021-06-01T00:00:00"/>
    <x v="0"/>
    <x v="0"/>
    <s v="Order assembled"/>
    <x v="0"/>
    <x v="0"/>
    <x v="0"/>
    <n v="230"/>
    <n v="328.9"/>
  </r>
  <r>
    <s v="AD01-9362"/>
    <x v="1"/>
    <d v="2021-06-01T00:00:00"/>
    <d v="2021-06-01T00:00:00"/>
    <x v="0"/>
    <x v="0"/>
    <s v="Order assembled"/>
    <x v="0"/>
    <x v="0"/>
    <x v="0"/>
    <n v="256"/>
    <n v="526.24"/>
  </r>
  <r>
    <s v="AD01-9361"/>
    <x v="1"/>
    <d v="2021-06-01T00:00:00"/>
    <d v="2021-06-01T00:00:00"/>
    <x v="0"/>
    <x v="0"/>
    <s v="Order assembled"/>
    <x v="0"/>
    <x v="0"/>
    <x v="0"/>
    <n v="226"/>
    <n v="526.24"/>
  </r>
  <r>
    <s v="AD01-9361"/>
    <x v="1"/>
    <d v="2021-06-01T00:00:00"/>
    <d v="2021-06-01T00:00:00"/>
    <x v="0"/>
    <x v="0"/>
    <s v="Order assembled"/>
    <x v="0"/>
    <x v="0"/>
    <x v="0"/>
    <n v="1002"/>
    <n v="1432.8600000000001"/>
  </r>
  <r>
    <s v="AD01-9364"/>
    <x v="1"/>
    <d v="2021-06-01T00:00:00"/>
    <d v="2021-06-01T00:00:00"/>
    <x v="0"/>
    <x v="0"/>
    <s v="Order assembled"/>
    <x v="0"/>
    <x v="0"/>
    <x v="0"/>
    <n v="1035"/>
    <n v="1480.05"/>
  </r>
  <r>
    <s v="AD01-9361"/>
    <x v="1"/>
    <d v="2021-06-01T00:00:00"/>
    <d v="2021-06-01T00:00:00"/>
    <x v="0"/>
    <x v="0"/>
    <s v="Order assembled"/>
    <x v="0"/>
    <x v="0"/>
    <x v="0"/>
    <n v="228"/>
    <n v="326.03999999999996"/>
  </r>
  <r>
    <s v="AD01-9361"/>
    <x v="1"/>
    <d v="2021-06-01T00:00:00"/>
    <d v="2021-06-01T00:00:00"/>
    <x v="0"/>
    <x v="0"/>
    <s v="Order assembled"/>
    <x v="0"/>
    <x v="0"/>
    <x v="0"/>
    <n v="255"/>
    <n v="364.65"/>
  </r>
  <r>
    <s v="AD01-9362"/>
    <x v="1"/>
    <d v="2021-06-01T00:00:00"/>
    <d v="2021-06-01T00:00:00"/>
    <x v="0"/>
    <x v="0"/>
    <s v="Order assembled"/>
    <x v="0"/>
    <x v="0"/>
    <x v="0"/>
    <n v="303"/>
    <n v="433.28999999999996"/>
  </r>
  <r>
    <s v="AD01-9361"/>
    <x v="1"/>
    <d v="2021-06-01T00:00:00"/>
    <d v="2021-06-01T00:00:00"/>
    <x v="0"/>
    <x v="0"/>
    <s v="Order assembled"/>
    <x v="0"/>
    <x v="0"/>
    <x v="0"/>
    <n v="225"/>
    <n v="321.75"/>
  </r>
  <r>
    <s v="AD01-9361"/>
    <x v="1"/>
    <d v="2021-06-01T00:00:00"/>
    <d v="2021-06-01T00:00:00"/>
    <x v="0"/>
    <x v="0"/>
    <s v="Order assembled"/>
    <x v="0"/>
    <x v="0"/>
    <x v="0"/>
    <n v="783"/>
    <n v="1119.69"/>
  </r>
  <r>
    <s v="AD01-9364"/>
    <x v="1"/>
    <d v="2021-06-01T00:00:00"/>
    <d v="2021-06-01T00:00:00"/>
    <x v="0"/>
    <x v="0"/>
    <s v="Order assembled"/>
    <x v="0"/>
    <x v="0"/>
    <x v="0"/>
    <n v="816"/>
    <n v="1166.8800000000001"/>
  </r>
  <r>
    <s v="AD01-9362"/>
    <x v="1"/>
    <d v="2021-06-01T00:00:00"/>
    <d v="2021-06-01T00:00:00"/>
    <x v="0"/>
    <x v="0"/>
    <s v="Order assembled"/>
    <x v="0"/>
    <x v="0"/>
    <x v="0"/>
    <n v="869"/>
    <n v="1242.67"/>
  </r>
  <r>
    <s v="AD01-9365"/>
    <x v="1"/>
    <d v="2021-06-01T00:00:00"/>
    <d v="2021-06-01T00:00:00"/>
    <x v="0"/>
    <x v="0"/>
    <s v="Order assembled"/>
    <x v="0"/>
    <x v="0"/>
    <x v="0"/>
    <n v="257"/>
    <n v="367.51"/>
  </r>
  <r>
    <s v="AD01-9362"/>
    <x v="1"/>
    <d v="2021-06-01T00:00:00"/>
    <d v="2021-06-01T00:00:00"/>
    <x v="0"/>
    <x v="0"/>
    <s v="Order assembled"/>
    <x v="0"/>
    <x v="0"/>
    <x v="0"/>
    <n v="299"/>
    <n v="427.57"/>
  </r>
  <r>
    <s v="AD01-9362"/>
    <x v="1"/>
    <d v="2021-06-01T00:00:00"/>
    <d v="2021-06-01T00:00:00"/>
    <x v="0"/>
    <x v="0"/>
    <s v="Order assembled"/>
    <x v="0"/>
    <x v="0"/>
    <x v="0"/>
    <n v="227"/>
    <n v="324.61"/>
  </r>
  <r>
    <s v="AD01-9361"/>
    <x v="1"/>
    <d v="2021-03-01T00:00:00"/>
    <d v="2021-03-01T00:00:00"/>
    <x v="0"/>
    <x v="0"/>
    <s v="Order assembled"/>
    <x v="0"/>
    <x v="0"/>
    <x v="0"/>
    <n v="272"/>
    <n v="388.96"/>
  </r>
  <r>
    <s v="AD01-9362"/>
    <x v="1"/>
    <d v="2021-03-01T00:00:00"/>
    <d v="2021-03-01T00:00:00"/>
    <x v="0"/>
    <x v="0"/>
    <s v="Order assembled"/>
    <x v="0"/>
    <x v="0"/>
    <x v="0"/>
    <n v="242"/>
    <n v="346.06"/>
  </r>
  <r>
    <s v="AD01-9362"/>
    <x v="1"/>
    <d v="2021-03-01T00:00:00"/>
    <d v="2021-03-01T00:00:00"/>
    <x v="0"/>
    <x v="0"/>
    <s v="Order assembled"/>
    <x v="0"/>
    <x v="0"/>
    <x v="0"/>
    <n v="268"/>
    <n v="526.24"/>
  </r>
  <r>
    <s v="AD01-9362"/>
    <x v="1"/>
    <d v="2021-03-01T00:00:00"/>
    <d v="2021-03-01T00:00:00"/>
    <x v="0"/>
    <x v="0"/>
    <s v="Order assembled"/>
    <x v="0"/>
    <x v="0"/>
    <x v="0"/>
    <n v="316"/>
    <n v="526.24"/>
  </r>
  <r>
    <s v="AD01-9361"/>
    <x v="1"/>
    <d v="2021-03-01T00:00:00"/>
    <d v="2021-03-01T00:00:00"/>
    <x v="0"/>
    <x v="0"/>
    <s v="Order assembled"/>
    <x v="0"/>
    <x v="0"/>
    <x v="0"/>
    <n v="244"/>
    <n v="526.24"/>
  </r>
  <r>
    <s v="AD01-9362"/>
    <x v="1"/>
    <d v="2021-03-01T00:00:00"/>
    <d v="2021-03-01T00:00:00"/>
    <x v="0"/>
    <x v="0"/>
    <s v="Order assembled"/>
    <x v="0"/>
    <x v="0"/>
    <x v="0"/>
    <n v="999"/>
    <n v="1428.57"/>
  </r>
  <r>
    <s v="AD01-9364"/>
    <x v="1"/>
    <d v="2021-03-01T00:00:00"/>
    <d v="2021-03-01T00:00:00"/>
    <x v="0"/>
    <x v="0"/>
    <s v="Order assembled"/>
    <x v="0"/>
    <x v="0"/>
    <x v="0"/>
    <n v="1032"/>
    <n v="1475.76"/>
  </r>
  <r>
    <s v="AD01-9362"/>
    <x v="1"/>
    <d v="2021-03-01T00:00:00"/>
    <d v="2021-03-01T00:00:00"/>
    <x v="0"/>
    <x v="0"/>
    <s v="Order assembled"/>
    <x v="0"/>
    <x v="0"/>
    <x v="0"/>
    <n v="246"/>
    <n v="351.78"/>
  </r>
  <r>
    <s v="AD01-9362"/>
    <x v="1"/>
    <d v="2021-03-01T00:00:00"/>
    <d v="2021-03-01T00:00:00"/>
    <x v="0"/>
    <x v="0"/>
    <s v="Order assembled"/>
    <x v="0"/>
    <x v="0"/>
    <x v="0"/>
    <n v="273"/>
    <n v="390.39"/>
  </r>
  <r>
    <s v="AD01-9364"/>
    <x v="1"/>
    <d v="2021-03-01T00:00:00"/>
    <d v="2021-03-01T00:00:00"/>
    <x v="0"/>
    <x v="0"/>
    <s v="Order assembled"/>
    <x v="0"/>
    <x v="0"/>
    <x v="0"/>
    <n v="315"/>
    <n v="450.45"/>
  </r>
  <r>
    <s v="AD01-9362"/>
    <x v="1"/>
    <d v="2021-03-01T00:00:00"/>
    <d v="2021-03-01T00:00:00"/>
    <x v="0"/>
    <x v="0"/>
    <s v="Order assembled"/>
    <x v="0"/>
    <x v="0"/>
    <x v="0"/>
    <n v="243"/>
    <n v="347.49"/>
  </r>
  <r>
    <s v="AD01-9361"/>
    <x v="1"/>
    <d v="2021-03-01T00:00:00"/>
    <d v="2021-03-01T00:00:00"/>
    <x v="0"/>
    <x v="0"/>
    <s v="Order assembled"/>
    <x v="0"/>
    <x v="0"/>
    <x v="0"/>
    <n v="780"/>
    <n v="1115.4000000000001"/>
  </r>
  <r>
    <s v="AD01-9364"/>
    <x v="1"/>
    <d v="2021-03-01T00:00:00"/>
    <d v="2021-03-01T00:00:00"/>
    <x v="0"/>
    <x v="0"/>
    <s v="Order assembled"/>
    <x v="0"/>
    <x v="0"/>
    <x v="0"/>
    <n v="813"/>
    <n v="1162.5899999999999"/>
  </r>
  <r>
    <s v="AD01-9362"/>
    <x v="1"/>
    <d v="2021-03-01T00:00:00"/>
    <d v="2021-03-01T00:00:00"/>
    <x v="0"/>
    <x v="0"/>
    <s v="Order assembled"/>
    <x v="0"/>
    <x v="0"/>
    <x v="0"/>
    <n v="867"/>
    <n v="1239.81"/>
  </r>
  <r>
    <s v="AD01-9362"/>
    <x v="1"/>
    <d v="2021-03-01T00:00:00"/>
    <d v="2021-03-01T00:00:00"/>
    <x v="0"/>
    <x v="0"/>
    <s v="Order assembled"/>
    <x v="0"/>
    <x v="0"/>
    <x v="0"/>
    <n v="269"/>
    <n v="384.67"/>
  </r>
  <r>
    <s v="AD01-9361"/>
    <x v="1"/>
    <d v="2021-03-01T00:00:00"/>
    <d v="2021-03-01T00:00:00"/>
    <x v="0"/>
    <x v="0"/>
    <s v="Order assembled"/>
    <x v="0"/>
    <x v="0"/>
    <x v="0"/>
    <n v="317"/>
    <n v="453.31"/>
  </r>
  <r>
    <s v="AD01-9361"/>
    <x v="1"/>
    <d v="2021-03-01T00:00:00"/>
    <d v="2021-03-01T00:00:00"/>
    <x v="0"/>
    <x v="0"/>
    <s v="Order assembled"/>
    <x v="0"/>
    <x v="0"/>
    <x v="0"/>
    <n v="245"/>
    <n v="350.35"/>
  </r>
  <r>
    <s v="AD01-9361"/>
    <x v="1"/>
    <d v="2021-05-01T00:00:00"/>
    <d v="2021-05-01T00:00:00"/>
    <x v="0"/>
    <x v="0"/>
    <s v="Order assembled"/>
    <x v="0"/>
    <x v="0"/>
    <x v="0"/>
    <n v="260"/>
    <n v="371.8"/>
  </r>
  <r>
    <s v="AD01-9361"/>
    <x v="1"/>
    <d v="2021-05-01T00:00:00"/>
    <d v="2021-05-01T00:00:00"/>
    <x v="0"/>
    <x v="0"/>
    <s v="Order assembled"/>
    <x v="0"/>
    <x v="0"/>
    <x v="0"/>
    <n v="308"/>
    <n v="440.44"/>
  </r>
  <r>
    <s v="AD01-9364"/>
    <x v="1"/>
    <d v="2021-05-01T00:00:00"/>
    <d v="2021-05-01T00:00:00"/>
    <x v="0"/>
    <x v="0"/>
    <s v="Order assembled"/>
    <x v="0"/>
    <x v="0"/>
    <x v="0"/>
    <n v="262"/>
    <n v="526.24"/>
  </r>
  <r>
    <s v="AD01-9363"/>
    <x v="1"/>
    <d v="2021-05-01T00:00:00"/>
    <d v="2021-05-01T00:00:00"/>
    <x v="0"/>
    <x v="0"/>
    <s v="Order assembled"/>
    <x v="0"/>
    <x v="0"/>
    <x v="0"/>
    <n v="304"/>
    <n v="526.24"/>
  </r>
  <r>
    <s v="AD01-9362"/>
    <x v="1"/>
    <d v="2021-05-01T00:00:00"/>
    <d v="2021-05-01T00:00:00"/>
    <x v="0"/>
    <x v="0"/>
    <s v="Order assembled"/>
    <x v="0"/>
    <x v="0"/>
    <x v="0"/>
    <n v="232"/>
    <n v="526.24"/>
  </r>
  <r>
    <s v="AD01-9362"/>
    <x v="1"/>
    <d v="2021-05-01T00:00:00"/>
    <d v="2021-05-01T00:00:00"/>
    <x v="0"/>
    <x v="0"/>
    <s v="Order assembled"/>
    <x v="0"/>
    <x v="0"/>
    <x v="0"/>
    <n v="1001"/>
    <n v="1431.43"/>
  </r>
  <r>
    <s v="AD01-9362"/>
    <x v="1"/>
    <d v="2021-05-01T00:00:00"/>
    <d v="2021-05-01T00:00:00"/>
    <x v="0"/>
    <x v="0"/>
    <s v="Order assembled"/>
    <x v="0"/>
    <x v="0"/>
    <x v="0"/>
    <n v="1034"/>
    <n v="1478.62"/>
  </r>
  <r>
    <s v="AD01-9361"/>
    <x v="1"/>
    <d v="2021-05-01T00:00:00"/>
    <d v="2021-05-01T00:00:00"/>
    <x v="0"/>
    <x v="0"/>
    <s v="Order assembled"/>
    <x v="0"/>
    <x v="0"/>
    <x v="0"/>
    <n v="234"/>
    <n v="334.62"/>
  </r>
  <r>
    <s v="AD01-9361"/>
    <x v="1"/>
    <d v="2021-05-01T00:00:00"/>
    <d v="2021-05-01T00:00:00"/>
    <x v="0"/>
    <x v="0"/>
    <s v="Order assembled"/>
    <x v="0"/>
    <x v="0"/>
    <x v="0"/>
    <n v="261"/>
    <n v="373.23"/>
  </r>
  <r>
    <s v="AD01-9364"/>
    <x v="1"/>
    <d v="2021-05-01T00:00:00"/>
    <d v="2021-05-01T00:00:00"/>
    <x v="0"/>
    <x v="0"/>
    <s v="Order assembled"/>
    <x v="0"/>
    <x v="0"/>
    <x v="0"/>
    <n v="309"/>
    <n v="441.87"/>
  </r>
  <r>
    <s v="AD01-9362"/>
    <x v="1"/>
    <d v="2021-05-01T00:00:00"/>
    <d v="2021-05-01T00:00:00"/>
    <x v="0"/>
    <x v="0"/>
    <s v="Order assembled"/>
    <x v="0"/>
    <x v="0"/>
    <x v="0"/>
    <n v="231"/>
    <n v="330.33"/>
  </r>
  <r>
    <s v="AD01-9362"/>
    <x v="1"/>
    <d v="2021-05-01T00:00:00"/>
    <d v="2021-05-01T00:00:00"/>
    <x v="0"/>
    <x v="0"/>
    <s v="Order assembled"/>
    <x v="0"/>
    <x v="0"/>
    <x v="0"/>
    <n v="782"/>
    <n v="1118.26"/>
  </r>
  <r>
    <s v="AD01-9361"/>
    <x v="1"/>
    <d v="2021-05-01T00:00:00"/>
    <d v="2021-05-01T00:00:00"/>
    <x v="0"/>
    <x v="0"/>
    <s v="Order assembled"/>
    <x v="0"/>
    <x v="0"/>
    <x v="0"/>
    <n v="815"/>
    <n v="1165.45"/>
  </r>
  <r>
    <s v="AD01-9364"/>
    <x v="1"/>
    <d v="2021-05-01T00:00:00"/>
    <d v="2021-05-01T00:00:00"/>
    <x v="0"/>
    <x v="0"/>
    <s v="Order assembled"/>
    <x v="0"/>
    <x v="0"/>
    <x v="0"/>
    <n v="868"/>
    <n v="1241.24"/>
  </r>
  <r>
    <s v="AD01-9361"/>
    <x v="1"/>
    <d v="2021-05-01T00:00:00"/>
    <d v="2021-05-01T00:00:00"/>
    <x v="0"/>
    <x v="0"/>
    <s v="Order assembled"/>
    <x v="0"/>
    <x v="0"/>
    <x v="0"/>
    <n v="305"/>
    <n v="436.15"/>
  </r>
  <r>
    <s v="AD01-9361"/>
    <x v="1"/>
    <d v="2021-05-01T00:00:00"/>
    <d v="2021-05-01T00:00:00"/>
    <x v="0"/>
    <x v="0"/>
    <s v="Order assembled"/>
    <x v="0"/>
    <x v="0"/>
    <x v="0"/>
    <n v="233"/>
    <n v="333.19"/>
  </r>
  <r>
    <s v="AD01-9362"/>
    <x v="1"/>
    <d v="2021-11-01T00:00:00"/>
    <d v="2021-11-01T00:00:00"/>
    <x v="1"/>
    <x v="0"/>
    <s v="Order assembled"/>
    <x v="0"/>
    <x v="0"/>
    <x v="1"/>
    <n v="266"/>
    <n v="380.38"/>
  </r>
  <r>
    <s v="AD01-9362"/>
    <x v="1"/>
    <d v="2021-11-01T00:00:00"/>
    <d v="2021-11-01T00:00:00"/>
    <x v="1"/>
    <x v="0"/>
    <s v="Order assembled"/>
    <x v="0"/>
    <x v="0"/>
    <x v="1"/>
    <n v="260"/>
    <n v="371.8"/>
  </r>
  <r>
    <s v="AD01-9361"/>
    <x v="1"/>
    <d v="2021-11-01T00:00:00"/>
    <d v="2021-11-01T00:00:00"/>
    <x v="1"/>
    <x v="0"/>
    <s v="Order assembled"/>
    <x v="0"/>
    <x v="0"/>
    <x v="1"/>
    <n v="254"/>
    <n v="363.22"/>
  </r>
  <r>
    <s v="AD01-9361"/>
    <x v="1"/>
    <d v="2021-11-01T00:00:00"/>
    <d v="2021-11-01T00:00:00"/>
    <x v="1"/>
    <x v="0"/>
    <s v="Order assembled"/>
    <x v="0"/>
    <x v="0"/>
    <x v="0"/>
    <n v="230"/>
    <n v="328.9"/>
  </r>
  <r>
    <s v="AD01-9361"/>
    <x v="1"/>
    <d v="2021-11-01T00:00:00"/>
    <d v="2021-11-01T00:00:00"/>
    <x v="1"/>
    <x v="0"/>
    <s v="Order assembled"/>
    <x v="0"/>
    <x v="0"/>
    <x v="0"/>
    <n v="272"/>
    <n v="388.96"/>
  </r>
  <r>
    <s v="AD01-9364"/>
    <x v="1"/>
    <d v="2021-11-01T00:00:00"/>
    <d v="2021-11-01T00:00:00"/>
    <x v="1"/>
    <x v="0"/>
    <s v="Order assembled"/>
    <x v="0"/>
    <x v="0"/>
    <x v="0"/>
    <n v="262"/>
    <n v="374.65999999999997"/>
  </r>
  <r>
    <s v="AD01-9362"/>
    <x v="1"/>
    <d v="2021-11-01T00:00:00"/>
    <d v="2021-11-01T00:00:00"/>
    <x v="1"/>
    <x v="0"/>
    <s v="Order assembled"/>
    <x v="0"/>
    <x v="0"/>
    <x v="0"/>
    <n v="256"/>
    <n v="366.08"/>
  </r>
  <r>
    <s v="AD01-9364"/>
    <x v="1"/>
    <d v="2021-11-01T00:00:00"/>
    <d v="2021-11-01T00:00:00"/>
    <x v="1"/>
    <x v="0"/>
    <s v="Order assembled"/>
    <x v="0"/>
    <x v="0"/>
    <x v="0"/>
    <n v="226"/>
    <n v="526.24"/>
  </r>
  <r>
    <s v="AD01-9364"/>
    <x v="1"/>
    <d v="2021-11-01T00:00:00"/>
    <d v="2021-11-01T00:00:00"/>
    <x v="1"/>
    <x v="0"/>
    <s v="Order assembled"/>
    <x v="0"/>
    <x v="0"/>
    <x v="0"/>
    <n v="274"/>
    <n v="526.24"/>
  </r>
  <r>
    <s v="AD01-9365"/>
    <x v="1"/>
    <d v="2021-11-01T00:00:00"/>
    <d v="2021-11-01T00:00:00"/>
    <x v="1"/>
    <x v="0"/>
    <s v="Order assembled"/>
    <x v="0"/>
    <x v="0"/>
    <x v="0"/>
    <n v="1006"/>
    <n v="1438.58"/>
  </r>
  <r>
    <s v="AD01-9363"/>
    <x v="1"/>
    <d v="2021-11-01T00:00:00"/>
    <d v="2021-11-01T00:00:00"/>
    <x v="1"/>
    <x v="0"/>
    <s v="Order assembled"/>
    <x v="0"/>
    <x v="0"/>
    <x v="0"/>
    <n v="1039"/>
    <n v="1485.77"/>
  </r>
  <r>
    <s v="AD01-9363"/>
    <x v="1"/>
    <d v="2021-11-01T00:00:00"/>
    <d v="2021-11-01T00:00:00"/>
    <x v="1"/>
    <x v="0"/>
    <s v="Order assembled"/>
    <x v="0"/>
    <x v="0"/>
    <x v="0"/>
    <n v="273"/>
    <n v="390.39"/>
  </r>
  <r>
    <s v="AD01-9361"/>
    <x v="1"/>
    <d v="2021-11-01T00:00:00"/>
    <d v="2021-11-01T00:00:00"/>
    <x v="1"/>
    <x v="0"/>
    <s v="Order assembled"/>
    <x v="0"/>
    <x v="0"/>
    <x v="0"/>
    <n v="265"/>
    <n v="378.95"/>
  </r>
  <r>
    <s v="AD01-9365"/>
    <x v="1"/>
    <d v="2021-11-01T00:00:00"/>
    <d v="2021-11-01T00:00:00"/>
    <x v="1"/>
    <x v="0"/>
    <s v="Order assembled"/>
    <x v="0"/>
    <x v="0"/>
    <x v="0"/>
    <n v="259"/>
    <n v="370.37"/>
  </r>
  <r>
    <s v="AD01-9364"/>
    <x v="1"/>
    <d v="2021-11-01T00:00:00"/>
    <d v="2021-11-01T00:00:00"/>
    <x v="1"/>
    <x v="0"/>
    <s v="Order assembled"/>
    <x v="0"/>
    <x v="0"/>
    <x v="0"/>
    <n v="253"/>
    <n v="361.78999999999996"/>
  </r>
  <r>
    <s v="AD01-9364"/>
    <x v="1"/>
    <d v="2021-11-01T00:00:00"/>
    <d v="2021-11-01T00:00:00"/>
    <x v="1"/>
    <x v="0"/>
    <s v="Order assembled"/>
    <x v="0"/>
    <x v="0"/>
    <x v="0"/>
    <n v="787"/>
    <n v="1125.4099999999999"/>
  </r>
  <r>
    <s v="AD01-9364"/>
    <x v="1"/>
    <d v="2021-11-01T00:00:00"/>
    <d v="2021-11-01T00:00:00"/>
    <x v="1"/>
    <x v="0"/>
    <s v="Order assembled"/>
    <x v="0"/>
    <x v="0"/>
    <x v="0"/>
    <n v="820"/>
    <n v="1172.5999999999999"/>
  </r>
  <r>
    <s v="AD01-9361"/>
    <x v="1"/>
    <d v="2021-11-01T00:00:00"/>
    <d v="2021-11-01T00:00:00"/>
    <x v="1"/>
    <x v="0"/>
    <s v="Order assembled"/>
    <x v="0"/>
    <x v="0"/>
    <x v="1"/>
    <n v="263"/>
    <n v="376.09000000000003"/>
  </r>
  <r>
    <s v="AD01-9362"/>
    <x v="1"/>
    <d v="2021-11-01T00:00:00"/>
    <d v="2021-11-01T00:00:00"/>
    <x v="1"/>
    <x v="0"/>
    <s v="Order assembled"/>
    <x v="0"/>
    <x v="0"/>
    <x v="1"/>
    <n v="257"/>
    <n v="367.51"/>
  </r>
  <r>
    <s v="AD01-9361"/>
    <x v="1"/>
    <d v="2021-11-01T00:00:00"/>
    <d v="2021-11-01T00:00:00"/>
    <x v="1"/>
    <x v="0"/>
    <s v="Order assembled"/>
    <x v="0"/>
    <x v="0"/>
    <x v="1"/>
    <n v="251"/>
    <n v="358.93"/>
  </r>
  <r>
    <s v="AD01-9362"/>
    <x v="1"/>
    <d v="2021-11-01T00:00:00"/>
    <d v="2021-11-01T00:00:00"/>
    <x v="1"/>
    <x v="0"/>
    <s v="Order assembled"/>
    <x v="0"/>
    <x v="0"/>
    <x v="0"/>
    <n v="227"/>
    <n v="324.61"/>
  </r>
  <r>
    <s v="AD01-9362"/>
    <x v="1"/>
    <d v="2021-11-01T00:00:00"/>
    <d v="2021-11-01T00:00:00"/>
    <x v="1"/>
    <x v="0"/>
    <s v="Order assembled"/>
    <x v="0"/>
    <x v="0"/>
    <x v="0"/>
    <n v="275"/>
    <n v="393.25"/>
  </r>
  <r>
    <s v="AD01-9364"/>
    <x v="1"/>
    <d v="2021-10-01T00:00:00"/>
    <d v="2021-10-01T00:00:00"/>
    <x v="1"/>
    <x v="0"/>
    <s v="Order assembled"/>
    <x v="0"/>
    <x v="0"/>
    <x v="1"/>
    <n v="278"/>
    <n v="397.53999999999996"/>
  </r>
  <r>
    <s v="AD01-9362"/>
    <x v="1"/>
    <d v="2021-10-01T00:00:00"/>
    <d v="2021-10-01T00:00:00"/>
    <x v="1"/>
    <x v="0"/>
    <s v="Order assembled"/>
    <x v="0"/>
    <x v="0"/>
    <x v="1"/>
    <n v="272"/>
    <n v="388.96"/>
  </r>
  <r>
    <s v="AD01-9361"/>
    <x v="1"/>
    <d v="2021-10-01T00:00:00"/>
    <d v="2021-10-01T00:00:00"/>
    <x v="1"/>
    <x v="0"/>
    <s v="Order assembled"/>
    <x v="0"/>
    <x v="0"/>
    <x v="0"/>
    <n v="278"/>
    <n v="397.53999999999996"/>
  </r>
  <r>
    <s v="AD01-9362"/>
    <x v="1"/>
    <d v="2021-10-01T00:00:00"/>
    <d v="2021-10-01T00:00:00"/>
    <x v="1"/>
    <x v="0"/>
    <s v="Order assembled"/>
    <x v="0"/>
    <x v="0"/>
    <x v="0"/>
    <n v="280"/>
    <n v="400.4"/>
  </r>
  <r>
    <s v="AD01-9362"/>
    <x v="1"/>
    <d v="2021-10-01T00:00:00"/>
    <d v="2021-10-01T00:00:00"/>
    <x v="1"/>
    <x v="0"/>
    <s v="Order assembled"/>
    <x v="0"/>
    <x v="0"/>
    <x v="0"/>
    <n v="274"/>
    <n v="391.82"/>
  </r>
  <r>
    <s v="AD01-9361"/>
    <x v="1"/>
    <d v="2021-10-01T00:00:00"/>
    <d v="2021-10-01T00:00:00"/>
    <x v="1"/>
    <x v="0"/>
    <s v="Order assembled"/>
    <x v="0"/>
    <x v="0"/>
    <x v="0"/>
    <n v="268"/>
    <n v="383.24"/>
  </r>
  <r>
    <s v="AD01-9364"/>
    <x v="1"/>
    <d v="2021-10-01T00:00:00"/>
    <d v="2021-10-01T00:00:00"/>
    <x v="1"/>
    <x v="0"/>
    <s v="Order assembled"/>
    <x v="0"/>
    <x v="0"/>
    <x v="0"/>
    <n v="232"/>
    <n v="526.24"/>
  </r>
  <r>
    <s v="AD01-9361"/>
    <x v="1"/>
    <d v="2021-10-01T00:00:00"/>
    <d v="2021-10-01T00:00:00"/>
    <x v="1"/>
    <x v="0"/>
    <s v="Order assembled"/>
    <x v="0"/>
    <x v="0"/>
    <x v="0"/>
    <n v="280"/>
    <n v="526.24"/>
  </r>
  <r>
    <s v="AD01-9363"/>
    <x v="1"/>
    <d v="2021-10-01T00:00:00"/>
    <d v="2021-10-01T00:00:00"/>
    <x v="1"/>
    <x v="0"/>
    <s v="Order assembled"/>
    <x v="0"/>
    <x v="0"/>
    <x v="0"/>
    <n v="1005"/>
    <n v="1437.15"/>
  </r>
  <r>
    <s v="AD01-9362"/>
    <x v="1"/>
    <d v="2021-10-01T00:00:00"/>
    <d v="2021-10-01T00:00:00"/>
    <x v="1"/>
    <x v="0"/>
    <s v="Order assembled"/>
    <x v="0"/>
    <x v="0"/>
    <x v="0"/>
    <n v="1038"/>
    <n v="1484.34"/>
  </r>
  <r>
    <s v="AD01-9361"/>
    <x v="1"/>
    <d v="2021-10-01T00:00:00"/>
    <d v="2021-10-01T00:00:00"/>
    <x v="1"/>
    <x v="0"/>
    <s v="Order assembled"/>
    <x v="0"/>
    <x v="0"/>
    <x v="0"/>
    <n v="231"/>
    <n v="330.33"/>
  </r>
  <r>
    <s v="AD01-9362"/>
    <x v="1"/>
    <d v="2021-10-01T00:00:00"/>
    <d v="2021-10-01T00:00:00"/>
    <x v="1"/>
    <x v="0"/>
    <s v="Order assembled"/>
    <x v="0"/>
    <x v="0"/>
    <x v="0"/>
    <n v="279"/>
    <n v="398.97"/>
  </r>
  <r>
    <s v="AD01-9363"/>
    <x v="1"/>
    <d v="2021-10-01T00:00:00"/>
    <d v="2021-10-01T00:00:00"/>
    <x v="1"/>
    <x v="0"/>
    <s v="Order assembled"/>
    <x v="0"/>
    <x v="0"/>
    <x v="0"/>
    <n v="277"/>
    <n v="396.11"/>
  </r>
  <r>
    <s v="AD01-9364"/>
    <x v="1"/>
    <d v="2021-10-01T00:00:00"/>
    <d v="2021-10-01T00:00:00"/>
    <x v="1"/>
    <x v="0"/>
    <s v="Order assembled"/>
    <x v="0"/>
    <x v="0"/>
    <x v="0"/>
    <n v="271"/>
    <n v="387.53"/>
  </r>
  <r>
    <s v="AD01-9362"/>
    <x v="1"/>
    <d v="2021-10-01T00:00:00"/>
    <d v="2021-10-01T00:00:00"/>
    <x v="1"/>
    <x v="0"/>
    <s v="Order assembled"/>
    <x v="0"/>
    <x v="0"/>
    <x v="0"/>
    <n v="786"/>
    <n v="1123.98"/>
  </r>
  <r>
    <s v="AD01-9362"/>
    <x v="1"/>
    <d v="2021-10-01T00:00:00"/>
    <d v="2021-10-01T00:00:00"/>
    <x v="1"/>
    <x v="0"/>
    <s v="Order assembled"/>
    <x v="0"/>
    <x v="0"/>
    <x v="1"/>
    <n v="281"/>
    <n v="401.83"/>
  </r>
  <r>
    <s v="AD01-9362"/>
    <x v="1"/>
    <d v="2021-10-01T00:00:00"/>
    <d v="2021-10-01T00:00:00"/>
    <x v="1"/>
    <x v="0"/>
    <s v="Order assembled"/>
    <x v="0"/>
    <x v="0"/>
    <x v="1"/>
    <n v="275"/>
    <n v="393.25"/>
  </r>
  <r>
    <s v="AD01-9365"/>
    <x v="1"/>
    <d v="2021-10-01T00:00:00"/>
    <d v="2021-10-01T00:00:00"/>
    <x v="1"/>
    <x v="0"/>
    <s v="Order assembled"/>
    <x v="0"/>
    <x v="0"/>
    <x v="1"/>
    <n v="269"/>
    <n v="384.67"/>
  </r>
  <r>
    <s v="AD01-9362"/>
    <x v="1"/>
    <d v="2021-10-01T00:00:00"/>
    <d v="2021-10-01T00:00:00"/>
    <x v="1"/>
    <x v="0"/>
    <s v="Order assembled"/>
    <x v="0"/>
    <x v="0"/>
    <x v="0"/>
    <n v="233"/>
    <n v="333.19"/>
  </r>
  <r>
    <s v="AD01-9364"/>
    <x v="1"/>
    <d v="2021-10-01T00:00:00"/>
    <d v="2021-10-01T00:00:00"/>
    <x v="1"/>
    <x v="0"/>
    <s v="Order assembled"/>
    <x v="0"/>
    <x v="0"/>
    <x v="0"/>
    <n v="281"/>
    <n v="401.83"/>
  </r>
  <r>
    <s v="AD01-9364"/>
    <x v="1"/>
    <d v="2021-09-01T00:00:00"/>
    <d v="2021-09-01T00:00:00"/>
    <x v="1"/>
    <x v="0"/>
    <s v="Order assembled"/>
    <x v="0"/>
    <x v="0"/>
    <x v="1"/>
    <n v="284"/>
    <n v="406.12"/>
  </r>
  <r>
    <s v="AD01-9361"/>
    <x v="1"/>
    <d v="2021-09-01T00:00:00"/>
    <d v="2021-09-01T00:00:00"/>
    <x v="1"/>
    <x v="0"/>
    <s v="Order assembled"/>
    <x v="0"/>
    <x v="0"/>
    <x v="0"/>
    <n v="236"/>
    <n v="337.48"/>
  </r>
  <r>
    <s v="AD01-9361"/>
    <x v="1"/>
    <d v="2021-09-01T00:00:00"/>
    <d v="2021-09-01T00:00:00"/>
    <x v="1"/>
    <x v="0"/>
    <s v="Order assembled"/>
    <x v="0"/>
    <x v="0"/>
    <x v="0"/>
    <n v="284"/>
    <n v="406.12"/>
  </r>
  <r>
    <s v="AD01-9362"/>
    <x v="1"/>
    <d v="2021-09-01T00:00:00"/>
    <d v="2021-09-01T00:00:00"/>
    <x v="1"/>
    <x v="0"/>
    <s v="Order assembled"/>
    <x v="0"/>
    <x v="0"/>
    <x v="0"/>
    <n v="212"/>
    <n v="303.15999999999997"/>
  </r>
  <r>
    <s v="AD01-9364"/>
    <x v="1"/>
    <d v="2021-09-01T00:00:00"/>
    <d v="2021-09-01T00:00:00"/>
    <x v="1"/>
    <x v="0"/>
    <s v="Order assembled"/>
    <x v="0"/>
    <x v="0"/>
    <x v="0"/>
    <n v="286"/>
    <n v="408.98"/>
  </r>
  <r>
    <s v="AD01-9364"/>
    <x v="1"/>
    <d v="2021-09-01T00:00:00"/>
    <d v="2021-09-01T00:00:00"/>
    <x v="1"/>
    <x v="0"/>
    <s v="Order assembled"/>
    <x v="0"/>
    <x v="0"/>
    <x v="0"/>
    <n v="238"/>
    <n v="526.24"/>
  </r>
  <r>
    <s v="AD01-9364"/>
    <x v="1"/>
    <d v="2021-09-01T00:00:00"/>
    <d v="2021-09-01T00:00:00"/>
    <x v="1"/>
    <x v="0"/>
    <s v="Order assembled"/>
    <x v="0"/>
    <x v="0"/>
    <x v="0"/>
    <n v="286"/>
    <n v="526.24"/>
  </r>
  <r>
    <s v="AD01-9361"/>
    <x v="1"/>
    <d v="2021-09-01T00:00:00"/>
    <d v="2021-09-01T00:00:00"/>
    <x v="1"/>
    <x v="0"/>
    <s v="Order assembled"/>
    <x v="0"/>
    <x v="0"/>
    <x v="0"/>
    <n v="214"/>
    <n v="526.24"/>
  </r>
  <r>
    <s v="AD01-9361"/>
    <x v="1"/>
    <d v="2021-09-01T00:00:00"/>
    <d v="2021-09-01T00:00:00"/>
    <x v="1"/>
    <x v="0"/>
    <s v="Order assembled"/>
    <x v="0"/>
    <x v="0"/>
    <x v="0"/>
    <n v="1004"/>
    <n v="1435.72"/>
  </r>
  <r>
    <s v="AD01-9364"/>
    <x v="1"/>
    <d v="2021-09-01T00:00:00"/>
    <d v="2021-09-01T00:00:00"/>
    <x v="1"/>
    <x v="0"/>
    <s v="Order assembled"/>
    <x v="0"/>
    <x v="0"/>
    <x v="0"/>
    <n v="237"/>
    <n v="338.90999999999997"/>
  </r>
  <r>
    <s v="AD01-9364"/>
    <x v="1"/>
    <d v="2021-09-01T00:00:00"/>
    <d v="2021-09-01T00:00:00"/>
    <x v="1"/>
    <x v="0"/>
    <s v="Order assembled"/>
    <x v="0"/>
    <x v="1"/>
    <x v="0"/>
    <n v="285"/>
    <n v="407.55"/>
  </r>
  <r>
    <s v="AD01-9361"/>
    <x v="1"/>
    <d v="2021-09-01T00:00:00"/>
    <d v="2021-09-01T00:00:00"/>
    <x v="1"/>
    <x v="0"/>
    <s v="Order assembled"/>
    <x v="0"/>
    <x v="1"/>
    <x v="0"/>
    <n v="213"/>
    <n v="304.59000000000003"/>
  </r>
  <r>
    <s v="AD01-9361"/>
    <x v="1"/>
    <d v="2021-09-01T00:00:00"/>
    <d v="2021-09-01T00:00:00"/>
    <x v="1"/>
    <x v="0"/>
    <s v="Order assembled"/>
    <x v="0"/>
    <x v="1"/>
    <x v="0"/>
    <n v="283"/>
    <n v="404.69"/>
  </r>
  <r>
    <s v="AD01-9361"/>
    <x v="1"/>
    <d v="2021-09-01T00:00:00"/>
    <d v="2021-09-01T00:00:00"/>
    <x v="1"/>
    <x v="0"/>
    <s v="Order assembled"/>
    <x v="0"/>
    <x v="1"/>
    <x v="0"/>
    <n v="785"/>
    <n v="1122.55"/>
  </r>
  <r>
    <s v="AD01-9361"/>
    <x v="1"/>
    <d v="2021-09-01T00:00:00"/>
    <d v="2021-09-01T00:00:00"/>
    <x v="1"/>
    <x v="0"/>
    <s v="Order assembled"/>
    <x v="0"/>
    <x v="1"/>
    <x v="0"/>
    <n v="819"/>
    <n v="1171.17"/>
  </r>
  <r>
    <s v="AD01-9364"/>
    <x v="1"/>
    <d v="2021-09-01T00:00:00"/>
    <d v="2021-09-01T00:00:00"/>
    <x v="1"/>
    <x v="0"/>
    <s v="Order assembled"/>
    <x v="0"/>
    <x v="1"/>
    <x v="0"/>
    <n v="872"/>
    <n v="1246.96"/>
  </r>
  <r>
    <s v="AD01-9362"/>
    <x v="1"/>
    <d v="2021-09-01T00:00:00"/>
    <d v="2021-09-01T00:00:00"/>
    <x v="1"/>
    <x v="0"/>
    <s v="Order assembled"/>
    <x v="0"/>
    <x v="1"/>
    <x v="1"/>
    <n v="287"/>
    <n v="410.40999999999997"/>
  </r>
  <r>
    <s v="AD01-9362"/>
    <x v="1"/>
    <d v="2021-09-01T00:00:00"/>
    <d v="2021-09-01T00:00:00"/>
    <x v="1"/>
    <x v="0"/>
    <s v="Order assembled"/>
    <x v="0"/>
    <x v="1"/>
    <x v="0"/>
    <n v="239"/>
    <n v="341.77"/>
  </r>
  <r>
    <s v="AD01-9361"/>
    <x v="1"/>
    <d v="2021-09-01T00:00:00"/>
    <d v="2021-09-01T00:00:00"/>
    <x v="1"/>
    <x v="0"/>
    <s v="Order assembled"/>
    <x v="0"/>
    <x v="1"/>
    <x v="0"/>
    <n v="287"/>
    <n v="410.40999999999997"/>
  </r>
  <r>
    <s v="AD01-9362"/>
    <x v="1"/>
    <d v="2021-04-01T00:00:00"/>
    <d v="2021-04-01T00:00:00"/>
    <x v="0"/>
    <x v="1"/>
    <s v="Cancelld"/>
    <x v="1"/>
    <x v="1"/>
    <x v="2"/>
    <n v="160"/>
    <n v="228.8"/>
  </r>
  <r>
    <s v="AD01-9361"/>
    <x v="1"/>
    <d v="2021-04-01T00:00:00"/>
    <d v="2021-04-01T00:00:00"/>
    <x v="0"/>
    <x v="1"/>
    <s v="Cancelld"/>
    <x v="1"/>
    <x v="1"/>
    <x v="2"/>
    <n v="154"/>
    <n v="220.22"/>
  </r>
  <r>
    <s v="AD01-9362"/>
    <x v="1"/>
    <d v="2021-04-01T00:00:00"/>
    <d v="2021-04-01T00:00:00"/>
    <x v="0"/>
    <x v="1"/>
    <s v="Cancelld"/>
    <x v="1"/>
    <x v="1"/>
    <x v="2"/>
    <n v="148"/>
    <n v="211.64"/>
  </r>
  <r>
    <s v="AD01-9362"/>
    <x v="1"/>
    <d v="2021-04-01T00:00:00"/>
    <d v="2021-04-01T00:00:00"/>
    <x v="0"/>
    <x v="1"/>
    <s v="Cancelld"/>
    <x v="1"/>
    <x v="1"/>
    <x v="2"/>
    <n v="157"/>
    <n v="224.51"/>
  </r>
  <r>
    <s v="AD01-9362"/>
    <x v="1"/>
    <d v="2021-04-01T00:00:00"/>
    <d v="2021-04-01T00:00:00"/>
    <x v="0"/>
    <x v="1"/>
    <s v="Cancelld"/>
    <x v="1"/>
    <x v="1"/>
    <x v="2"/>
    <n v="151"/>
    <n v="215.93"/>
  </r>
  <r>
    <s v="AD01-9362"/>
    <x v="1"/>
    <d v="2021-08-01T00:00:00"/>
    <d v="2021-08-01T00:00:00"/>
    <x v="0"/>
    <x v="1"/>
    <s v="Cancelld"/>
    <x v="1"/>
    <x v="1"/>
    <x v="2"/>
    <n v="343"/>
    <n v="490.49"/>
  </r>
  <r>
    <s v="AD01-9364"/>
    <x v="1"/>
    <d v="2021-12-01T00:00:00"/>
    <d v="2021-12-01T00:00:00"/>
    <x v="0"/>
    <x v="1"/>
    <s v="Cancelld"/>
    <x v="1"/>
    <x v="1"/>
    <x v="0"/>
    <n v="280"/>
    <n v="400.4"/>
  </r>
  <r>
    <s v="AD01-9362"/>
    <x v="1"/>
    <d v="2021-12-01T00:00:00"/>
    <d v="2021-12-01T00:00:00"/>
    <x v="0"/>
    <x v="1"/>
    <s v="Cancelld"/>
    <x v="1"/>
    <x v="1"/>
    <x v="0"/>
    <n v="274"/>
    <n v="391.82"/>
  </r>
  <r>
    <s v="AD01-9362"/>
    <x v="1"/>
    <d v="2021-12-01T00:00:00"/>
    <d v="2021-12-01T00:00:00"/>
    <x v="0"/>
    <x v="1"/>
    <s v="Cancelld"/>
    <x v="1"/>
    <x v="1"/>
    <x v="0"/>
    <n v="268"/>
    <n v="383.24"/>
  </r>
  <r>
    <s v="AD01-9362"/>
    <x v="1"/>
    <d v="2021-12-01T00:00:00"/>
    <d v="2021-12-01T00:00:00"/>
    <x v="0"/>
    <x v="1"/>
    <s v="Cancelld"/>
    <x v="1"/>
    <x v="1"/>
    <x v="0"/>
    <n v="277"/>
    <n v="396.11"/>
  </r>
  <r>
    <s v="AD01-9362"/>
    <x v="1"/>
    <d v="2021-12-01T00:00:00"/>
    <d v="2021-12-01T00:00:00"/>
    <x v="0"/>
    <x v="1"/>
    <s v="Cancelld"/>
    <x v="1"/>
    <x v="1"/>
    <x v="0"/>
    <n v="271"/>
    <n v="387.53"/>
  </r>
  <r>
    <s v="AD01-9361"/>
    <x v="1"/>
    <d v="2021-12-01T00:00:00"/>
    <d v="2021-12-01T00:00:00"/>
    <x v="0"/>
    <x v="1"/>
    <s v="Cancelld"/>
    <x v="1"/>
    <x v="0"/>
    <x v="0"/>
    <n v="265"/>
    <n v="378.95"/>
  </r>
  <r>
    <s v="AD01-9364"/>
    <x v="1"/>
    <d v="2021-02-01T00:00:00"/>
    <d v="2021-02-01T00:00:00"/>
    <x v="0"/>
    <x v="1"/>
    <s v="Cancelld"/>
    <x v="1"/>
    <x v="0"/>
    <x v="0"/>
    <n v="190"/>
    <n v="271.7"/>
  </r>
  <r>
    <s v="AD01-9361"/>
    <x v="1"/>
    <d v="2021-02-01T00:00:00"/>
    <d v="2021-02-01T00:00:00"/>
    <x v="0"/>
    <x v="1"/>
    <s v="Cancelld"/>
    <x v="1"/>
    <x v="0"/>
    <x v="0"/>
    <n v="184"/>
    <n v="263.12"/>
  </r>
  <r>
    <s v="AD01-9364"/>
    <x v="1"/>
    <d v="2021-02-01T00:00:00"/>
    <d v="2021-02-01T00:00:00"/>
    <x v="0"/>
    <x v="1"/>
    <s v="Cancelld"/>
    <x v="1"/>
    <x v="0"/>
    <x v="0"/>
    <n v="193"/>
    <n v="275.99"/>
  </r>
  <r>
    <s v="AD01-9364"/>
    <x v="1"/>
    <d v="2021-02-01T00:00:00"/>
    <d v="2021-02-01T00:00:00"/>
    <x v="0"/>
    <x v="1"/>
    <s v="Cancelld"/>
    <x v="1"/>
    <x v="0"/>
    <x v="0"/>
    <n v="187"/>
    <n v="267.40999999999997"/>
  </r>
  <r>
    <s v="AD01-9361"/>
    <x v="1"/>
    <d v="2021-02-01T00:00:00"/>
    <d v="2021-02-01T00:00:00"/>
    <x v="0"/>
    <x v="1"/>
    <s v="Cancelld"/>
    <x v="1"/>
    <x v="0"/>
    <x v="0"/>
    <n v="181"/>
    <n v="258.83"/>
  </r>
  <r>
    <s v="AD01-9362"/>
    <x v="1"/>
    <d v="2021-01-01T00:00:00"/>
    <d v="2021-01-01T00:00:00"/>
    <x v="0"/>
    <x v="1"/>
    <s v="Cancelld"/>
    <x v="1"/>
    <x v="0"/>
    <x v="0"/>
    <n v="208"/>
    <n v="297.44"/>
  </r>
  <r>
    <s v="AD01-9361"/>
    <x v="1"/>
    <d v="2021-01-01T00:00:00"/>
    <d v="2021-01-01T00:00:00"/>
    <x v="0"/>
    <x v="1"/>
    <s v="Cancelld"/>
    <x v="1"/>
    <x v="0"/>
    <x v="0"/>
    <n v="202"/>
    <n v="288.86"/>
  </r>
  <r>
    <s v="AD01-9364"/>
    <x v="1"/>
    <d v="2021-01-01T00:00:00"/>
    <d v="2021-01-01T00:00:00"/>
    <x v="0"/>
    <x v="1"/>
    <s v="Cancelld"/>
    <x v="1"/>
    <x v="0"/>
    <x v="0"/>
    <n v="196"/>
    <n v="280.27999999999997"/>
  </r>
  <r>
    <s v="AD01-9362"/>
    <x v="1"/>
    <d v="2021-01-01T00:00:00"/>
    <d v="2021-01-01T00:00:00"/>
    <x v="0"/>
    <x v="1"/>
    <s v="Cancelld"/>
    <x v="1"/>
    <x v="0"/>
    <x v="0"/>
    <n v="205"/>
    <n v="293.14999999999998"/>
  </r>
  <r>
    <s v="AD01-9361"/>
    <x v="1"/>
    <d v="2021-01-01T00:00:00"/>
    <d v="2021-01-01T00:00:00"/>
    <x v="0"/>
    <x v="1"/>
    <s v="Cancelld"/>
    <x v="1"/>
    <x v="0"/>
    <x v="0"/>
    <n v="199"/>
    <n v="284.57"/>
  </r>
  <r>
    <s v="AD01-9363"/>
    <x v="1"/>
    <d v="2021-07-01T00:00:00"/>
    <d v="2021-07-01T00:00:00"/>
    <x v="0"/>
    <x v="1"/>
    <s v="Cancelld"/>
    <x v="1"/>
    <x v="0"/>
    <x v="2"/>
    <n v="358"/>
    <n v="511.94"/>
  </r>
  <r>
    <s v="AD01-9361"/>
    <x v="1"/>
    <d v="2021-07-01T00:00:00"/>
    <d v="2021-07-01T00:00:00"/>
    <x v="0"/>
    <x v="1"/>
    <s v="Cancelld"/>
    <x v="1"/>
    <x v="0"/>
    <x v="2"/>
    <n v="352"/>
    <n v="503.36"/>
  </r>
  <r>
    <s v="AD01-9362"/>
    <x v="1"/>
    <d v="2021-07-01T00:00:00"/>
    <d v="2021-07-01T00:00:00"/>
    <x v="0"/>
    <x v="1"/>
    <s v="Cancelld"/>
    <x v="1"/>
    <x v="0"/>
    <x v="2"/>
    <n v="346"/>
    <n v="494.78"/>
  </r>
  <r>
    <s v="AD01-9362"/>
    <x v="1"/>
    <d v="2021-07-01T00:00:00"/>
    <d v="2021-07-01T00:00:00"/>
    <x v="0"/>
    <x v="1"/>
    <s v="Cancelld"/>
    <x v="1"/>
    <x v="0"/>
    <x v="2"/>
    <n v="355"/>
    <n v="507.65"/>
  </r>
  <r>
    <s v="AD01-9364"/>
    <x v="1"/>
    <d v="2021-07-01T00:00:00"/>
    <d v="2021-07-01T00:00:00"/>
    <x v="0"/>
    <x v="1"/>
    <s v="Cancelld"/>
    <x v="1"/>
    <x v="0"/>
    <x v="2"/>
    <n v="349"/>
    <n v="499.07"/>
  </r>
  <r>
    <s v="AD01-9362"/>
    <x v="1"/>
    <d v="2021-06-01T00:00:00"/>
    <d v="2021-06-01T00:00:00"/>
    <x v="0"/>
    <x v="1"/>
    <s v="Cancelld"/>
    <x v="1"/>
    <x v="0"/>
    <x v="2"/>
    <n v="130"/>
    <n v="185.9"/>
  </r>
  <r>
    <s v="AD01-9362"/>
    <x v="1"/>
    <d v="2021-06-01T00:00:00"/>
    <d v="2021-06-01T00:00:00"/>
    <x v="0"/>
    <x v="1"/>
    <s v="Cancelld"/>
    <x v="1"/>
    <x v="0"/>
    <x v="2"/>
    <n v="370"/>
    <n v="529.1"/>
  </r>
  <r>
    <s v="AD01-9361"/>
    <x v="1"/>
    <d v="2021-06-01T00:00:00"/>
    <d v="2021-06-01T00:00:00"/>
    <x v="0"/>
    <x v="1"/>
    <s v="Cancelld"/>
    <x v="1"/>
    <x v="0"/>
    <x v="2"/>
    <n v="364"/>
    <n v="520.52"/>
  </r>
  <r>
    <s v="AD01-9361"/>
    <x v="1"/>
    <d v="2021-06-01T00:00:00"/>
    <d v="2021-06-01T00:00:00"/>
    <x v="0"/>
    <x v="1"/>
    <s v="Cancelld"/>
    <x v="1"/>
    <x v="0"/>
    <x v="2"/>
    <n v="127"/>
    <n v="181.61"/>
  </r>
  <r>
    <s v="AD01-9362"/>
    <x v="1"/>
    <d v="2021-06-01T00:00:00"/>
    <d v="2021-06-01T00:00:00"/>
    <x v="0"/>
    <x v="1"/>
    <s v="Cancelld"/>
    <x v="1"/>
    <x v="0"/>
    <x v="2"/>
    <n v="367"/>
    <n v="524.80999999999995"/>
  </r>
  <r>
    <s v="AD01-9361"/>
    <x v="1"/>
    <d v="2021-06-01T00:00:00"/>
    <d v="2021-06-01T00:00:00"/>
    <x v="0"/>
    <x v="1"/>
    <s v="Cancelld"/>
    <x v="1"/>
    <x v="0"/>
    <x v="2"/>
    <n v="361"/>
    <n v="516.23"/>
  </r>
  <r>
    <s v="AD01-9362"/>
    <x v="1"/>
    <d v="2021-03-01T00:00:00"/>
    <d v="2021-03-01T00:00:00"/>
    <x v="0"/>
    <x v="1"/>
    <s v="Cancelld"/>
    <x v="1"/>
    <x v="0"/>
    <x v="0"/>
    <n v="178"/>
    <n v="254.54"/>
  </r>
  <r>
    <s v="AD01-9362"/>
    <x v="1"/>
    <d v="2021-03-01T00:00:00"/>
    <d v="2021-03-01T00:00:00"/>
    <x v="0"/>
    <x v="1"/>
    <s v="Cancelld"/>
    <x v="1"/>
    <x v="0"/>
    <x v="0"/>
    <n v="172"/>
    <n v="245.95999999999998"/>
  </r>
  <r>
    <s v="AD01-9363"/>
    <x v="1"/>
    <d v="2021-03-01T00:00:00"/>
    <d v="2021-03-01T00:00:00"/>
    <x v="0"/>
    <x v="1"/>
    <s v="Cancelld"/>
    <x v="1"/>
    <x v="0"/>
    <x v="0"/>
    <n v="166"/>
    <n v="237.38"/>
  </r>
  <r>
    <s v="AD01-9362"/>
    <x v="1"/>
    <d v="2021-03-01T00:00:00"/>
    <d v="2021-03-01T00:00:00"/>
    <x v="0"/>
    <x v="1"/>
    <s v="Cancelld"/>
    <x v="1"/>
    <x v="0"/>
    <x v="0"/>
    <n v="175"/>
    <n v="250.25"/>
  </r>
  <r>
    <s v="AD01-9361"/>
    <x v="1"/>
    <d v="2021-03-01T00:00:00"/>
    <d v="2021-03-01T00:00:00"/>
    <x v="0"/>
    <x v="1"/>
    <s v="Cancelld"/>
    <x v="1"/>
    <x v="0"/>
    <x v="0"/>
    <n v="169"/>
    <n v="241.67000000000002"/>
  </r>
  <r>
    <s v="AD01-9362"/>
    <x v="1"/>
    <d v="2021-03-01T00:00:00"/>
    <d v="2021-03-01T00:00:00"/>
    <x v="0"/>
    <x v="1"/>
    <s v="Cancelld"/>
    <x v="1"/>
    <x v="0"/>
    <x v="2"/>
    <n v="163"/>
    <n v="233.09"/>
  </r>
  <r>
    <s v="AD01-9363"/>
    <x v="1"/>
    <d v="2021-05-01T00:00:00"/>
    <d v="2021-05-01T00:00:00"/>
    <x v="0"/>
    <x v="1"/>
    <s v="Cancelld"/>
    <x v="1"/>
    <x v="0"/>
    <x v="2"/>
    <n v="142"/>
    <n v="203.06"/>
  </r>
  <r>
    <s v="AD01-9362"/>
    <x v="1"/>
    <d v="2021-05-01T00:00:00"/>
    <d v="2021-05-01T00:00:00"/>
    <x v="0"/>
    <x v="1"/>
    <s v="Cancelld"/>
    <x v="1"/>
    <x v="0"/>
    <x v="2"/>
    <n v="136"/>
    <n v="194.48"/>
  </r>
  <r>
    <s v="AD01-9361"/>
    <x v="1"/>
    <d v="2021-05-01T00:00:00"/>
    <d v="2021-05-01T00:00:00"/>
    <x v="0"/>
    <x v="1"/>
    <s v="Cancelld"/>
    <x v="1"/>
    <x v="0"/>
    <x v="2"/>
    <n v="145"/>
    <n v="207.35"/>
  </r>
  <r>
    <s v="AD01-9361"/>
    <x v="1"/>
    <d v="2021-05-01T00:00:00"/>
    <d v="2021-05-01T00:00:00"/>
    <x v="0"/>
    <x v="1"/>
    <s v="Cancelld"/>
    <x v="1"/>
    <x v="0"/>
    <x v="2"/>
    <n v="139"/>
    <n v="198.76999999999998"/>
  </r>
  <r>
    <s v="AD01-9361"/>
    <x v="1"/>
    <d v="2021-05-01T00:00:00"/>
    <d v="2021-05-01T00:00:00"/>
    <x v="0"/>
    <x v="1"/>
    <s v="Cancelld"/>
    <x v="1"/>
    <x v="0"/>
    <x v="2"/>
    <n v="133"/>
    <n v="190.19"/>
  </r>
  <r>
    <s v="AD01-9362"/>
    <x v="1"/>
    <d v="2021-11-01T00:00:00"/>
    <d v="2021-11-01T00:00:00"/>
    <x v="0"/>
    <x v="1"/>
    <s v="Cancelld"/>
    <x v="1"/>
    <x v="0"/>
    <x v="0"/>
    <n v="292"/>
    <n v="417.56"/>
  </r>
  <r>
    <s v="AD01-9362"/>
    <x v="1"/>
    <d v="2021-11-01T00:00:00"/>
    <d v="2021-11-01T00:00:00"/>
    <x v="0"/>
    <x v="1"/>
    <s v="Cancelld"/>
    <x v="1"/>
    <x v="0"/>
    <x v="0"/>
    <n v="286"/>
    <n v="408.98"/>
  </r>
  <r>
    <s v="AD01-9362"/>
    <x v="1"/>
    <d v="2021-11-01T00:00:00"/>
    <d v="2021-11-01T00:00:00"/>
    <x v="0"/>
    <x v="1"/>
    <s v="Cancelld"/>
    <x v="1"/>
    <x v="0"/>
    <x v="0"/>
    <n v="295"/>
    <n v="421.85"/>
  </r>
  <r>
    <s v="AD01-9361"/>
    <x v="1"/>
    <d v="2021-11-01T00:00:00"/>
    <d v="2021-11-01T00:00:00"/>
    <x v="0"/>
    <x v="1"/>
    <s v="Cancelld"/>
    <x v="1"/>
    <x v="0"/>
    <x v="0"/>
    <n v="289"/>
    <n v="413.27"/>
  </r>
  <r>
    <s v="AD01-9362"/>
    <x v="1"/>
    <d v="2021-11-01T00:00:00"/>
    <d v="2021-11-01T00:00:00"/>
    <x v="0"/>
    <x v="1"/>
    <s v="Cancelld"/>
    <x v="1"/>
    <x v="0"/>
    <x v="0"/>
    <n v="283"/>
    <n v="404.69"/>
  </r>
  <r>
    <s v="AD01-9362"/>
    <x v="1"/>
    <d v="2021-10-01T00:00:00"/>
    <d v="2021-10-01T00:00:00"/>
    <x v="0"/>
    <x v="1"/>
    <s v="Cancelld"/>
    <x v="1"/>
    <x v="0"/>
    <x v="0"/>
    <n v="310"/>
    <n v="443.3"/>
  </r>
  <r>
    <s v="AD01-9364"/>
    <x v="1"/>
    <d v="2021-10-01T00:00:00"/>
    <d v="2021-10-01T00:00:00"/>
    <x v="0"/>
    <x v="1"/>
    <s v="Cancelld"/>
    <x v="1"/>
    <x v="0"/>
    <x v="0"/>
    <n v="304"/>
    <n v="434.72"/>
  </r>
  <r>
    <s v="AD01-9361"/>
    <x v="1"/>
    <d v="2021-10-01T00:00:00"/>
    <d v="2021-10-01T00:00:00"/>
    <x v="0"/>
    <x v="1"/>
    <s v="Cancelld"/>
    <x v="1"/>
    <x v="0"/>
    <x v="0"/>
    <n v="298"/>
    <n v="426.14"/>
  </r>
  <r>
    <s v="AD01-9361"/>
    <x v="1"/>
    <d v="2021-10-01T00:00:00"/>
    <d v="2021-10-01T00:00:00"/>
    <x v="0"/>
    <x v="1"/>
    <s v="Cancelld"/>
    <x v="1"/>
    <x v="0"/>
    <x v="0"/>
    <n v="307"/>
    <n v="439.01"/>
  </r>
  <r>
    <s v="AD01-9365"/>
    <x v="1"/>
    <d v="2021-10-01T00:00:00"/>
    <d v="2021-10-01T00:00:00"/>
    <x v="0"/>
    <x v="1"/>
    <s v="Cancelld"/>
    <x v="1"/>
    <x v="0"/>
    <x v="0"/>
    <n v="301"/>
    <n v="430.43"/>
  </r>
  <r>
    <s v="AD01-9361"/>
    <x v="1"/>
    <d v="2021-04-01T00:00:00"/>
    <d v="2021-04-01T00:00:00"/>
    <x v="1"/>
    <x v="1"/>
    <s v="Cancelld"/>
    <x v="1"/>
    <x v="0"/>
    <x v="2"/>
    <n v="344"/>
    <n v="491.91999999999996"/>
  </r>
  <r>
    <s v="AD01-9362"/>
    <x v="1"/>
    <d v="2021-04-01T00:00:00"/>
    <d v="2021-04-01T00:00:00"/>
    <x v="1"/>
    <x v="1"/>
    <s v="Cancelld"/>
    <x v="1"/>
    <x v="0"/>
    <x v="2"/>
    <n v="314"/>
    <n v="449.02"/>
  </r>
  <r>
    <s v="AD01-9361"/>
    <x v="1"/>
    <d v="2021-04-01T00:00:00"/>
    <d v="2021-04-01T00:00:00"/>
    <x v="1"/>
    <x v="1"/>
    <s v="Cancelld"/>
    <x v="1"/>
    <x v="0"/>
    <x v="2"/>
    <n v="340"/>
    <n v="486.2"/>
  </r>
  <r>
    <s v="AD01-9362"/>
    <x v="1"/>
    <d v="2021-04-01T00:00:00"/>
    <d v="2021-04-01T00:00:00"/>
    <x v="1"/>
    <x v="1"/>
    <s v="Cancelld"/>
    <x v="1"/>
    <x v="0"/>
    <x v="2"/>
    <n v="142"/>
    <n v="203.06"/>
  </r>
  <r>
    <s v="AD01-9362"/>
    <x v="1"/>
    <d v="2021-04-01T00:00:00"/>
    <d v="2021-04-01T00:00:00"/>
    <x v="1"/>
    <x v="1"/>
    <s v="Cancelld"/>
    <x v="1"/>
    <x v="0"/>
    <x v="2"/>
    <n v="316"/>
    <n v="451.88"/>
  </r>
  <r>
    <s v="AD01-9364"/>
    <x v="1"/>
    <d v="2021-04-01T00:00:00"/>
    <d v="2021-04-01T00:00:00"/>
    <x v="1"/>
    <x v="1"/>
    <s v="Cancelld"/>
    <x v="1"/>
    <x v="0"/>
    <x v="2"/>
    <n v="823"/>
    <n v="1176.8899999999999"/>
  </r>
  <r>
    <s v="AD01-9362"/>
    <x v="1"/>
    <d v="2021-04-01T00:00:00"/>
    <d v="2021-04-01T00:00:00"/>
    <x v="1"/>
    <x v="1"/>
    <s v="Cancelld"/>
    <x v="1"/>
    <x v="0"/>
    <x v="2"/>
    <n v="856"/>
    <n v="1224.08"/>
  </r>
  <r>
    <s v="AD01-9362"/>
    <x v="1"/>
    <d v="2021-04-01T00:00:00"/>
    <d v="2021-04-01T00:00:00"/>
    <x v="1"/>
    <x v="1"/>
    <s v="Cancelld"/>
    <x v="1"/>
    <x v="0"/>
    <x v="2"/>
    <n v="909"/>
    <n v="1299.8699999999999"/>
  </r>
  <r>
    <s v="AD01-9362"/>
    <x v="1"/>
    <d v="2021-04-01T00:00:00"/>
    <d v="2021-04-01T00:00:00"/>
    <x v="1"/>
    <x v="1"/>
    <s v="Cancelld"/>
    <x v="1"/>
    <x v="0"/>
    <x v="2"/>
    <n v="862"/>
    <n v="526.24"/>
  </r>
  <r>
    <s v="AD01-9362"/>
    <x v="1"/>
    <d v="2021-04-01T00:00:00"/>
    <d v="2021-04-01T00:00:00"/>
    <x v="1"/>
    <x v="1"/>
    <s v="Cancelld"/>
    <x v="1"/>
    <x v="0"/>
    <x v="2"/>
    <n v="141"/>
    <n v="526.24"/>
  </r>
  <r>
    <s v="AD01-9364"/>
    <x v="1"/>
    <d v="2021-04-01T00:00:00"/>
    <d v="2021-04-01T00:00:00"/>
    <x v="1"/>
    <x v="1"/>
    <s v="Cancelld"/>
    <x v="1"/>
    <x v="0"/>
    <x v="2"/>
    <n v="315"/>
    <n v="450.45"/>
  </r>
  <r>
    <s v="AD01-9362"/>
    <x v="1"/>
    <d v="2021-04-01T00:00:00"/>
    <d v="2021-04-01T00:00:00"/>
    <x v="1"/>
    <x v="1"/>
    <s v="Cancelld"/>
    <x v="1"/>
    <x v="0"/>
    <x v="2"/>
    <n v="343"/>
    <n v="490.49"/>
  </r>
  <r>
    <s v="AD01-9362"/>
    <x v="1"/>
    <d v="2021-04-01T00:00:00"/>
    <d v="2021-04-01T00:00:00"/>
    <x v="1"/>
    <x v="1"/>
    <s v="Cancelld"/>
    <x v="1"/>
    <x v="0"/>
    <x v="2"/>
    <n v="145"/>
    <n v="207.35"/>
  </r>
  <r>
    <s v="AD01-9361"/>
    <x v="1"/>
    <d v="2021-04-01T00:00:00"/>
    <d v="2021-04-01T00:00:00"/>
    <x v="1"/>
    <x v="1"/>
    <s v="Cancelld"/>
    <x v="1"/>
    <x v="0"/>
    <x v="2"/>
    <n v="313"/>
    <n v="447.59000000000003"/>
  </r>
  <r>
    <s v="AD01-9362"/>
    <x v="1"/>
    <d v="2021-04-01T00:00:00"/>
    <d v="2021-04-01T00:00:00"/>
    <x v="1"/>
    <x v="1"/>
    <s v="Cancelld"/>
    <x v="1"/>
    <x v="0"/>
    <x v="2"/>
    <n v="832"/>
    <n v="1189.76"/>
  </r>
  <r>
    <s v="AD01-9361"/>
    <x v="1"/>
    <d v="2021-04-01T00:00:00"/>
    <d v="2021-04-01T00:00:00"/>
    <x v="1"/>
    <x v="1"/>
    <s v="Cancelld"/>
    <x v="1"/>
    <x v="0"/>
    <x v="2"/>
    <n v="865"/>
    <n v="1236.95"/>
  </r>
  <r>
    <s v="AD01-9361"/>
    <x v="1"/>
    <d v="2021-04-01T00:00:00"/>
    <d v="2021-04-01T00:00:00"/>
    <x v="1"/>
    <x v="1"/>
    <s v="Cancelld"/>
    <x v="1"/>
    <x v="0"/>
    <x v="2"/>
    <n v="317"/>
    <n v="453.31"/>
  </r>
  <r>
    <s v="AD01-9361"/>
    <x v="1"/>
    <d v="2021-08-01T00:00:00"/>
    <d v="2021-08-01T00:00:00"/>
    <x v="1"/>
    <x v="1"/>
    <s v="Cancelld"/>
    <x v="1"/>
    <x v="0"/>
    <x v="2"/>
    <n v="320"/>
    <n v="457.6"/>
  </r>
  <r>
    <s v="AD01-9362"/>
    <x v="1"/>
    <d v="2021-08-01T00:00:00"/>
    <d v="2021-08-01T00:00:00"/>
    <x v="1"/>
    <x v="1"/>
    <s v="Cancelld"/>
    <x v="1"/>
    <x v="0"/>
    <x v="2"/>
    <n v="368"/>
    <n v="526.24"/>
  </r>
  <r>
    <s v="AD01-9362"/>
    <x v="1"/>
    <d v="2021-08-01T00:00:00"/>
    <d v="2021-08-01T00:00:00"/>
    <x v="1"/>
    <x v="1"/>
    <s v="Cancelld"/>
    <x v="1"/>
    <x v="0"/>
    <x v="2"/>
    <n v="296"/>
    <n v="423.28"/>
  </r>
  <r>
    <s v="AD01-9365"/>
    <x v="1"/>
    <d v="2021-08-01T00:00:00"/>
    <d v="2021-08-01T00:00:00"/>
    <x v="0"/>
    <x v="1"/>
    <s v="Cancelld"/>
    <x v="1"/>
    <x v="0"/>
    <x v="2"/>
    <n v="322"/>
    <n v="460.46000000000004"/>
  </r>
  <r>
    <s v="AD01-9362"/>
    <x v="1"/>
    <d v="2021-08-01T00:00:00"/>
    <d v="2021-08-01T00:00:00"/>
    <x v="0"/>
    <x v="1"/>
    <s v="Cancelld"/>
    <x v="1"/>
    <x v="0"/>
    <x v="2"/>
    <n v="370"/>
    <n v="529.1"/>
  </r>
  <r>
    <s v="AD01-9362"/>
    <x v="1"/>
    <d v="2021-08-01T00:00:00"/>
    <d v="2021-08-01T00:00:00"/>
    <x v="0"/>
    <x v="1"/>
    <s v="Cancelld"/>
    <x v="1"/>
    <x v="0"/>
    <x v="2"/>
    <n v="292"/>
    <n v="417.56"/>
  </r>
  <r>
    <s v="AD01-9364"/>
    <x v="1"/>
    <d v="2021-08-01T00:00:00"/>
    <d v="2021-08-01T00:00:00"/>
    <x v="0"/>
    <x v="1"/>
    <s v="Cancelld"/>
    <x v="1"/>
    <x v="1"/>
    <x v="2"/>
    <n v="860"/>
    <n v="1229.8"/>
  </r>
  <r>
    <s v="AD01-9362"/>
    <x v="1"/>
    <d v="2021-08-01T00:00:00"/>
    <d v="2021-08-01T00:00:00"/>
    <x v="0"/>
    <x v="1"/>
    <s v="Cancelld"/>
    <x v="1"/>
    <x v="1"/>
    <x v="2"/>
    <n v="913"/>
    <n v="1305.5899999999999"/>
  </r>
  <r>
    <s v="AD01-9362"/>
    <x v="1"/>
    <d v="2021-08-01T00:00:00"/>
    <d v="2021-08-01T00:00:00"/>
    <x v="0"/>
    <x v="1"/>
    <s v="Cancelld"/>
    <x v="1"/>
    <x v="1"/>
    <x v="2"/>
    <n v="866"/>
    <n v="526.24"/>
  </r>
  <r>
    <s v="AD01-9364"/>
    <x v="1"/>
    <d v="2021-08-01T00:00:00"/>
    <d v="2021-08-01T00:00:00"/>
    <x v="0"/>
    <x v="1"/>
    <s v="Cancelld"/>
    <x v="1"/>
    <x v="1"/>
    <x v="2"/>
    <n v="369"/>
    <n v="526.24"/>
  </r>
  <r>
    <s v="AD01-9362"/>
    <x v="1"/>
    <d v="2021-08-01T00:00:00"/>
    <d v="2021-08-01T00:00:00"/>
    <x v="0"/>
    <x v="1"/>
    <s v="Cancelld"/>
    <x v="1"/>
    <x v="1"/>
    <x v="2"/>
    <n v="319"/>
    <n v="456.16999999999996"/>
  </r>
  <r>
    <s v="AD01-9362"/>
    <x v="1"/>
    <d v="2021-08-01T00:00:00"/>
    <d v="2021-08-01T00:00:00"/>
    <x v="0"/>
    <x v="1"/>
    <s v="Cancelld"/>
    <x v="1"/>
    <x v="1"/>
    <x v="2"/>
    <n v="367"/>
    <n v="524.80999999999995"/>
  </r>
  <r>
    <s v="AD01-9365"/>
    <x v="1"/>
    <d v="2021-08-01T00:00:00"/>
    <d v="2021-08-01T00:00:00"/>
    <x v="0"/>
    <x v="1"/>
    <s v="Cancelld"/>
    <x v="1"/>
    <x v="1"/>
    <x v="2"/>
    <n v="295"/>
    <n v="421.85"/>
  </r>
  <r>
    <s v="AD01-9362"/>
    <x v="1"/>
    <d v="2021-08-01T00:00:00"/>
    <d v="2021-08-01T00:00:00"/>
    <x v="0"/>
    <x v="1"/>
    <s v="Cancelld"/>
    <x v="1"/>
    <x v="1"/>
    <x v="2"/>
    <n v="835"/>
    <n v="1194.05"/>
  </r>
  <r>
    <s v="AD01-9361"/>
    <x v="1"/>
    <d v="2021-08-01T00:00:00"/>
    <d v="2021-08-01T00:00:00"/>
    <x v="0"/>
    <x v="1"/>
    <s v="Cancelld"/>
    <x v="1"/>
    <x v="1"/>
    <x v="2"/>
    <n v="293"/>
    <n v="418.99"/>
  </r>
  <r>
    <s v="AD01-9364"/>
    <x v="1"/>
    <d v="2021-12-01T00:00:00"/>
    <d v="2021-12-01T00:00:00"/>
    <x v="0"/>
    <x v="1"/>
    <s v="Cancelld"/>
    <x v="1"/>
    <x v="1"/>
    <x v="2"/>
    <n v="302"/>
    <n v="431.86"/>
  </r>
  <r>
    <s v="AD01-9361"/>
    <x v="1"/>
    <d v="2021-12-01T00:00:00"/>
    <d v="2021-12-01T00:00:00"/>
    <x v="0"/>
    <x v="1"/>
    <s v="Cancelld"/>
    <x v="1"/>
    <x v="1"/>
    <x v="2"/>
    <n v="344"/>
    <n v="491.91999999999996"/>
  </r>
  <r>
    <s v="AD01-9363"/>
    <x v="1"/>
    <d v="2021-12-01T00:00:00"/>
    <d v="2021-12-01T00:00:00"/>
    <x v="0"/>
    <x v="1"/>
    <s v="Cancelld"/>
    <x v="1"/>
    <x v="1"/>
    <x v="2"/>
    <n v="298"/>
    <n v="426.14"/>
  </r>
  <r>
    <s v="AD01-9362"/>
    <x v="1"/>
    <d v="2021-12-01T00:00:00"/>
    <d v="2021-12-01T00:00:00"/>
    <x v="0"/>
    <x v="1"/>
    <s v="Cancelld"/>
    <x v="1"/>
    <x v="1"/>
    <x v="2"/>
    <n v="346"/>
    <n v="494.78"/>
  </r>
  <r>
    <s v="AD01-9361"/>
    <x v="1"/>
    <d v="2021-12-01T00:00:00"/>
    <d v="2021-12-01T00:00:00"/>
    <x v="0"/>
    <x v="1"/>
    <s v="Cancelld"/>
    <x v="1"/>
    <x v="1"/>
    <x v="2"/>
    <n v="830"/>
    <n v="1186.9000000000001"/>
  </r>
  <r>
    <s v="AD01-9362"/>
    <x v="1"/>
    <d v="2021-12-01T00:00:00"/>
    <d v="2021-12-01T00:00:00"/>
    <x v="0"/>
    <x v="1"/>
    <s v="Cancelld"/>
    <x v="1"/>
    <x v="1"/>
    <x v="2"/>
    <n v="863"/>
    <n v="1234.0899999999999"/>
  </r>
  <r>
    <s v="AD01-9364"/>
    <x v="1"/>
    <d v="2021-12-01T00:00:00"/>
    <d v="2021-12-01T00:00:00"/>
    <x v="0"/>
    <x v="1"/>
    <s v="Cancelld"/>
    <x v="1"/>
    <x v="1"/>
    <x v="2"/>
    <n v="921"/>
    <n v="1317.03"/>
  </r>
  <r>
    <s v="AD01-9362"/>
    <x v="1"/>
    <d v="2021-12-01T00:00:00"/>
    <d v="2021-12-01T00:00:00"/>
    <x v="0"/>
    <x v="1"/>
    <s v="Cancelld"/>
    <x v="1"/>
    <x v="1"/>
    <x v="2"/>
    <n v="922"/>
    <n v="1318.46"/>
  </r>
  <r>
    <s v="AD01-9362"/>
    <x v="1"/>
    <d v="2021-12-01T00:00:00"/>
    <d v="2021-12-01T00:00:00"/>
    <x v="0"/>
    <x v="1"/>
    <s v="Cancelld"/>
    <x v="1"/>
    <x v="1"/>
    <x v="2"/>
    <n v="345"/>
    <n v="493.35"/>
  </r>
  <r>
    <s v="AD01-9364"/>
    <x v="1"/>
    <d v="2021-12-01T00:00:00"/>
    <d v="2021-12-01T00:00:00"/>
    <x v="0"/>
    <x v="1"/>
    <s v="Cancelld"/>
    <x v="1"/>
    <x v="1"/>
    <x v="2"/>
    <n v="249"/>
    <n v="356.07"/>
  </r>
  <r>
    <s v="AD01-9361"/>
    <x v="1"/>
    <d v="2021-12-01T00:00:00"/>
    <d v="2021-12-01T00:00:00"/>
    <x v="0"/>
    <x v="1"/>
    <s v="Cancelld"/>
    <x v="1"/>
    <x v="1"/>
    <x v="2"/>
    <n v="243"/>
    <n v="347.49"/>
  </r>
  <r>
    <s v="AD01-9363"/>
    <x v="1"/>
    <d v="2021-12-01T00:00:00"/>
    <d v="2021-12-01T00:00:00"/>
    <x v="0"/>
    <x v="1"/>
    <s v="Cancelld"/>
    <x v="1"/>
    <x v="1"/>
    <x v="2"/>
    <n v="237"/>
    <n v="338.90999999999997"/>
  </r>
  <r>
    <s v="AD01-9364"/>
    <x v="1"/>
    <d v="2021-12-01T00:00:00"/>
    <d v="2021-12-01T00:00:00"/>
    <x v="0"/>
    <x v="1"/>
    <s v="Cancelld"/>
    <x v="1"/>
    <x v="1"/>
    <x v="2"/>
    <n v="301"/>
    <n v="430.43"/>
  </r>
  <r>
    <s v="AD01-9364"/>
    <x v="1"/>
    <d v="2021-12-01T00:00:00"/>
    <d v="2021-12-01T00:00:00"/>
    <x v="0"/>
    <x v="1"/>
    <s v="Cancelld"/>
    <x v="1"/>
    <x v="1"/>
    <x v="2"/>
    <n v="349"/>
    <n v="499.07"/>
  </r>
  <r>
    <s v="AD01-9362"/>
    <x v="1"/>
    <d v="2021-12-01T00:00:00"/>
    <d v="2021-12-01T00:00:00"/>
    <x v="0"/>
    <x v="1"/>
    <s v="Cancelld"/>
    <x v="1"/>
    <x v="1"/>
    <x v="2"/>
    <n v="839"/>
    <n v="1199.77"/>
  </r>
  <r>
    <s v="AD01-9362"/>
    <x v="1"/>
    <d v="2021-12-01T00:00:00"/>
    <d v="2021-12-01T00:00:00"/>
    <x v="0"/>
    <x v="1"/>
    <s v="Cancelld"/>
    <x v="1"/>
    <x v="1"/>
    <x v="2"/>
    <n v="872"/>
    <n v="1246.96"/>
  </r>
  <r>
    <s v="AD01-9361"/>
    <x v="1"/>
    <d v="2021-02-01T00:00:00"/>
    <d v="2021-02-01T00:00:00"/>
    <x v="0"/>
    <x v="1"/>
    <s v="Cancelld"/>
    <x v="1"/>
    <x v="1"/>
    <x v="2"/>
    <n v="152"/>
    <n v="217.36"/>
  </r>
  <r>
    <s v="AD01-9361"/>
    <x v="1"/>
    <d v="2021-02-01T00:00:00"/>
    <d v="2021-02-01T00:00:00"/>
    <x v="0"/>
    <x v="1"/>
    <s v="Cancelld"/>
    <x v="1"/>
    <x v="1"/>
    <x v="2"/>
    <n v="326"/>
    <n v="466.18"/>
  </r>
  <r>
    <s v="AD01-9362"/>
    <x v="1"/>
    <d v="2021-02-01T00:00:00"/>
    <d v="2021-02-01T00:00:00"/>
    <x v="0"/>
    <x v="1"/>
    <s v="Cancelld"/>
    <x v="1"/>
    <x v="1"/>
    <x v="2"/>
    <n v="352"/>
    <n v="503.36"/>
  </r>
  <r>
    <s v="AD01-9364"/>
    <x v="1"/>
    <d v="2021-02-01T00:00:00"/>
    <d v="2021-02-01T00:00:00"/>
    <x v="0"/>
    <x v="1"/>
    <s v="Cancelld"/>
    <x v="1"/>
    <x v="1"/>
    <x v="2"/>
    <n v="154"/>
    <n v="220.22"/>
  </r>
  <r>
    <s v="AD01-9361"/>
    <x v="1"/>
    <d v="2021-02-01T00:00:00"/>
    <d v="2021-02-01T00:00:00"/>
    <x v="0"/>
    <x v="1"/>
    <s v="Cancelld"/>
    <x v="1"/>
    <x v="1"/>
    <x v="2"/>
    <n v="328"/>
    <n v="469.03999999999996"/>
  </r>
  <r>
    <s v="AD01-9362"/>
    <x v="1"/>
    <d v="2021-02-01T00:00:00"/>
    <d v="2021-02-01T00:00:00"/>
    <x v="0"/>
    <x v="1"/>
    <s v="Cancelld"/>
    <x v="1"/>
    <x v="1"/>
    <x v="2"/>
    <n v="821"/>
    <n v="1174.03"/>
  </r>
  <r>
    <s v="AD01-9364"/>
    <x v="1"/>
    <d v="2021-02-01T00:00:00"/>
    <d v="2021-02-01T00:00:00"/>
    <x v="0"/>
    <x v="1"/>
    <s v="Cancelld"/>
    <x v="1"/>
    <x v="1"/>
    <x v="2"/>
    <n v="854"/>
    <n v="1221.22"/>
  </r>
  <r>
    <s v="AD01-9363"/>
    <x v="1"/>
    <d v="2021-02-01T00:00:00"/>
    <d v="2021-02-01T00:00:00"/>
    <x v="0"/>
    <x v="1"/>
    <s v="Cancelld"/>
    <x v="1"/>
    <x v="1"/>
    <x v="2"/>
    <n v="908"/>
    <n v="1298.44"/>
  </r>
  <r>
    <s v="AD01-9363"/>
    <x v="1"/>
    <d v="2021-02-01T00:00:00"/>
    <d v="2021-02-01T00:00:00"/>
    <x v="0"/>
    <x v="1"/>
    <s v="Cancelld"/>
    <x v="1"/>
    <x v="1"/>
    <x v="2"/>
    <n v="861"/>
    <n v="526.24"/>
  </r>
  <r>
    <s v="AD01-9361"/>
    <x v="1"/>
    <d v="2021-02-01T00:00:00"/>
    <d v="2021-02-01T00:00:00"/>
    <x v="0"/>
    <x v="1"/>
    <s v="Cancelld"/>
    <x v="1"/>
    <x v="1"/>
    <x v="2"/>
    <n v="153"/>
    <n v="526.24"/>
  </r>
  <r>
    <s v="AD01-9362"/>
    <x v="1"/>
    <d v="2021-02-01T00:00:00"/>
    <d v="2021-02-01T00:00:00"/>
    <x v="0"/>
    <x v="1"/>
    <s v="Cancelld"/>
    <x v="1"/>
    <x v="1"/>
    <x v="2"/>
    <n v="327"/>
    <n v="467.61"/>
  </r>
  <r>
    <s v="AD01-9361"/>
    <x v="1"/>
    <d v="2021-02-01T00:00:00"/>
    <d v="2021-02-01T00:00:00"/>
    <x v="0"/>
    <x v="1"/>
    <s v="Cancelld"/>
    <x v="1"/>
    <x v="1"/>
    <x v="2"/>
    <n v="355"/>
    <n v="507.65"/>
  </r>
  <r>
    <s v="AD01-9362"/>
    <x v="1"/>
    <d v="2021-02-01T00:00:00"/>
    <d v="2021-02-01T00:00:00"/>
    <x v="0"/>
    <x v="1"/>
    <s v="Cancelld"/>
    <x v="1"/>
    <x v="0"/>
    <x v="2"/>
    <n v="325"/>
    <n v="464.75"/>
  </r>
  <r>
    <s v="AD01-9361"/>
    <x v="1"/>
    <d v="2021-02-01T00:00:00"/>
    <d v="2021-02-01T00:00:00"/>
    <x v="0"/>
    <x v="1"/>
    <s v="Cancelld"/>
    <x v="1"/>
    <x v="0"/>
    <x v="2"/>
    <n v="830"/>
    <n v="1186.9000000000001"/>
  </r>
  <r>
    <s v="AD01-9364"/>
    <x v="1"/>
    <d v="2021-02-01T00:00:00"/>
    <d v="2021-02-01T00:00:00"/>
    <x v="0"/>
    <x v="1"/>
    <s v="Cancelld"/>
    <x v="1"/>
    <x v="0"/>
    <x v="2"/>
    <n v="863"/>
    <n v="1234.0899999999999"/>
  </r>
  <r>
    <s v="AD01-9362"/>
    <x v="1"/>
    <d v="2021-01-01T00:00:00"/>
    <d v="2021-01-01T00:00:00"/>
    <x v="0"/>
    <x v="1"/>
    <s v="Cancelld"/>
    <x v="1"/>
    <x v="0"/>
    <x v="2"/>
    <n v="356"/>
    <n v="509.08"/>
  </r>
  <r>
    <s v="AD01-9361"/>
    <x v="1"/>
    <d v="2021-01-01T00:00:00"/>
    <d v="2021-01-01T00:00:00"/>
    <x v="0"/>
    <x v="1"/>
    <s v="Cancelld"/>
    <x v="1"/>
    <x v="0"/>
    <x v="2"/>
    <n v="158"/>
    <n v="225.94"/>
  </r>
  <r>
    <s v="AD01-9362"/>
    <x v="1"/>
    <d v="2021-01-01T00:00:00"/>
    <d v="2021-01-01T00:00:00"/>
    <x v="0"/>
    <x v="1"/>
    <s v="Cancelld"/>
    <x v="1"/>
    <x v="0"/>
    <x v="2"/>
    <n v="332"/>
    <n v="474.76"/>
  </r>
  <r>
    <s v="AD01-9362"/>
    <x v="1"/>
    <d v="2021-01-01T00:00:00"/>
    <d v="2021-01-01T00:00:00"/>
    <x v="0"/>
    <x v="1"/>
    <s v="Cancelld"/>
    <x v="1"/>
    <x v="0"/>
    <x v="2"/>
    <n v="358"/>
    <n v="511.94"/>
  </r>
  <r>
    <s v="AD01-9362"/>
    <x v="1"/>
    <d v="2021-01-01T00:00:00"/>
    <d v="2021-01-01T00:00:00"/>
    <x v="0"/>
    <x v="1"/>
    <s v="Cancelld"/>
    <x v="1"/>
    <x v="0"/>
    <x v="2"/>
    <n v="160"/>
    <n v="228.8"/>
  </r>
  <r>
    <s v="AD01-9363"/>
    <x v="1"/>
    <d v="2021-01-01T00:00:00"/>
    <d v="2021-01-01T00:00:00"/>
    <x v="0"/>
    <x v="1"/>
    <s v="Cancelld"/>
    <x v="1"/>
    <x v="0"/>
    <x v="2"/>
    <n v="334"/>
    <n v="477.62"/>
  </r>
  <r>
    <s v="AD01-9362"/>
    <x v="1"/>
    <d v="2021-01-01T00:00:00"/>
    <d v="2021-01-01T00:00:00"/>
    <x v="0"/>
    <x v="1"/>
    <s v="Cancelld"/>
    <x v="1"/>
    <x v="0"/>
    <x v="2"/>
    <n v="820"/>
    <n v="1172.5999999999999"/>
  </r>
  <r>
    <s v="AD01-9362"/>
    <x v="1"/>
    <d v="2021-01-01T00:00:00"/>
    <d v="2021-01-01T00:00:00"/>
    <x v="0"/>
    <x v="1"/>
    <s v="Cancelld"/>
    <x v="1"/>
    <x v="0"/>
    <x v="2"/>
    <n v="907"/>
    <n v="1297.01"/>
  </r>
  <r>
    <s v="AD01-9362"/>
    <x v="1"/>
    <d v="2021-01-01T00:00:00"/>
    <d v="2021-01-01T00:00:00"/>
    <x v="0"/>
    <x v="1"/>
    <s v="Cancelld"/>
    <x v="1"/>
    <x v="0"/>
    <x v="2"/>
    <n v="860"/>
    <n v="526.24"/>
  </r>
  <r>
    <s v="AD01-9361"/>
    <x v="1"/>
    <d v="2021-01-01T00:00:00"/>
    <d v="2021-01-01T00:00:00"/>
    <x v="0"/>
    <x v="1"/>
    <s v="Cancelld"/>
    <x v="1"/>
    <x v="0"/>
    <x v="2"/>
    <n v="159"/>
    <n v="526.24"/>
  </r>
  <r>
    <s v="AD01-9362"/>
    <x v="1"/>
    <d v="2021-01-01T00:00:00"/>
    <d v="2021-01-01T00:00:00"/>
    <x v="0"/>
    <x v="1"/>
    <s v="Cancelld"/>
    <x v="1"/>
    <x v="0"/>
    <x v="2"/>
    <n v="333"/>
    <n v="476.19"/>
  </r>
  <r>
    <s v="AD01-9363"/>
    <x v="1"/>
    <d v="2021-01-01T00:00:00"/>
    <d v="2021-01-01T00:00:00"/>
    <x v="0"/>
    <x v="1"/>
    <s v="Cancelld"/>
    <x v="1"/>
    <x v="0"/>
    <x v="2"/>
    <n v="361"/>
    <n v="516.23"/>
  </r>
  <r>
    <s v="AD01-9364"/>
    <x v="1"/>
    <d v="2021-01-01T00:00:00"/>
    <d v="2021-01-01T00:00:00"/>
    <x v="0"/>
    <x v="1"/>
    <s v="Cancelld"/>
    <x v="1"/>
    <x v="0"/>
    <x v="2"/>
    <n v="157"/>
    <n v="224.51"/>
  </r>
  <r>
    <s v="AD01-9362"/>
    <x v="1"/>
    <d v="2021-01-01T00:00:00"/>
    <d v="2021-01-01T00:00:00"/>
    <x v="0"/>
    <x v="1"/>
    <s v="Cancelld"/>
    <x v="1"/>
    <x v="0"/>
    <x v="2"/>
    <n v="331"/>
    <n v="473.33"/>
  </r>
  <r>
    <s v="AD01-9362"/>
    <x v="1"/>
    <d v="2021-01-01T00:00:00"/>
    <d v="2021-01-01T00:00:00"/>
    <x v="0"/>
    <x v="1"/>
    <s v="Cancelld"/>
    <x v="1"/>
    <x v="0"/>
    <x v="2"/>
    <n v="829"/>
    <n v="1185.47"/>
  </r>
  <r>
    <s v="AD01-9362"/>
    <x v="1"/>
    <d v="2021-01-01T00:00:00"/>
    <d v="2021-01-01T00:00:00"/>
    <x v="0"/>
    <x v="1"/>
    <s v="Cancelld"/>
    <x v="1"/>
    <x v="0"/>
    <x v="2"/>
    <n v="862"/>
    <n v="1232.6599999999999"/>
  </r>
  <r>
    <s v="AD01-9362"/>
    <x v="1"/>
    <d v="2021-01-01T00:00:00"/>
    <d v="2021-01-01T00:00:00"/>
    <x v="0"/>
    <x v="1"/>
    <s v="Cancelld"/>
    <x v="1"/>
    <x v="0"/>
    <x v="2"/>
    <n v="329"/>
    <n v="470.47"/>
  </r>
  <r>
    <s v="AD01-9362"/>
    <x v="1"/>
    <d v="2021-07-01T00:00:00"/>
    <d v="2021-07-01T00:00:00"/>
    <x v="0"/>
    <x v="1"/>
    <s v="Cancelld"/>
    <x v="1"/>
    <x v="0"/>
    <x v="2"/>
    <n v="326"/>
    <n v="466.18"/>
  </r>
  <r>
    <s v="AD01-9362"/>
    <x v="1"/>
    <d v="2021-07-01T00:00:00"/>
    <d v="2021-07-01T00:00:00"/>
    <x v="0"/>
    <x v="1"/>
    <s v="Cancelld"/>
    <x v="1"/>
    <x v="0"/>
    <x v="2"/>
    <n v="128"/>
    <n v="183.04"/>
  </r>
  <r>
    <s v="AD01-9361"/>
    <x v="1"/>
    <d v="2021-07-01T00:00:00"/>
    <d v="2021-07-01T00:00:00"/>
    <x v="0"/>
    <x v="1"/>
    <s v="Cancelld"/>
    <x v="1"/>
    <x v="0"/>
    <x v="2"/>
    <n v="302"/>
    <n v="431.86"/>
  </r>
  <r>
    <s v="AD01-9362"/>
    <x v="1"/>
    <d v="2021-07-01T00:00:00"/>
    <d v="2021-07-01T00:00:00"/>
    <x v="0"/>
    <x v="1"/>
    <s v="Cancelld"/>
    <x v="1"/>
    <x v="0"/>
    <x v="2"/>
    <n v="328"/>
    <n v="469.03999999999996"/>
  </r>
  <r>
    <s v="AD01-9364"/>
    <x v="1"/>
    <d v="2021-07-01T00:00:00"/>
    <d v="2021-07-01T00:00:00"/>
    <x v="0"/>
    <x v="1"/>
    <s v="Cancelld"/>
    <x v="1"/>
    <x v="0"/>
    <x v="2"/>
    <n v="298"/>
    <n v="426.14"/>
  </r>
  <r>
    <s v="AD01-9362"/>
    <x v="1"/>
    <d v="2021-07-01T00:00:00"/>
    <d v="2021-07-01T00:00:00"/>
    <x v="0"/>
    <x v="1"/>
    <s v="Cancelld"/>
    <x v="1"/>
    <x v="0"/>
    <x v="2"/>
    <n v="826"/>
    <n v="1181.18"/>
  </r>
  <r>
    <s v="AD01-9364"/>
    <x v="1"/>
    <d v="2021-07-01T00:00:00"/>
    <d v="2021-07-01T00:00:00"/>
    <x v="0"/>
    <x v="1"/>
    <s v="Cancelld"/>
    <x v="1"/>
    <x v="0"/>
    <x v="2"/>
    <n v="859"/>
    <n v="1228.3699999999999"/>
  </r>
  <r>
    <s v="AD01-9364"/>
    <x v="1"/>
    <d v="2021-07-01T00:00:00"/>
    <d v="2021-07-01T00:00:00"/>
    <x v="0"/>
    <x v="1"/>
    <s v="Cancelld"/>
    <x v="1"/>
    <x v="0"/>
    <x v="2"/>
    <n v="912"/>
    <n v="1304.1599999999999"/>
  </r>
  <r>
    <s v="AD01-9364"/>
    <x v="1"/>
    <d v="2021-07-01T00:00:00"/>
    <d v="2021-07-01T00:00:00"/>
    <x v="0"/>
    <x v="1"/>
    <s v="Cancelld"/>
    <x v="1"/>
    <x v="0"/>
    <x v="2"/>
    <n v="865"/>
    <n v="526.24"/>
  </r>
  <r>
    <s v="AD01-9363"/>
    <x v="1"/>
    <d v="2021-07-01T00:00:00"/>
    <d v="2021-07-01T00:00:00"/>
    <x v="0"/>
    <x v="1"/>
    <s v="Cancelld"/>
    <x v="1"/>
    <x v="0"/>
    <x v="2"/>
    <n v="129"/>
    <n v="526.24"/>
  </r>
  <r>
    <s v="AD01-9362"/>
    <x v="1"/>
    <d v="2021-07-01T00:00:00"/>
    <d v="2021-07-01T00:00:00"/>
    <x v="0"/>
    <x v="1"/>
    <s v="Cancelld"/>
    <x v="1"/>
    <x v="0"/>
    <x v="2"/>
    <n v="297"/>
    <n v="424.71"/>
  </r>
  <r>
    <s v="AD01-9364"/>
    <x v="1"/>
    <d v="2021-07-01T00:00:00"/>
    <d v="2021-07-01T00:00:00"/>
    <x v="0"/>
    <x v="1"/>
    <s v="Cancelld"/>
    <x v="1"/>
    <x v="0"/>
    <x v="2"/>
    <n v="325"/>
    <n v="464.75"/>
  </r>
  <r>
    <s v="AD01-9361"/>
    <x v="1"/>
    <d v="2021-07-01T00:00:00"/>
    <d v="2021-07-01T00:00:00"/>
    <x v="0"/>
    <x v="1"/>
    <s v="Cancelld"/>
    <x v="1"/>
    <x v="0"/>
    <x v="2"/>
    <n v="127"/>
    <n v="181.61"/>
  </r>
  <r>
    <s v="AD01-9362"/>
    <x v="1"/>
    <d v="2021-07-01T00:00:00"/>
    <d v="2021-07-01T00:00:00"/>
    <x v="0"/>
    <x v="1"/>
    <s v="Cancelld"/>
    <x v="1"/>
    <x v="0"/>
    <x v="2"/>
    <n v="301"/>
    <n v="430.43"/>
  </r>
  <r>
    <s v="AD01-9361"/>
    <x v="1"/>
    <d v="2021-07-01T00:00:00"/>
    <d v="2021-07-01T00:00:00"/>
    <x v="0"/>
    <x v="1"/>
    <s v="Cancelld"/>
    <x v="1"/>
    <x v="0"/>
    <x v="2"/>
    <n v="834"/>
    <n v="1192.6199999999999"/>
  </r>
  <r>
    <s v="AD01-9362"/>
    <x v="1"/>
    <d v="2021-07-01T00:00:00"/>
    <d v="2021-07-01T00:00:00"/>
    <x v="0"/>
    <x v="1"/>
    <s v="Cancelld"/>
    <x v="1"/>
    <x v="0"/>
    <x v="2"/>
    <n v="868"/>
    <n v="1241.24"/>
  </r>
  <r>
    <s v="AD01-9362"/>
    <x v="1"/>
    <d v="2021-07-01T00:00:00"/>
    <d v="2021-07-01T00:00:00"/>
    <x v="0"/>
    <x v="1"/>
    <s v="Cancelld"/>
    <x v="1"/>
    <x v="0"/>
    <x v="2"/>
    <n v="299"/>
    <n v="427.57"/>
  </r>
  <r>
    <s v="AD01-9365"/>
    <x v="1"/>
    <d v="2021-06-01T00:00:00"/>
    <d v="2021-06-01T00:00:00"/>
    <x v="0"/>
    <x v="1"/>
    <s v="Cancelld"/>
    <x v="1"/>
    <x v="0"/>
    <x v="2"/>
    <n v="332"/>
    <n v="474.76"/>
  </r>
  <r>
    <s v="AD01-9361"/>
    <x v="1"/>
    <d v="2021-06-01T00:00:00"/>
    <d v="2021-06-01T00:00:00"/>
    <x v="0"/>
    <x v="1"/>
    <s v="Cancelld"/>
    <x v="1"/>
    <x v="0"/>
    <x v="2"/>
    <n v="134"/>
    <n v="191.62"/>
  </r>
  <r>
    <s v="AD01-9363"/>
    <x v="1"/>
    <d v="2021-06-01T00:00:00"/>
    <d v="2021-06-01T00:00:00"/>
    <x v="0"/>
    <x v="1"/>
    <s v="Cancelld"/>
    <x v="1"/>
    <x v="0"/>
    <x v="2"/>
    <n v="334"/>
    <n v="477.62"/>
  </r>
  <r>
    <s v="AD01-9361"/>
    <x v="1"/>
    <d v="2021-06-01T00:00:00"/>
    <d v="2021-06-01T00:00:00"/>
    <x v="0"/>
    <x v="1"/>
    <s v="Cancelld"/>
    <x v="1"/>
    <x v="0"/>
    <x v="2"/>
    <n v="130"/>
    <n v="185.9"/>
  </r>
  <r>
    <s v="AD01-9362"/>
    <x v="1"/>
    <d v="2021-06-01T00:00:00"/>
    <d v="2021-06-01T00:00:00"/>
    <x v="0"/>
    <x v="1"/>
    <s v="Cancelld"/>
    <x v="1"/>
    <x v="0"/>
    <x v="2"/>
    <n v="304"/>
    <n v="434.72"/>
  </r>
  <r>
    <s v="AD01-9364"/>
    <x v="1"/>
    <d v="2021-06-01T00:00:00"/>
    <d v="2021-06-01T00:00:00"/>
    <x v="0"/>
    <x v="1"/>
    <s v="Cancelld"/>
    <x v="1"/>
    <x v="0"/>
    <x v="2"/>
    <n v="825"/>
    <n v="1179.75"/>
  </r>
  <r>
    <s v="AD01-9362"/>
    <x v="1"/>
    <d v="2021-06-01T00:00:00"/>
    <d v="2021-06-01T00:00:00"/>
    <x v="0"/>
    <x v="1"/>
    <s v="Cancelld"/>
    <x v="1"/>
    <x v="0"/>
    <x v="2"/>
    <n v="858"/>
    <n v="1226.94"/>
  </r>
  <r>
    <s v="AD01-9361"/>
    <x v="1"/>
    <d v="2021-06-01T00:00:00"/>
    <d v="2021-06-01T00:00:00"/>
    <x v="0"/>
    <x v="1"/>
    <s v="Cancelld"/>
    <x v="1"/>
    <x v="0"/>
    <x v="2"/>
    <n v="911"/>
    <n v="1302.73"/>
  </r>
  <r>
    <s v="AD01-9361"/>
    <x v="1"/>
    <d v="2021-06-01T00:00:00"/>
    <d v="2021-06-01T00:00:00"/>
    <x v="0"/>
    <x v="1"/>
    <s v="Cancelld"/>
    <x v="1"/>
    <x v="0"/>
    <x v="2"/>
    <n v="864"/>
    <n v="526.24"/>
  </r>
  <r>
    <s v="AD01-9362"/>
    <x v="1"/>
    <d v="2021-06-01T00:00:00"/>
    <d v="2021-06-01T00:00:00"/>
    <x v="0"/>
    <x v="1"/>
    <s v="Cancelld"/>
    <x v="1"/>
    <x v="0"/>
    <x v="2"/>
    <n v="135"/>
    <n v="526.24"/>
  </r>
  <r>
    <s v="AD01-9364"/>
    <x v="1"/>
    <d v="2021-06-01T00:00:00"/>
    <d v="2021-06-01T00:00:00"/>
    <x v="0"/>
    <x v="1"/>
    <s v="Cancelld"/>
    <x v="1"/>
    <x v="0"/>
    <x v="2"/>
    <n v="303"/>
    <n v="433.28999999999996"/>
  </r>
  <r>
    <s v="AD01-9362"/>
    <x v="1"/>
    <d v="2021-06-01T00:00:00"/>
    <d v="2021-06-01T00:00:00"/>
    <x v="0"/>
    <x v="1"/>
    <s v="Cancelld"/>
    <x v="1"/>
    <x v="0"/>
    <x v="2"/>
    <n v="331"/>
    <n v="473.33"/>
  </r>
  <r>
    <s v="AD01-9362"/>
    <x v="1"/>
    <d v="2021-06-01T00:00:00"/>
    <d v="2021-06-01T00:00:00"/>
    <x v="0"/>
    <x v="1"/>
    <s v="Cancelld"/>
    <x v="1"/>
    <x v="0"/>
    <x v="2"/>
    <n v="133"/>
    <n v="190.19"/>
  </r>
  <r>
    <s v="AD01-9363"/>
    <x v="1"/>
    <d v="2021-06-01T00:00:00"/>
    <d v="2021-06-01T00:00:00"/>
    <x v="0"/>
    <x v="1"/>
    <s v="Cancelld"/>
    <x v="1"/>
    <x v="0"/>
    <x v="2"/>
    <n v="307"/>
    <n v="439.01"/>
  </r>
  <r>
    <s v="AD01-9361"/>
    <x v="1"/>
    <d v="2021-06-01T00:00:00"/>
    <d v="2021-06-01T00:00:00"/>
    <x v="0"/>
    <x v="1"/>
    <s v="Cancelld"/>
    <x v="1"/>
    <x v="0"/>
    <x v="2"/>
    <n v="867"/>
    <n v="1239.81"/>
  </r>
  <r>
    <s v="AD01-9365"/>
    <x v="1"/>
    <d v="2021-06-01T00:00:00"/>
    <d v="2021-06-01T00:00:00"/>
    <x v="0"/>
    <x v="1"/>
    <s v="Cancelld"/>
    <x v="1"/>
    <x v="0"/>
    <x v="2"/>
    <n v="305"/>
    <n v="436.15"/>
  </r>
  <r>
    <s v="AD01-9365"/>
    <x v="1"/>
    <d v="2021-03-01T00:00:00"/>
    <d v="2021-03-01T00:00:00"/>
    <x v="0"/>
    <x v="1"/>
    <s v="Cancelld"/>
    <x v="1"/>
    <x v="0"/>
    <x v="2"/>
    <n v="350"/>
    <n v="500.5"/>
  </r>
  <r>
    <s v="AD01-9362"/>
    <x v="1"/>
    <d v="2021-03-01T00:00:00"/>
    <d v="2021-03-01T00:00:00"/>
    <x v="0"/>
    <x v="1"/>
    <s v="Cancelld"/>
    <x v="1"/>
    <x v="0"/>
    <x v="2"/>
    <n v="146"/>
    <n v="208.78"/>
  </r>
  <r>
    <s v="AD01-9364"/>
    <x v="1"/>
    <d v="2021-03-01T00:00:00"/>
    <d v="2021-03-01T00:00:00"/>
    <x v="0"/>
    <x v="1"/>
    <s v="Cancelld"/>
    <x v="1"/>
    <x v="0"/>
    <x v="2"/>
    <n v="320"/>
    <n v="457.6"/>
  </r>
  <r>
    <s v="AD01-9361"/>
    <x v="1"/>
    <d v="2021-03-01T00:00:00"/>
    <d v="2021-03-01T00:00:00"/>
    <x v="0"/>
    <x v="1"/>
    <s v="Cancelld"/>
    <x v="1"/>
    <x v="0"/>
    <x v="2"/>
    <n v="346"/>
    <n v="494.78"/>
  </r>
  <r>
    <s v="AD01-9361"/>
    <x v="1"/>
    <d v="2021-03-01T00:00:00"/>
    <d v="2021-03-01T00:00:00"/>
    <x v="0"/>
    <x v="1"/>
    <s v="Cancelld"/>
    <x v="1"/>
    <x v="0"/>
    <x v="2"/>
    <n v="148"/>
    <n v="211.64"/>
  </r>
  <r>
    <s v="AD01-9362"/>
    <x v="1"/>
    <d v="2021-03-01T00:00:00"/>
    <d v="2021-03-01T00:00:00"/>
    <x v="0"/>
    <x v="1"/>
    <s v="Cancelld"/>
    <x v="1"/>
    <x v="0"/>
    <x v="2"/>
    <n v="322"/>
    <n v="460.46000000000004"/>
  </r>
  <r>
    <s v="AD01-9362"/>
    <x v="1"/>
    <d v="2021-03-01T00:00:00"/>
    <d v="2021-03-01T00:00:00"/>
    <x v="0"/>
    <x v="1"/>
    <s v="Cancelld"/>
    <x v="1"/>
    <x v="1"/>
    <x v="2"/>
    <n v="822"/>
    <n v="1175.46"/>
  </r>
  <r>
    <s v="AD01-9362"/>
    <x v="1"/>
    <d v="2021-03-01T00:00:00"/>
    <d v="2021-03-01T00:00:00"/>
    <x v="0"/>
    <x v="1"/>
    <s v="Cancelld"/>
    <x v="1"/>
    <x v="1"/>
    <x v="2"/>
    <n v="855"/>
    <n v="1222.6500000000001"/>
  </r>
  <r>
    <s v="AD01-9363"/>
    <x v="1"/>
    <d v="2021-03-01T00:00:00"/>
    <d v="2021-03-01T00:00:00"/>
    <x v="0"/>
    <x v="1"/>
    <s v="Cancelld"/>
    <x v="1"/>
    <x v="1"/>
    <x v="2"/>
    <n v="147"/>
    <n v="526.24"/>
  </r>
  <r>
    <s v="AD01-9362"/>
    <x v="1"/>
    <d v="2021-03-01T00:00:00"/>
    <d v="2021-03-01T00:00:00"/>
    <x v="0"/>
    <x v="1"/>
    <s v="Cancelld"/>
    <x v="1"/>
    <x v="1"/>
    <x v="2"/>
    <n v="321"/>
    <n v="459.03"/>
  </r>
  <r>
    <s v="AD01-9362"/>
    <x v="1"/>
    <d v="2021-03-01T00:00:00"/>
    <d v="2021-03-01T00:00:00"/>
    <x v="0"/>
    <x v="1"/>
    <s v="Cancelld"/>
    <x v="1"/>
    <x v="1"/>
    <x v="2"/>
    <n v="349"/>
    <n v="499.07"/>
  </r>
  <r>
    <s v="AD01-9362"/>
    <x v="1"/>
    <d v="2021-03-01T00:00:00"/>
    <d v="2021-03-01T00:00:00"/>
    <x v="0"/>
    <x v="1"/>
    <s v="Cancelld"/>
    <x v="1"/>
    <x v="1"/>
    <x v="2"/>
    <n v="151"/>
    <n v="215.93"/>
  </r>
  <r>
    <s v="AD01-9361"/>
    <x v="1"/>
    <d v="2021-03-01T00:00:00"/>
    <d v="2021-03-01T00:00:00"/>
    <x v="0"/>
    <x v="1"/>
    <s v="Cancelld"/>
    <x v="1"/>
    <x v="1"/>
    <x v="2"/>
    <n v="319"/>
    <n v="456.16999999999996"/>
  </r>
  <r>
    <s v="AD01-9364"/>
    <x v="1"/>
    <d v="2021-03-01T00:00:00"/>
    <d v="2021-03-01T00:00:00"/>
    <x v="0"/>
    <x v="1"/>
    <s v="Cancelld"/>
    <x v="1"/>
    <x v="1"/>
    <x v="2"/>
    <n v="831"/>
    <n v="1188.33"/>
  </r>
  <r>
    <s v="AD01-9362"/>
    <x v="1"/>
    <d v="2021-03-01T00:00:00"/>
    <d v="2021-03-01T00:00:00"/>
    <x v="0"/>
    <x v="1"/>
    <s v="Cancelld"/>
    <x v="1"/>
    <x v="1"/>
    <x v="2"/>
    <n v="864"/>
    <n v="1235.52"/>
  </r>
  <r>
    <s v="AD01-9365"/>
    <x v="1"/>
    <d v="2021-03-01T00:00:00"/>
    <d v="2021-03-01T00:00:00"/>
    <x v="0"/>
    <x v="1"/>
    <s v="Cancelld"/>
    <x v="1"/>
    <x v="1"/>
    <x v="2"/>
    <n v="323"/>
    <n v="461.89"/>
  </r>
  <r>
    <s v="AD01-9362"/>
    <x v="1"/>
    <d v="2021-05-01T00:00:00"/>
    <d v="2021-05-01T00:00:00"/>
    <x v="0"/>
    <x v="1"/>
    <s v="Cancelld"/>
    <x v="1"/>
    <x v="1"/>
    <x v="2"/>
    <n v="338"/>
    <n v="483.34000000000003"/>
  </r>
  <r>
    <s v="AD01-9361"/>
    <x v="1"/>
    <d v="2021-05-01T00:00:00"/>
    <d v="2021-05-01T00:00:00"/>
    <x v="0"/>
    <x v="1"/>
    <s v="Cancelld"/>
    <x v="1"/>
    <x v="1"/>
    <x v="2"/>
    <n v="140"/>
    <n v="200.2"/>
  </r>
  <r>
    <s v="AD01-9361"/>
    <x v="1"/>
    <d v="2021-05-01T00:00:00"/>
    <d v="2021-05-01T00:00:00"/>
    <x v="0"/>
    <x v="1"/>
    <s v="Cancelld"/>
    <x v="1"/>
    <x v="1"/>
    <x v="2"/>
    <n v="308"/>
    <n v="440.44"/>
  </r>
  <r>
    <s v="AD01-9361"/>
    <x v="1"/>
    <d v="2021-05-01T00:00:00"/>
    <d v="2021-05-01T00:00:00"/>
    <x v="0"/>
    <x v="1"/>
    <s v="Cancelld"/>
    <x v="1"/>
    <x v="1"/>
    <x v="2"/>
    <n v="136"/>
    <n v="194.48"/>
  </r>
  <r>
    <s v="AD01-9364"/>
    <x v="1"/>
    <d v="2021-05-01T00:00:00"/>
    <d v="2021-05-01T00:00:00"/>
    <x v="0"/>
    <x v="1"/>
    <s v="Cancelld"/>
    <x v="1"/>
    <x v="1"/>
    <x v="2"/>
    <n v="310"/>
    <n v="443.3"/>
  </r>
  <r>
    <s v="AD01-9364"/>
    <x v="1"/>
    <d v="2021-05-01T00:00:00"/>
    <d v="2021-05-01T00:00:00"/>
    <x v="0"/>
    <x v="1"/>
    <s v="Cancelld"/>
    <x v="1"/>
    <x v="1"/>
    <x v="2"/>
    <n v="824"/>
    <n v="1178.32"/>
  </r>
  <r>
    <s v="AD01-9361"/>
    <x v="1"/>
    <d v="2021-05-01T00:00:00"/>
    <d v="2021-05-01T00:00:00"/>
    <x v="0"/>
    <x v="1"/>
    <s v="Cancelld"/>
    <x v="1"/>
    <x v="1"/>
    <x v="2"/>
    <n v="857"/>
    <n v="1225.51"/>
  </r>
  <r>
    <s v="AD01-9362"/>
    <x v="1"/>
    <d v="2021-05-01T00:00:00"/>
    <d v="2021-05-01T00:00:00"/>
    <x v="0"/>
    <x v="1"/>
    <s v="Cancelld"/>
    <x v="1"/>
    <x v="1"/>
    <x v="2"/>
    <n v="910"/>
    <n v="1301.3"/>
  </r>
  <r>
    <s v="AD01-9362"/>
    <x v="1"/>
    <d v="2021-05-01T00:00:00"/>
    <d v="2021-05-01T00:00:00"/>
    <x v="0"/>
    <x v="1"/>
    <s v="Cancelld"/>
    <x v="1"/>
    <x v="1"/>
    <x v="2"/>
    <n v="863"/>
    <n v="526.24"/>
  </r>
  <r>
    <s v="AD01-9364"/>
    <x v="1"/>
    <d v="2021-05-01T00:00:00"/>
    <d v="2021-05-01T00:00:00"/>
    <x v="0"/>
    <x v="1"/>
    <s v="Cancelld"/>
    <x v="1"/>
    <x v="1"/>
    <x v="2"/>
    <n v="309"/>
    <n v="441.87"/>
  </r>
  <r>
    <s v="AD01-9364"/>
    <x v="1"/>
    <d v="2021-05-01T00:00:00"/>
    <d v="2021-05-01T00:00:00"/>
    <x v="0"/>
    <x v="1"/>
    <s v="Cancelld"/>
    <x v="1"/>
    <x v="1"/>
    <x v="2"/>
    <n v="337"/>
    <n v="481.90999999999997"/>
  </r>
  <r>
    <s v="AD01-9363"/>
    <x v="1"/>
    <d v="2021-05-01T00:00:00"/>
    <d v="2021-05-01T00:00:00"/>
    <x v="0"/>
    <x v="1"/>
    <s v="Cancelld"/>
    <x v="1"/>
    <x v="1"/>
    <x v="2"/>
    <n v="139"/>
    <n v="198.76999999999998"/>
  </r>
  <r>
    <s v="AD01-9361"/>
    <x v="1"/>
    <d v="2021-05-01T00:00:00"/>
    <d v="2021-05-01T00:00:00"/>
    <x v="0"/>
    <x v="1"/>
    <s v="Cancelld"/>
    <x v="1"/>
    <x v="1"/>
    <x v="2"/>
    <n v="833"/>
    <n v="1191.19"/>
  </r>
  <r>
    <s v="AD01-9362"/>
    <x v="1"/>
    <d v="2021-05-01T00:00:00"/>
    <d v="2021-05-01T00:00:00"/>
    <x v="0"/>
    <x v="1"/>
    <s v="Cancelld"/>
    <x v="1"/>
    <x v="1"/>
    <x v="2"/>
    <n v="866"/>
    <n v="1238.3800000000001"/>
  </r>
  <r>
    <s v="AD01-9362"/>
    <x v="1"/>
    <d v="2021-05-01T00:00:00"/>
    <d v="2021-05-01T00:00:00"/>
    <x v="0"/>
    <x v="1"/>
    <s v="Cancelld"/>
    <x v="1"/>
    <x v="1"/>
    <x v="2"/>
    <n v="311"/>
    <n v="444.73"/>
  </r>
  <r>
    <s v="AD01-9362"/>
    <x v="1"/>
    <d v="2021-11-01T00:00:00"/>
    <d v="2021-11-01T00:00:00"/>
    <x v="1"/>
    <x v="1"/>
    <s v="Cancelld"/>
    <x v="1"/>
    <x v="1"/>
    <x v="2"/>
    <n v="350"/>
    <n v="500.5"/>
  </r>
  <r>
    <s v="AD01-9361"/>
    <x v="1"/>
    <d v="2021-11-01T00:00:00"/>
    <d v="2021-11-01T00:00:00"/>
    <x v="1"/>
    <x v="1"/>
    <s v="Cancelld"/>
    <x v="1"/>
    <x v="1"/>
    <x v="2"/>
    <n v="304"/>
    <n v="434.72"/>
  </r>
  <r>
    <s v="AD01-9361"/>
    <x v="1"/>
    <d v="2021-11-01T00:00:00"/>
    <d v="2021-11-01T00:00:00"/>
    <x v="1"/>
    <x v="1"/>
    <s v="Cancelld"/>
    <x v="1"/>
    <x v="1"/>
    <x v="2"/>
    <n v="352"/>
    <n v="503.36"/>
  </r>
  <r>
    <s v="AD01-9361"/>
    <x v="1"/>
    <d v="2021-11-01T00:00:00"/>
    <d v="2021-11-01T00:00:00"/>
    <x v="1"/>
    <x v="1"/>
    <s v="Cancelld"/>
    <x v="1"/>
    <x v="1"/>
    <x v="2"/>
    <n v="829"/>
    <n v="1185.47"/>
  </r>
  <r>
    <s v="AD01-9362"/>
    <x v="1"/>
    <d v="2021-11-01T00:00:00"/>
    <d v="2021-11-01T00:00:00"/>
    <x v="1"/>
    <x v="1"/>
    <s v="Cancelld"/>
    <x v="1"/>
    <x v="1"/>
    <x v="2"/>
    <n v="862"/>
    <n v="1232.6599999999999"/>
  </r>
  <r>
    <s v="AD01-9361"/>
    <x v="1"/>
    <d v="2021-11-01T00:00:00"/>
    <d v="2021-11-01T00:00:00"/>
    <x v="1"/>
    <x v="1"/>
    <s v="Cancelld"/>
    <x v="1"/>
    <x v="1"/>
    <x v="2"/>
    <n v="918"/>
    <n v="1312.74"/>
  </r>
  <r>
    <s v="AD01-9361"/>
    <x v="1"/>
    <d v="2021-11-01T00:00:00"/>
    <d v="2021-11-01T00:00:00"/>
    <x v="1"/>
    <x v="1"/>
    <s v="Cancelld"/>
    <x v="1"/>
    <x v="1"/>
    <x v="2"/>
    <n v="919"/>
    <n v="1314.17"/>
  </r>
  <r>
    <s v="AD01-9362"/>
    <x v="1"/>
    <d v="2021-11-01T00:00:00"/>
    <d v="2021-11-01T00:00:00"/>
    <x v="1"/>
    <x v="1"/>
    <s v="Cancelld"/>
    <x v="1"/>
    <x v="1"/>
    <x v="2"/>
    <n v="920"/>
    <n v="1315.6"/>
  </r>
  <r>
    <s v="AD01-9362"/>
    <x v="1"/>
    <d v="2021-11-01T00:00:00"/>
    <d v="2021-11-01T00:00:00"/>
    <x v="1"/>
    <x v="1"/>
    <s v="Cancelld"/>
    <x v="1"/>
    <x v="1"/>
    <x v="2"/>
    <n v="869"/>
    <n v="526.24"/>
  </r>
  <r>
    <s v="AD01-9362"/>
    <x v="1"/>
    <d v="2021-11-01T00:00:00"/>
    <d v="2021-11-01T00:00:00"/>
    <x v="1"/>
    <x v="1"/>
    <s v="Cancelld"/>
    <x v="1"/>
    <x v="1"/>
    <x v="2"/>
    <n v="351"/>
    <n v="501.93"/>
  </r>
  <r>
    <s v="AD01-9361"/>
    <x v="1"/>
    <d v="2021-11-01T00:00:00"/>
    <d v="2021-11-01T00:00:00"/>
    <x v="1"/>
    <x v="1"/>
    <s v="Cancelld"/>
    <x v="1"/>
    <x v="1"/>
    <x v="2"/>
    <n v="261"/>
    <n v="373.23"/>
  </r>
  <r>
    <s v="AD01-9361"/>
    <x v="1"/>
    <d v="2021-11-01T00:00:00"/>
    <d v="2021-11-01T00:00:00"/>
    <x v="1"/>
    <x v="1"/>
    <s v="Cancelld"/>
    <x v="1"/>
    <x v="1"/>
    <x v="2"/>
    <n v="255"/>
    <n v="364.65"/>
  </r>
  <r>
    <s v="AD01-9361"/>
    <x v="1"/>
    <d v="2021-11-01T00:00:00"/>
    <d v="2021-11-01T00:00:00"/>
    <x v="1"/>
    <x v="1"/>
    <s v="Cancelld"/>
    <x v="1"/>
    <x v="1"/>
    <x v="2"/>
    <n v="307"/>
    <n v="439.01"/>
  </r>
  <r>
    <s v="AD01-9361"/>
    <x v="1"/>
    <d v="2021-11-01T00:00:00"/>
    <d v="2021-11-01T00:00:00"/>
    <x v="1"/>
    <x v="1"/>
    <s v="Cancelld"/>
    <x v="1"/>
    <x v="1"/>
    <x v="2"/>
    <n v="838"/>
    <n v="1198.3399999999999"/>
  </r>
  <r>
    <s v="AD01-9362"/>
    <x v="1"/>
    <d v="2021-11-01T00:00:00"/>
    <d v="2021-11-01T00:00:00"/>
    <x v="1"/>
    <x v="1"/>
    <s v="Cancelld"/>
    <x v="1"/>
    <x v="1"/>
    <x v="2"/>
    <n v="871"/>
    <n v="1245.53"/>
  </r>
  <r>
    <s v="AD01-9362"/>
    <x v="1"/>
    <d v="2021-10-01T00:00:00"/>
    <d v="2021-10-01T00:00:00"/>
    <x v="1"/>
    <x v="1"/>
    <s v="Cancelld"/>
    <x v="1"/>
    <x v="1"/>
    <x v="2"/>
    <n v="308"/>
    <n v="440.44"/>
  </r>
  <r>
    <s v="AD01-9365"/>
    <x v="1"/>
    <d v="2021-10-01T00:00:00"/>
    <d v="2021-10-01T00:00:00"/>
    <x v="1"/>
    <x v="1"/>
    <s v="Cancelld"/>
    <x v="1"/>
    <x v="1"/>
    <x v="2"/>
    <n v="356"/>
    <n v="509.08"/>
  </r>
  <r>
    <s v="AD01-9362"/>
    <x v="1"/>
    <d v="2021-10-01T00:00:00"/>
    <d v="2021-10-01T00:00:00"/>
    <x v="1"/>
    <x v="1"/>
    <s v="Cancelld"/>
    <x v="1"/>
    <x v="1"/>
    <x v="2"/>
    <n v="310"/>
    <n v="443.3"/>
  </r>
  <r>
    <s v="AD01-9361"/>
    <x v="1"/>
    <d v="2021-10-01T00:00:00"/>
    <d v="2021-10-01T00:00:00"/>
    <x v="1"/>
    <x v="1"/>
    <s v="Cancelld"/>
    <x v="1"/>
    <x v="1"/>
    <x v="2"/>
    <n v="358"/>
    <n v="511.94"/>
  </r>
  <r>
    <s v="AD01-9361"/>
    <x v="1"/>
    <d v="2021-10-01T00:00:00"/>
    <d v="2021-10-01T00:00:00"/>
    <x v="1"/>
    <x v="1"/>
    <s v="Cancelld"/>
    <x v="1"/>
    <x v="1"/>
    <x v="2"/>
    <n v="828"/>
    <n v="1184.04"/>
  </r>
  <r>
    <s v="AD01-9363"/>
    <x v="1"/>
    <d v="2021-10-01T00:00:00"/>
    <d v="2021-10-01T00:00:00"/>
    <x v="1"/>
    <x v="1"/>
    <s v="Cancelld"/>
    <x v="1"/>
    <x v="1"/>
    <x v="2"/>
    <n v="915"/>
    <n v="1308.45"/>
  </r>
  <r>
    <s v="AD01-9362"/>
    <x v="1"/>
    <d v="2021-10-01T00:00:00"/>
    <d v="2021-10-01T00:00:00"/>
    <x v="1"/>
    <x v="1"/>
    <s v="Cancelld"/>
    <x v="1"/>
    <x v="1"/>
    <x v="2"/>
    <n v="916"/>
    <n v="1309.8800000000001"/>
  </r>
  <r>
    <s v="AD01-9362"/>
    <x v="1"/>
    <d v="2021-10-01T00:00:00"/>
    <d v="2021-10-01T00:00:00"/>
    <x v="1"/>
    <x v="1"/>
    <s v="Cancelld"/>
    <x v="1"/>
    <x v="1"/>
    <x v="2"/>
    <n v="917"/>
    <n v="1311.31"/>
  </r>
  <r>
    <s v="AD01-9362"/>
    <x v="1"/>
    <d v="2021-10-01T00:00:00"/>
    <d v="2021-10-01T00:00:00"/>
    <x v="1"/>
    <x v="1"/>
    <s v="Cancelld"/>
    <x v="1"/>
    <x v="1"/>
    <x v="2"/>
    <n v="868"/>
    <n v="526.24"/>
  </r>
  <r>
    <s v="AD01-9364"/>
    <x v="1"/>
    <d v="2021-10-01T00:00:00"/>
    <d v="2021-10-01T00:00:00"/>
    <x v="1"/>
    <x v="1"/>
    <s v="Cancelld"/>
    <x v="1"/>
    <x v="1"/>
    <x v="2"/>
    <n v="357"/>
    <n v="526.24"/>
  </r>
  <r>
    <s v="AD01-9361"/>
    <x v="1"/>
    <d v="2021-10-01T00:00:00"/>
    <d v="2021-10-01T00:00:00"/>
    <x v="1"/>
    <x v="1"/>
    <s v="Cancelld"/>
    <x v="1"/>
    <x v="1"/>
    <x v="2"/>
    <n v="279"/>
    <n v="398.97"/>
  </r>
  <r>
    <s v="AD01-9362"/>
    <x v="1"/>
    <d v="2021-10-01T00:00:00"/>
    <d v="2021-10-01T00:00:00"/>
    <x v="1"/>
    <x v="1"/>
    <s v="Cancelld"/>
    <x v="1"/>
    <x v="1"/>
    <x v="2"/>
    <n v="273"/>
    <n v="390.39"/>
  </r>
  <r>
    <s v="AD01-9362"/>
    <x v="1"/>
    <d v="2021-10-01T00:00:00"/>
    <d v="2021-10-01T00:00:00"/>
    <x v="1"/>
    <x v="1"/>
    <s v="Cancelld"/>
    <x v="1"/>
    <x v="1"/>
    <x v="2"/>
    <n v="267"/>
    <n v="381.81"/>
  </r>
  <r>
    <s v="AD01-9363"/>
    <x v="1"/>
    <d v="2021-10-01T00:00:00"/>
    <d v="2021-10-01T00:00:00"/>
    <x v="1"/>
    <x v="1"/>
    <s v="Cancelld"/>
    <x v="1"/>
    <x v="1"/>
    <x v="2"/>
    <n v="313"/>
    <n v="447.59000000000003"/>
  </r>
  <r>
    <s v="AD01-9361"/>
    <x v="1"/>
    <d v="2021-10-01T00:00:00"/>
    <d v="2021-10-01T00:00:00"/>
    <x v="1"/>
    <x v="1"/>
    <s v="Cancelld"/>
    <x v="1"/>
    <x v="1"/>
    <x v="2"/>
    <n v="355"/>
    <n v="507.65"/>
  </r>
  <r>
    <s v="AD01-9362"/>
    <x v="1"/>
    <d v="2021-10-01T00:00:00"/>
    <d v="2021-10-01T00:00:00"/>
    <x v="1"/>
    <x v="1"/>
    <s v="Cancelld"/>
    <x v="1"/>
    <x v="1"/>
    <x v="2"/>
    <n v="837"/>
    <n v="1196.9099999999999"/>
  </r>
  <r>
    <s v="AD01-9362"/>
    <x v="1"/>
    <d v="2021-10-01T00:00:00"/>
    <d v="2021-10-01T00:00:00"/>
    <x v="1"/>
    <x v="1"/>
    <s v="Cancelld"/>
    <x v="1"/>
    <x v="1"/>
    <x v="2"/>
    <n v="870"/>
    <n v="1244.0999999999999"/>
  </r>
  <r>
    <s v="AD01-9361"/>
    <x v="1"/>
    <d v="2021-09-01T00:00:00"/>
    <d v="2021-09-01T00:00:00"/>
    <x v="1"/>
    <x v="1"/>
    <s v="Cancelld"/>
    <x v="1"/>
    <x v="1"/>
    <x v="2"/>
    <n v="314"/>
    <n v="449.02"/>
  </r>
  <r>
    <s v="AD01-9364"/>
    <x v="1"/>
    <d v="2021-09-01T00:00:00"/>
    <d v="2021-09-01T00:00:00"/>
    <x v="1"/>
    <x v="1"/>
    <s v="Cancelld"/>
    <x v="1"/>
    <x v="1"/>
    <x v="2"/>
    <n v="362"/>
    <n v="517.66"/>
  </r>
  <r>
    <s v="AD01-9361"/>
    <x v="1"/>
    <d v="2021-09-01T00:00:00"/>
    <d v="2021-09-01T00:00:00"/>
    <x v="1"/>
    <x v="1"/>
    <s v="Cancelld"/>
    <x v="1"/>
    <x v="1"/>
    <x v="2"/>
    <n v="290"/>
    <n v="414.7"/>
  </r>
  <r>
    <s v="AD01-9361"/>
    <x v="1"/>
    <d v="2021-09-01T00:00:00"/>
    <d v="2021-09-01T00:00:00"/>
    <x v="1"/>
    <x v="1"/>
    <s v="Cancelld"/>
    <x v="1"/>
    <x v="1"/>
    <x v="2"/>
    <n v="316"/>
    <n v="451.88"/>
  </r>
  <r>
    <s v="AD01-9362"/>
    <x v="1"/>
    <d v="2021-09-01T00:00:00"/>
    <d v="2021-09-01T00:00:00"/>
    <x v="1"/>
    <x v="1"/>
    <s v="Cancelld"/>
    <x v="1"/>
    <x v="1"/>
    <x v="2"/>
    <n v="364"/>
    <n v="520.52"/>
  </r>
  <r>
    <s v="AD01-9362"/>
    <x v="1"/>
    <d v="2021-09-01T00:00:00"/>
    <d v="2021-09-01T00:00:00"/>
    <x v="1"/>
    <x v="1"/>
    <s v="Cancelld"/>
    <x v="1"/>
    <x v="1"/>
    <x v="2"/>
    <n v="827"/>
    <n v="1182.6100000000001"/>
  </r>
  <r>
    <s v="AD01-9361"/>
    <x v="1"/>
    <d v="2021-09-01T00:00:00"/>
    <d v="2021-09-01T00:00:00"/>
    <x v="1"/>
    <x v="1"/>
    <s v="Cancelld"/>
    <x v="1"/>
    <x v="1"/>
    <x v="2"/>
    <n v="861"/>
    <n v="1231.23"/>
  </r>
  <r>
    <s v="AD01-9361"/>
    <x v="1"/>
    <d v="2021-09-01T00:00:00"/>
    <d v="2021-09-01T00:00:00"/>
    <x v="1"/>
    <x v="1"/>
    <s v="Cancelld"/>
    <x v="1"/>
    <x v="1"/>
    <x v="2"/>
    <n v="914"/>
    <n v="1307.02"/>
  </r>
  <r>
    <s v="AD01-9361"/>
    <x v="1"/>
    <d v="2021-09-01T00:00:00"/>
    <d v="2021-09-01T00:00:00"/>
    <x v="1"/>
    <x v="1"/>
    <s v="Cancelld"/>
    <x v="1"/>
    <x v="1"/>
    <x v="2"/>
    <n v="867"/>
    <n v="526.24"/>
  </r>
  <r>
    <s v="AD01-9362"/>
    <x v="1"/>
    <d v="2021-09-01T00:00:00"/>
    <d v="2021-09-01T00:00:00"/>
    <x v="1"/>
    <x v="1"/>
    <s v="Cancelld"/>
    <x v="1"/>
    <x v="1"/>
    <x v="2"/>
    <n v="363"/>
    <n v="526.24"/>
  </r>
  <r>
    <s v="AD01-9362"/>
    <x v="1"/>
    <d v="2021-09-01T00:00:00"/>
    <d v="2021-09-01T00:00:00"/>
    <x v="1"/>
    <x v="1"/>
    <s v="Cancelld"/>
    <x v="1"/>
    <x v="1"/>
    <x v="2"/>
    <n v="291"/>
    <n v="416.13"/>
  </r>
  <r>
    <s v="AD01-9361"/>
    <x v="1"/>
    <d v="2021-09-01T00:00:00"/>
    <d v="2021-09-01T00:00:00"/>
    <x v="1"/>
    <x v="1"/>
    <s v="Cancelld"/>
    <x v="1"/>
    <x v="1"/>
    <x v="2"/>
    <n v="285"/>
    <n v="407.55"/>
  </r>
  <r>
    <s v="AD01-9361"/>
    <x v="1"/>
    <d v="2021-09-01T00:00:00"/>
    <d v="2021-09-01T00:00:00"/>
    <x v="1"/>
    <x v="1"/>
    <s v="Cancelld"/>
    <x v="1"/>
    <x v="1"/>
    <x v="2"/>
    <n v="361"/>
    <n v="516.23"/>
  </r>
  <r>
    <s v="AD01-9361"/>
    <x v="1"/>
    <d v="2021-09-01T00:00:00"/>
    <d v="2021-09-01T00:00:00"/>
    <x v="1"/>
    <x v="1"/>
    <s v="Cancelld"/>
    <x v="1"/>
    <x v="1"/>
    <x v="2"/>
    <n v="289"/>
    <n v="413.27"/>
  </r>
  <r>
    <s v="AD01-9361"/>
    <x v="1"/>
    <d v="2021-09-01T00:00:00"/>
    <d v="2021-09-01T00:00:00"/>
    <x v="1"/>
    <x v="1"/>
    <s v="Cancelld"/>
    <x v="1"/>
    <x v="1"/>
    <x v="2"/>
    <n v="836"/>
    <n v="1195.48"/>
  </r>
  <r>
    <s v="AD01-9361"/>
    <x v="1"/>
    <d v="2021-09-01T00:00:00"/>
    <d v="2021-09-01T00:00:00"/>
    <x v="1"/>
    <x v="1"/>
    <s v="Cancelld"/>
    <x v="1"/>
    <x v="1"/>
    <x v="2"/>
    <n v="869"/>
    <n v="1242.67"/>
  </r>
  <r>
    <s v="AD01-9364"/>
    <x v="1"/>
    <d v="2021-08-01T00:00:00"/>
    <d v="2021-08-01T00:00:00"/>
    <x v="0"/>
    <x v="1"/>
    <s v="Cancelld"/>
    <x v="0"/>
    <x v="1"/>
    <x v="0"/>
    <n v="340"/>
    <n v="486.2"/>
  </r>
  <r>
    <s v="AD01-9362"/>
    <x v="1"/>
    <d v="2021-08-01T00:00:00"/>
    <d v="2021-08-01T00:00:00"/>
    <x v="0"/>
    <x v="1"/>
    <s v="Cancelld"/>
    <x v="0"/>
    <x v="1"/>
    <x v="0"/>
    <n v="334"/>
    <n v="477.62"/>
  </r>
  <r>
    <s v="AD01-9362"/>
    <x v="1"/>
    <d v="2021-08-01T00:00:00"/>
    <d v="2021-08-01T00:00:00"/>
    <x v="0"/>
    <x v="1"/>
    <s v="Cancelld"/>
    <x v="0"/>
    <x v="1"/>
    <x v="0"/>
    <n v="337"/>
    <n v="481.90999999999997"/>
  </r>
  <r>
    <s v="AD01-9364"/>
    <x v="1"/>
    <d v="2021-08-01T00:00:00"/>
    <d v="2021-08-01T00:00:00"/>
    <x v="0"/>
    <x v="1"/>
    <s v="Cancelld"/>
    <x v="0"/>
    <x v="1"/>
    <x v="0"/>
    <n v="331"/>
    <n v="473.33"/>
  </r>
  <r>
    <s v="AD01-9361"/>
    <x v="1"/>
    <d v="2021-09-01T00:00:00"/>
    <d v="2021-09-01T00:00:00"/>
    <x v="0"/>
    <x v="1"/>
    <s v="Cancelld"/>
    <x v="0"/>
    <x v="1"/>
    <x v="0"/>
    <n v="328"/>
    <n v="469.03999999999996"/>
  </r>
  <r>
    <s v="AD01-9362"/>
    <x v="1"/>
    <d v="2021-09-01T00:00:00"/>
    <d v="2021-09-01T00:00:00"/>
    <x v="0"/>
    <x v="1"/>
    <s v="Cancelld"/>
    <x v="0"/>
    <x v="1"/>
    <x v="0"/>
    <n v="322"/>
    <n v="460.46000000000004"/>
  </r>
  <r>
    <s v="AD01-9361"/>
    <x v="1"/>
    <d v="2021-09-01T00:00:00"/>
    <d v="2021-09-01T00:00:00"/>
    <x v="0"/>
    <x v="1"/>
    <s v="Cancelld"/>
    <x v="0"/>
    <x v="1"/>
    <x v="0"/>
    <n v="316"/>
    <n v="451.88"/>
  </r>
  <r>
    <s v="AD01-9362"/>
    <x v="1"/>
    <d v="2021-09-01T00:00:00"/>
    <d v="2021-09-01T00:00:00"/>
    <x v="0"/>
    <x v="1"/>
    <s v="Cancelld"/>
    <x v="0"/>
    <x v="1"/>
    <x v="0"/>
    <n v="325"/>
    <n v="464.75"/>
  </r>
  <r>
    <s v="AD01-9364"/>
    <x v="1"/>
    <d v="2021-09-01T00:00:00"/>
    <d v="2021-09-01T00:00:00"/>
    <x v="0"/>
    <x v="1"/>
    <s v="Cancelld"/>
    <x v="0"/>
    <x v="1"/>
    <x v="0"/>
    <n v="319"/>
    <n v="456.16999999999996"/>
  </r>
  <r>
    <s v="AD01-9361"/>
    <x v="1"/>
    <d v="2021-09-01T00:00:00"/>
    <d v="2021-09-01T00:00:00"/>
    <x v="0"/>
    <x v="1"/>
    <s v="Cancelld"/>
    <x v="0"/>
    <x v="1"/>
    <x v="0"/>
    <n v="313"/>
    <n v="447.59000000000003"/>
  </r>
  <r>
    <s v="AD01-9364"/>
    <x v="2"/>
    <d v="2022-04-01T00:00:00"/>
    <d v="2022-04-01T00:00:00"/>
    <x v="0"/>
    <x v="0"/>
    <s v="Order assembled"/>
    <x v="1"/>
    <x v="0"/>
    <x v="0"/>
    <n v="212"/>
    <n v="303.15999999999997"/>
  </r>
  <r>
    <s v="AD01-9362"/>
    <x v="2"/>
    <d v="2022-04-01T00:00:00"/>
    <d v="2022-04-01T00:00:00"/>
    <x v="0"/>
    <x v="0"/>
    <s v="Order assembled"/>
    <x v="1"/>
    <x v="0"/>
    <x v="0"/>
    <n v="206"/>
    <n v="294.58"/>
  </r>
  <r>
    <s v="AD01-9364"/>
    <x v="2"/>
    <d v="2022-04-01T00:00:00"/>
    <d v="2022-04-01T00:00:00"/>
    <x v="0"/>
    <x v="0"/>
    <s v="Order assembled"/>
    <x v="1"/>
    <x v="0"/>
    <x v="1"/>
    <n v="216"/>
    <n v="308.88"/>
  </r>
  <r>
    <s v="AD01-9362"/>
    <x v="2"/>
    <d v="2022-04-01T00:00:00"/>
    <d v="2022-04-01T00:00:00"/>
    <x v="0"/>
    <x v="0"/>
    <s v="Order assembled"/>
    <x v="1"/>
    <x v="0"/>
    <x v="1"/>
    <n v="210"/>
    <n v="300.3"/>
  </r>
  <r>
    <s v="AD01-9364"/>
    <x v="2"/>
    <d v="2022-04-01T00:00:00"/>
    <d v="2022-04-01T00:00:00"/>
    <x v="0"/>
    <x v="0"/>
    <s v="Order assembled"/>
    <x v="1"/>
    <x v="0"/>
    <x v="1"/>
    <n v="204"/>
    <n v="291.72000000000003"/>
  </r>
  <r>
    <s v="AD01-9364"/>
    <x v="2"/>
    <d v="2022-04-01T00:00:00"/>
    <d v="2022-04-01T00:00:00"/>
    <x v="0"/>
    <x v="0"/>
    <s v="Order assembled"/>
    <x v="1"/>
    <x v="0"/>
    <x v="1"/>
    <n v="213"/>
    <n v="304.59000000000003"/>
  </r>
  <r>
    <s v="AD01-9361"/>
    <x v="2"/>
    <d v="2022-04-01T00:00:00"/>
    <d v="2022-04-01T00:00:00"/>
    <x v="0"/>
    <x v="0"/>
    <s v="Order assembled"/>
    <x v="1"/>
    <x v="0"/>
    <x v="1"/>
    <n v="207"/>
    <n v="296.01"/>
  </r>
  <r>
    <s v="AD01-9362"/>
    <x v="2"/>
    <d v="2022-04-01T00:00:00"/>
    <d v="2022-04-01T00:00:00"/>
    <x v="0"/>
    <x v="0"/>
    <s v="Order assembled"/>
    <x v="1"/>
    <x v="0"/>
    <x v="1"/>
    <n v="201"/>
    <n v="287.43"/>
  </r>
  <r>
    <s v="AD01-9362"/>
    <x v="2"/>
    <d v="2022-04-01T00:00:00"/>
    <d v="2022-04-01T00:00:00"/>
    <x v="0"/>
    <x v="0"/>
    <s v="Order assembled"/>
    <x v="1"/>
    <x v="0"/>
    <x v="0"/>
    <n v="215"/>
    <n v="307.45"/>
  </r>
  <r>
    <s v="AD01-9362"/>
    <x v="2"/>
    <d v="2022-04-01T00:00:00"/>
    <d v="2022-04-01T00:00:00"/>
    <x v="0"/>
    <x v="0"/>
    <s v="Order assembled"/>
    <x v="1"/>
    <x v="0"/>
    <x v="0"/>
    <n v="209"/>
    <n v="298.87"/>
  </r>
  <r>
    <s v="AD01-9363"/>
    <x v="2"/>
    <d v="2022-04-01T00:00:00"/>
    <d v="2022-04-01T00:00:00"/>
    <x v="0"/>
    <x v="0"/>
    <s v="Order assembled"/>
    <x v="1"/>
    <x v="0"/>
    <x v="0"/>
    <n v="203"/>
    <n v="290.28999999999996"/>
  </r>
  <r>
    <s v="AD01-9362"/>
    <x v="2"/>
    <d v="2022-08-01T00:00:00"/>
    <d v="2022-08-01T00:00:00"/>
    <x v="0"/>
    <x v="0"/>
    <s v="Order assembled"/>
    <x v="1"/>
    <x v="0"/>
    <x v="1"/>
    <n v="158"/>
    <n v="225.94"/>
  </r>
  <r>
    <s v="AD01-9362"/>
    <x v="2"/>
    <d v="2022-08-01T00:00:00"/>
    <d v="2022-08-01T00:00:00"/>
    <x v="0"/>
    <x v="0"/>
    <s v="Order assembled"/>
    <x v="1"/>
    <x v="0"/>
    <x v="1"/>
    <n v="160"/>
    <n v="228.8"/>
  </r>
  <r>
    <s v="AD01-9365"/>
    <x v="2"/>
    <d v="2022-08-01T00:00:00"/>
    <d v="2022-08-01T00:00:00"/>
    <x v="0"/>
    <x v="0"/>
    <s v="Order assembled"/>
    <x v="1"/>
    <x v="0"/>
    <x v="1"/>
    <n v="162"/>
    <n v="231.66"/>
  </r>
  <r>
    <s v="AD01-9361"/>
    <x v="2"/>
    <d v="2022-08-01T00:00:00"/>
    <d v="2022-08-01T00:00:00"/>
    <x v="0"/>
    <x v="0"/>
    <s v="Order assembled"/>
    <x v="1"/>
    <x v="0"/>
    <x v="1"/>
    <n v="159"/>
    <n v="227.37"/>
  </r>
  <r>
    <s v="AD01-9362"/>
    <x v="2"/>
    <d v="2022-08-01T00:00:00"/>
    <d v="2022-08-01T00:00:00"/>
    <x v="0"/>
    <x v="0"/>
    <s v="Order assembled"/>
    <x v="1"/>
    <x v="0"/>
    <x v="1"/>
    <n v="161"/>
    <n v="230.23000000000002"/>
  </r>
  <r>
    <s v="AD01-9363"/>
    <x v="2"/>
    <d v="2022-02-01T00:00:00"/>
    <d v="2022-02-01T00:00:00"/>
    <x v="0"/>
    <x v="0"/>
    <s v="Order assembled"/>
    <x v="1"/>
    <x v="0"/>
    <x v="0"/>
    <n v="248"/>
    <n v="354.64"/>
  </r>
  <r>
    <s v="AD01-9362"/>
    <x v="2"/>
    <d v="2022-02-01T00:00:00"/>
    <d v="2022-02-01T00:00:00"/>
    <x v="0"/>
    <x v="0"/>
    <s v="Order assembled"/>
    <x v="1"/>
    <x v="0"/>
    <x v="0"/>
    <n v="242"/>
    <n v="346.06"/>
  </r>
  <r>
    <s v="AD01-9364"/>
    <x v="2"/>
    <d v="2022-02-01T00:00:00"/>
    <d v="2022-02-01T00:00:00"/>
    <x v="0"/>
    <x v="0"/>
    <s v="Order assembled"/>
    <x v="1"/>
    <x v="0"/>
    <x v="0"/>
    <n v="236"/>
    <n v="337.48"/>
  </r>
  <r>
    <s v="AD01-9364"/>
    <x v="2"/>
    <d v="2022-02-01T00:00:00"/>
    <d v="2022-02-01T00:00:00"/>
    <x v="0"/>
    <x v="0"/>
    <s v="Order assembled"/>
    <x v="1"/>
    <x v="0"/>
    <x v="1"/>
    <n v="246"/>
    <n v="351.78"/>
  </r>
  <r>
    <s v="AD01-9361"/>
    <x v="2"/>
    <d v="2022-02-01T00:00:00"/>
    <d v="2022-02-01T00:00:00"/>
    <x v="0"/>
    <x v="0"/>
    <s v="Order assembled"/>
    <x v="1"/>
    <x v="0"/>
    <x v="1"/>
    <n v="240"/>
    <n v="343.2"/>
  </r>
  <r>
    <s v="AD01-9364"/>
    <x v="2"/>
    <d v="2022-02-01T00:00:00"/>
    <d v="2022-02-01T00:00:00"/>
    <x v="0"/>
    <x v="0"/>
    <s v="Order assembled"/>
    <x v="1"/>
    <x v="0"/>
    <x v="1"/>
    <n v="234"/>
    <n v="334.62"/>
  </r>
  <r>
    <s v="AD01-9361"/>
    <x v="2"/>
    <d v="2022-02-01T00:00:00"/>
    <d v="2022-02-01T00:00:00"/>
    <x v="0"/>
    <x v="0"/>
    <s v="Order assembled"/>
    <x v="1"/>
    <x v="0"/>
    <x v="1"/>
    <n v="243"/>
    <n v="347.49"/>
  </r>
  <r>
    <s v="AD01-9362"/>
    <x v="2"/>
    <d v="2022-02-01T00:00:00"/>
    <d v="2022-02-01T00:00:00"/>
    <x v="0"/>
    <x v="0"/>
    <s v="Order assembled"/>
    <x v="1"/>
    <x v="0"/>
    <x v="1"/>
    <n v="237"/>
    <n v="338.90999999999997"/>
  </r>
  <r>
    <s v="AD01-9364"/>
    <x v="2"/>
    <d v="2022-02-01T00:00:00"/>
    <d v="2022-02-01T00:00:00"/>
    <x v="0"/>
    <x v="0"/>
    <s v="Order assembled"/>
    <x v="1"/>
    <x v="0"/>
    <x v="0"/>
    <n v="245"/>
    <n v="350.35"/>
  </r>
  <r>
    <s v="AD01-9362"/>
    <x v="2"/>
    <d v="2022-02-01T00:00:00"/>
    <d v="2022-02-01T00:00:00"/>
    <x v="0"/>
    <x v="0"/>
    <s v="Order assembled"/>
    <x v="1"/>
    <x v="0"/>
    <x v="0"/>
    <n v="239"/>
    <n v="341.77"/>
  </r>
  <r>
    <s v="AD01-9362"/>
    <x v="2"/>
    <d v="2022-02-01T00:00:00"/>
    <d v="2022-02-01T00:00:00"/>
    <x v="0"/>
    <x v="0"/>
    <s v="Order assembled"/>
    <x v="1"/>
    <x v="0"/>
    <x v="0"/>
    <n v="233"/>
    <n v="333.19"/>
  </r>
  <r>
    <s v="AD01-9362"/>
    <x v="2"/>
    <d v="2022-01-01T00:00:00"/>
    <d v="2022-01-01T00:00:00"/>
    <x v="0"/>
    <x v="0"/>
    <s v="Order assembled"/>
    <x v="1"/>
    <x v="0"/>
    <x v="0"/>
    <n v="260"/>
    <n v="371.8"/>
  </r>
  <r>
    <s v="AD01-9364"/>
    <x v="2"/>
    <d v="2022-01-01T00:00:00"/>
    <d v="2022-01-01T00:00:00"/>
    <x v="0"/>
    <x v="0"/>
    <s v="Order assembled"/>
    <x v="1"/>
    <x v="0"/>
    <x v="0"/>
    <n v="254"/>
    <n v="363.22"/>
  </r>
  <r>
    <s v="AD01-9361"/>
    <x v="2"/>
    <d v="2022-01-01T00:00:00"/>
    <d v="2022-01-01T00:00:00"/>
    <x v="0"/>
    <x v="0"/>
    <s v="Order assembled"/>
    <x v="1"/>
    <x v="0"/>
    <x v="0"/>
    <n v="264"/>
    <n v="526.24"/>
  </r>
  <r>
    <s v="AD01-9364"/>
    <x v="2"/>
    <d v="2022-01-01T00:00:00"/>
    <d v="2022-01-01T00:00:00"/>
    <x v="0"/>
    <x v="0"/>
    <s v="Order assembled"/>
    <x v="1"/>
    <x v="0"/>
    <x v="1"/>
    <n v="258"/>
    <n v="526.24"/>
  </r>
  <r>
    <s v="AD01-9362"/>
    <x v="2"/>
    <d v="2022-01-01T00:00:00"/>
    <d v="2022-01-01T00:00:00"/>
    <x v="0"/>
    <x v="0"/>
    <s v="Order assembled"/>
    <x v="1"/>
    <x v="0"/>
    <x v="1"/>
    <n v="252"/>
    <n v="360.36"/>
  </r>
  <r>
    <s v="AD01-9361"/>
    <x v="2"/>
    <d v="2022-01-01T00:00:00"/>
    <d v="2022-01-01T00:00:00"/>
    <x v="0"/>
    <x v="0"/>
    <s v="Order assembled"/>
    <x v="1"/>
    <x v="0"/>
    <x v="0"/>
    <n v="261"/>
    <n v="373.23"/>
  </r>
  <r>
    <s v="AD01-9362"/>
    <x v="2"/>
    <d v="2022-01-01T00:00:00"/>
    <d v="2022-01-01T00:00:00"/>
    <x v="0"/>
    <x v="0"/>
    <s v="Order assembled"/>
    <x v="1"/>
    <x v="0"/>
    <x v="1"/>
    <n v="255"/>
    <n v="364.65"/>
  </r>
  <r>
    <s v="AD01-9361"/>
    <x v="2"/>
    <d v="2022-01-01T00:00:00"/>
    <d v="2022-01-01T00:00:00"/>
    <x v="0"/>
    <x v="0"/>
    <s v="Order assembled"/>
    <x v="1"/>
    <x v="0"/>
    <x v="1"/>
    <n v="249"/>
    <n v="356.07"/>
  </r>
  <r>
    <s v="AD01-9363"/>
    <x v="2"/>
    <d v="2022-01-01T00:00:00"/>
    <d v="2022-01-01T00:00:00"/>
    <x v="0"/>
    <x v="0"/>
    <s v="Order assembled"/>
    <x v="1"/>
    <x v="0"/>
    <x v="0"/>
    <n v="263"/>
    <n v="376.09000000000003"/>
  </r>
  <r>
    <s v="AD01-9362"/>
    <x v="2"/>
    <d v="2022-01-01T00:00:00"/>
    <d v="2022-01-01T00:00:00"/>
    <x v="0"/>
    <x v="0"/>
    <s v="Order assembled"/>
    <x v="1"/>
    <x v="0"/>
    <x v="0"/>
    <n v="257"/>
    <n v="367.51"/>
  </r>
  <r>
    <s v="AD01-9361"/>
    <x v="2"/>
    <d v="2022-01-01T00:00:00"/>
    <d v="2022-01-01T00:00:00"/>
    <x v="0"/>
    <x v="0"/>
    <s v="Order assembled"/>
    <x v="1"/>
    <x v="0"/>
    <x v="0"/>
    <n v="251"/>
    <n v="358.93"/>
  </r>
  <r>
    <s v="AD01-9365"/>
    <x v="2"/>
    <d v="2022-07-01T00:00:00"/>
    <d v="2022-07-01T00:00:00"/>
    <x v="0"/>
    <x v="0"/>
    <s v="Order assembled"/>
    <x v="1"/>
    <x v="0"/>
    <x v="1"/>
    <n v="164"/>
    <n v="234.51999999999998"/>
  </r>
  <r>
    <s v="AD01-9362"/>
    <x v="2"/>
    <d v="2022-07-01T00:00:00"/>
    <d v="2022-07-01T00:00:00"/>
    <x v="0"/>
    <x v="0"/>
    <s v="Order assembled"/>
    <x v="1"/>
    <x v="0"/>
    <x v="1"/>
    <n v="166"/>
    <n v="237.38"/>
  </r>
  <r>
    <s v="AD01-9362"/>
    <x v="2"/>
    <d v="2022-07-01T00:00:00"/>
    <d v="2022-07-01T00:00:00"/>
    <x v="0"/>
    <x v="0"/>
    <s v="Order assembled"/>
    <x v="1"/>
    <x v="0"/>
    <x v="1"/>
    <n v="168"/>
    <n v="240.24"/>
  </r>
  <r>
    <s v="AD01-9364"/>
    <x v="2"/>
    <d v="2022-07-01T00:00:00"/>
    <d v="2022-07-01T00:00:00"/>
    <x v="0"/>
    <x v="0"/>
    <s v="Order assembled"/>
    <x v="1"/>
    <x v="0"/>
    <x v="1"/>
    <n v="165"/>
    <n v="235.95"/>
  </r>
  <r>
    <s v="AD01-9362"/>
    <x v="2"/>
    <d v="2022-07-01T00:00:00"/>
    <d v="2022-07-01T00:00:00"/>
    <x v="0"/>
    <x v="0"/>
    <s v="Order assembled"/>
    <x v="1"/>
    <x v="0"/>
    <x v="1"/>
    <n v="163"/>
    <n v="233.09"/>
  </r>
  <r>
    <s v="AD01-9365"/>
    <x v="2"/>
    <d v="2022-07-01T00:00:00"/>
    <d v="2022-07-01T00:00:00"/>
    <x v="0"/>
    <x v="0"/>
    <s v="Order assembled"/>
    <x v="1"/>
    <x v="0"/>
    <x v="1"/>
    <n v="167"/>
    <n v="238.81"/>
  </r>
  <r>
    <s v="AD01-9362"/>
    <x v="2"/>
    <d v="2022-06-01T00:00:00"/>
    <d v="2022-06-01T00:00:00"/>
    <x v="0"/>
    <x v="0"/>
    <s v="Order assembled"/>
    <x v="1"/>
    <x v="0"/>
    <x v="0"/>
    <n v="182"/>
    <n v="260.26"/>
  </r>
  <r>
    <s v="AD01-9362"/>
    <x v="2"/>
    <d v="2022-06-01T00:00:00"/>
    <d v="2022-06-01T00:00:00"/>
    <x v="0"/>
    <x v="0"/>
    <s v="Order assembled"/>
    <x v="1"/>
    <x v="0"/>
    <x v="0"/>
    <n v="176"/>
    <n v="251.68"/>
  </r>
  <r>
    <s v="AD01-9362"/>
    <x v="2"/>
    <d v="2022-06-01T00:00:00"/>
    <d v="2022-06-01T00:00:00"/>
    <x v="0"/>
    <x v="0"/>
    <s v="Order assembled"/>
    <x v="1"/>
    <x v="0"/>
    <x v="0"/>
    <n v="170"/>
    <n v="243.1"/>
  </r>
  <r>
    <s v="AD01-9362"/>
    <x v="2"/>
    <d v="2022-06-01T00:00:00"/>
    <d v="2022-06-01T00:00:00"/>
    <x v="0"/>
    <x v="0"/>
    <s v="Order assembled"/>
    <x v="1"/>
    <x v="0"/>
    <x v="1"/>
    <n v="180"/>
    <n v="257.39999999999998"/>
  </r>
  <r>
    <s v="AD01-9361"/>
    <x v="2"/>
    <d v="2022-06-01T00:00:00"/>
    <d v="2022-06-01T00:00:00"/>
    <x v="0"/>
    <x v="0"/>
    <s v="Order assembled"/>
    <x v="1"/>
    <x v="0"/>
    <x v="1"/>
    <n v="174"/>
    <n v="248.82"/>
  </r>
  <r>
    <s v="AD01-9361"/>
    <x v="2"/>
    <d v="2022-06-01T00:00:00"/>
    <d v="2022-06-01T00:00:00"/>
    <x v="0"/>
    <x v="0"/>
    <s v="Order assembled"/>
    <x v="1"/>
    <x v="0"/>
    <x v="1"/>
    <n v="183"/>
    <n v="261.69"/>
  </r>
  <r>
    <s v="AD01-9362"/>
    <x v="2"/>
    <d v="2022-06-01T00:00:00"/>
    <d v="2022-06-01T00:00:00"/>
    <x v="0"/>
    <x v="0"/>
    <s v="Order assembled"/>
    <x v="1"/>
    <x v="0"/>
    <x v="1"/>
    <n v="177"/>
    <n v="253.11"/>
  </r>
  <r>
    <s v="AD01-9362"/>
    <x v="2"/>
    <d v="2022-06-01T00:00:00"/>
    <d v="2022-06-01T00:00:00"/>
    <x v="0"/>
    <x v="0"/>
    <s v="Order assembled"/>
    <x v="1"/>
    <x v="0"/>
    <x v="1"/>
    <n v="171"/>
    <n v="244.53"/>
  </r>
  <r>
    <s v="AD01-9363"/>
    <x v="2"/>
    <d v="2022-06-01T00:00:00"/>
    <d v="2022-06-01T00:00:00"/>
    <x v="0"/>
    <x v="0"/>
    <s v="Order assembled"/>
    <x v="1"/>
    <x v="0"/>
    <x v="0"/>
    <n v="179"/>
    <n v="255.97"/>
  </r>
  <r>
    <s v="AD01-9361"/>
    <x v="2"/>
    <d v="2022-06-01T00:00:00"/>
    <d v="2022-06-01T00:00:00"/>
    <x v="0"/>
    <x v="0"/>
    <s v="Order assembled"/>
    <x v="1"/>
    <x v="0"/>
    <x v="0"/>
    <n v="173"/>
    <n v="247.39"/>
  </r>
  <r>
    <s v="AD01-9361"/>
    <x v="2"/>
    <d v="2022-03-01T00:00:00"/>
    <d v="2022-03-01T00:00:00"/>
    <x v="0"/>
    <x v="0"/>
    <s v="Order assembled"/>
    <x v="1"/>
    <x v="0"/>
    <x v="0"/>
    <n v="230"/>
    <n v="328.9"/>
  </r>
  <r>
    <s v="AD01-9362"/>
    <x v="2"/>
    <d v="2022-03-01T00:00:00"/>
    <d v="2022-03-01T00:00:00"/>
    <x v="0"/>
    <x v="0"/>
    <s v="Order assembled"/>
    <x v="1"/>
    <x v="0"/>
    <x v="0"/>
    <n v="224"/>
    <n v="320.32"/>
  </r>
  <r>
    <s v="AD01-9363"/>
    <x v="2"/>
    <d v="2022-03-01T00:00:00"/>
    <d v="2022-03-01T00:00:00"/>
    <x v="0"/>
    <x v="0"/>
    <s v="Order assembled"/>
    <x v="1"/>
    <x v="0"/>
    <x v="0"/>
    <n v="218"/>
    <n v="311.74"/>
  </r>
  <r>
    <s v="AD01-9362"/>
    <x v="2"/>
    <d v="2022-03-01T00:00:00"/>
    <d v="2022-03-01T00:00:00"/>
    <x v="0"/>
    <x v="0"/>
    <s v="Order assembled"/>
    <x v="1"/>
    <x v="0"/>
    <x v="1"/>
    <n v="228"/>
    <n v="326.03999999999996"/>
  </r>
  <r>
    <s v="AD01-9362"/>
    <x v="2"/>
    <d v="2022-03-01T00:00:00"/>
    <d v="2022-03-01T00:00:00"/>
    <x v="0"/>
    <x v="0"/>
    <s v="Order assembled"/>
    <x v="1"/>
    <x v="0"/>
    <x v="1"/>
    <n v="222"/>
    <n v="317.45999999999998"/>
  </r>
  <r>
    <s v="AD01-9363"/>
    <x v="2"/>
    <d v="2022-03-01T00:00:00"/>
    <d v="2022-03-01T00:00:00"/>
    <x v="0"/>
    <x v="0"/>
    <s v="Order assembled"/>
    <x v="1"/>
    <x v="0"/>
    <x v="1"/>
    <n v="231"/>
    <n v="330.33"/>
  </r>
  <r>
    <s v="AD01-9364"/>
    <x v="2"/>
    <d v="2022-03-01T00:00:00"/>
    <d v="2022-03-01T00:00:00"/>
    <x v="0"/>
    <x v="0"/>
    <s v="Order assembled"/>
    <x v="1"/>
    <x v="0"/>
    <x v="1"/>
    <n v="225"/>
    <n v="321.75"/>
  </r>
  <r>
    <s v="AD01-9365"/>
    <x v="2"/>
    <d v="2022-03-01T00:00:00"/>
    <d v="2022-03-01T00:00:00"/>
    <x v="0"/>
    <x v="0"/>
    <s v="Order assembled"/>
    <x v="1"/>
    <x v="0"/>
    <x v="1"/>
    <n v="219"/>
    <n v="526.24"/>
  </r>
  <r>
    <s v="AD01-9361"/>
    <x v="2"/>
    <d v="2022-03-01T00:00:00"/>
    <d v="2022-03-01T00:00:00"/>
    <x v="0"/>
    <x v="0"/>
    <s v="Order assembled"/>
    <x v="1"/>
    <x v="0"/>
    <x v="0"/>
    <n v="227"/>
    <n v="324.61"/>
  </r>
  <r>
    <s v="AD01-9361"/>
    <x v="2"/>
    <d v="2022-03-01T00:00:00"/>
    <d v="2022-03-01T00:00:00"/>
    <x v="0"/>
    <x v="0"/>
    <s v="Order assembled"/>
    <x v="1"/>
    <x v="0"/>
    <x v="0"/>
    <n v="221"/>
    <n v="316.02999999999997"/>
  </r>
  <r>
    <s v="AD01-9361"/>
    <x v="2"/>
    <d v="2022-05-01T00:00:00"/>
    <d v="2022-05-01T00:00:00"/>
    <x v="0"/>
    <x v="0"/>
    <s v="Order assembled"/>
    <x v="1"/>
    <x v="0"/>
    <x v="0"/>
    <n v="200"/>
    <n v="286"/>
  </r>
  <r>
    <s v="AD01-9362"/>
    <x v="2"/>
    <d v="2022-05-01T00:00:00"/>
    <d v="2022-05-01T00:00:00"/>
    <x v="0"/>
    <x v="0"/>
    <s v="Order assembled"/>
    <x v="1"/>
    <x v="0"/>
    <x v="0"/>
    <n v="194"/>
    <n v="277.42"/>
  </r>
  <r>
    <s v="AD01-9362"/>
    <x v="2"/>
    <d v="2022-05-01T00:00:00"/>
    <d v="2022-05-01T00:00:00"/>
    <x v="0"/>
    <x v="0"/>
    <s v="Order assembled"/>
    <x v="1"/>
    <x v="0"/>
    <x v="0"/>
    <n v="188"/>
    <n v="268.84000000000003"/>
  </r>
  <r>
    <s v="AD01-9362"/>
    <x v="2"/>
    <d v="2022-05-01T00:00:00"/>
    <d v="2022-05-01T00:00:00"/>
    <x v="0"/>
    <x v="0"/>
    <s v="Order assembled"/>
    <x v="1"/>
    <x v="0"/>
    <x v="1"/>
    <n v="198"/>
    <n v="283.14"/>
  </r>
  <r>
    <s v="AD01-9362"/>
    <x v="2"/>
    <d v="2022-05-01T00:00:00"/>
    <d v="2022-05-01T00:00:00"/>
    <x v="0"/>
    <x v="0"/>
    <s v="Order assembled"/>
    <x v="1"/>
    <x v="0"/>
    <x v="1"/>
    <n v="192"/>
    <n v="274.56"/>
  </r>
  <r>
    <s v="AD01-9362"/>
    <x v="2"/>
    <d v="2022-05-01T00:00:00"/>
    <d v="2022-05-01T00:00:00"/>
    <x v="0"/>
    <x v="0"/>
    <s v="Order assembled"/>
    <x v="1"/>
    <x v="0"/>
    <x v="1"/>
    <n v="186"/>
    <n v="265.98"/>
  </r>
  <r>
    <s v="AD01-9361"/>
    <x v="2"/>
    <d v="2022-05-01T00:00:00"/>
    <d v="2022-05-01T00:00:00"/>
    <x v="0"/>
    <x v="0"/>
    <s v="Order assembled"/>
    <x v="1"/>
    <x v="0"/>
    <x v="1"/>
    <n v="195"/>
    <n v="278.85000000000002"/>
  </r>
  <r>
    <s v="AD01-9364"/>
    <x v="2"/>
    <d v="2022-05-01T00:00:00"/>
    <d v="2022-05-01T00:00:00"/>
    <x v="0"/>
    <x v="0"/>
    <s v="Order assembled"/>
    <x v="1"/>
    <x v="0"/>
    <x v="1"/>
    <n v="189"/>
    <n v="270.27"/>
  </r>
  <r>
    <s v="AD01-9364"/>
    <x v="2"/>
    <d v="2022-05-01T00:00:00"/>
    <d v="2022-05-01T00:00:00"/>
    <x v="0"/>
    <x v="0"/>
    <s v="Order assembled"/>
    <x v="1"/>
    <x v="0"/>
    <x v="0"/>
    <n v="197"/>
    <n v="281.70999999999998"/>
  </r>
  <r>
    <s v="AD01-9364"/>
    <x v="2"/>
    <d v="2022-05-01T00:00:00"/>
    <d v="2022-05-01T00:00:00"/>
    <x v="0"/>
    <x v="0"/>
    <s v="Order assembled"/>
    <x v="1"/>
    <x v="0"/>
    <x v="0"/>
    <n v="191"/>
    <n v="273.13"/>
  </r>
  <r>
    <s v="AD01-9364"/>
    <x v="2"/>
    <d v="2022-05-01T00:00:00"/>
    <d v="2022-05-01T00:00:00"/>
    <x v="0"/>
    <x v="0"/>
    <s v="Order assembled"/>
    <x v="1"/>
    <x v="0"/>
    <x v="0"/>
    <n v="185"/>
    <n v="264.55"/>
  </r>
  <r>
    <s v="AD01-9361"/>
    <x v="2"/>
    <d v="2022-09-01T00:00:00"/>
    <d v="2022-09-01T00:00:00"/>
    <x v="0"/>
    <x v="0"/>
    <s v="Order assembled"/>
    <x v="1"/>
    <x v="0"/>
    <x v="1"/>
    <n v="154"/>
    <n v="220.22"/>
  </r>
  <r>
    <s v="AD01-9362"/>
    <x v="2"/>
    <d v="2022-09-01T00:00:00"/>
    <d v="2022-09-01T00:00:00"/>
    <x v="0"/>
    <x v="0"/>
    <s v="Order assembled"/>
    <x v="1"/>
    <x v="0"/>
    <x v="1"/>
    <n v="156"/>
    <n v="223.07999999999998"/>
  </r>
  <r>
    <s v="AD01-9362"/>
    <x v="2"/>
    <d v="2022-09-01T00:00:00"/>
    <d v="2022-09-01T00:00:00"/>
    <x v="0"/>
    <x v="0"/>
    <s v="Order assembled"/>
    <x v="1"/>
    <x v="0"/>
    <x v="1"/>
    <n v="153"/>
    <n v="218.79"/>
  </r>
  <r>
    <s v="AD01-9361"/>
    <x v="2"/>
    <d v="2022-09-01T00:00:00"/>
    <d v="2022-09-01T00:00:00"/>
    <x v="0"/>
    <x v="0"/>
    <s v="Order assembled"/>
    <x v="1"/>
    <x v="0"/>
    <x v="1"/>
    <n v="157"/>
    <n v="224.51"/>
  </r>
  <r>
    <s v="AD01-9363"/>
    <x v="2"/>
    <d v="2022-09-01T00:00:00"/>
    <d v="2022-09-01T00:00:00"/>
    <x v="0"/>
    <x v="0"/>
    <s v="Order assembled"/>
    <x v="1"/>
    <x v="0"/>
    <x v="1"/>
    <n v="155"/>
    <n v="221.65"/>
  </r>
  <r>
    <s v="AD01-9361"/>
    <x v="2"/>
    <d v="2022-09-01T00:00:00"/>
    <d v="2022-09-01T00:00:00"/>
    <x v="0"/>
    <x v="0"/>
    <s v="Order assembled"/>
    <x v="1"/>
    <x v="0"/>
    <x v="0"/>
    <n v="341"/>
    <n v="487.63"/>
  </r>
  <r>
    <s v="AD01-9361"/>
    <x v="2"/>
    <d v="2022-08-01T00:00:00"/>
    <d v="2022-08-01T00:00:00"/>
    <x v="1"/>
    <x v="0"/>
    <s v="Order assembled"/>
    <x v="1"/>
    <x v="0"/>
    <x v="0"/>
    <n v="254"/>
    <n v="363.22"/>
  </r>
  <r>
    <s v="AD01-9362"/>
    <x v="2"/>
    <d v="2022-08-01T00:00:00"/>
    <d v="2022-08-01T00:00:00"/>
    <x v="1"/>
    <x v="0"/>
    <s v="Order assembled"/>
    <x v="1"/>
    <x v="0"/>
    <x v="0"/>
    <n v="256"/>
    <n v="366.08"/>
  </r>
  <r>
    <s v="AD01-9362"/>
    <x v="2"/>
    <d v="2022-08-01T00:00:00"/>
    <d v="2022-08-01T00:00:00"/>
    <x v="1"/>
    <x v="0"/>
    <s v="Order assembled"/>
    <x v="1"/>
    <x v="0"/>
    <x v="0"/>
    <n v="961"/>
    <n v="1374.23"/>
  </r>
  <r>
    <s v="AD01-9362"/>
    <x v="2"/>
    <d v="2022-08-01T00:00:00"/>
    <d v="2022-08-01T00:00:00"/>
    <x v="1"/>
    <x v="0"/>
    <s v="Order assembled"/>
    <x v="1"/>
    <x v="0"/>
    <x v="0"/>
    <n v="255"/>
    <n v="364.65"/>
  </r>
  <r>
    <s v="AD01-9364"/>
    <x v="2"/>
    <d v="2022-08-01T00:00:00"/>
    <d v="2022-08-01T00:00:00"/>
    <x v="1"/>
    <x v="0"/>
    <s v="Order assembled"/>
    <x v="1"/>
    <x v="0"/>
    <x v="0"/>
    <n v="253"/>
    <n v="361.78999999999996"/>
  </r>
  <r>
    <s v="AD01-9364"/>
    <x v="2"/>
    <d v="2022-08-01T00:00:00"/>
    <d v="2022-08-01T00:00:00"/>
    <x v="1"/>
    <x v="0"/>
    <s v="Order assembled"/>
    <x v="1"/>
    <x v="0"/>
    <x v="0"/>
    <n v="251"/>
    <n v="358.93"/>
  </r>
  <r>
    <s v="AD01-9362"/>
    <x v="2"/>
    <d v="2022-07-01T00:00:00"/>
    <d v="2022-07-01T00:00:00"/>
    <x v="1"/>
    <x v="0"/>
    <s v="Order assembled"/>
    <x v="1"/>
    <x v="0"/>
    <x v="0"/>
    <n v="260"/>
    <n v="371.8"/>
  </r>
  <r>
    <s v="AD01-9362"/>
    <x v="2"/>
    <d v="2022-07-01T00:00:00"/>
    <d v="2022-07-01T00:00:00"/>
    <x v="1"/>
    <x v="0"/>
    <s v="Order assembled"/>
    <x v="1"/>
    <x v="0"/>
    <x v="0"/>
    <n v="960"/>
    <n v="1372.8"/>
  </r>
  <r>
    <s v="AD01-9363"/>
    <x v="2"/>
    <d v="2022-07-01T00:00:00"/>
    <d v="2022-07-01T00:00:00"/>
    <x v="1"/>
    <x v="0"/>
    <s v="Order assembled"/>
    <x v="1"/>
    <x v="0"/>
    <x v="0"/>
    <n v="261"/>
    <n v="373.23"/>
  </r>
  <r>
    <s v="AD01-9362"/>
    <x v="2"/>
    <d v="2022-07-01T00:00:00"/>
    <d v="2022-07-01T00:00:00"/>
    <x v="1"/>
    <x v="0"/>
    <s v="Order assembled"/>
    <x v="1"/>
    <x v="0"/>
    <x v="0"/>
    <n v="259"/>
    <n v="370.37"/>
  </r>
  <r>
    <s v="AD01-9362"/>
    <x v="2"/>
    <d v="2022-07-01T00:00:00"/>
    <d v="2022-07-01T00:00:00"/>
    <x v="1"/>
    <x v="0"/>
    <s v="Order assembled"/>
    <x v="1"/>
    <x v="0"/>
    <x v="0"/>
    <n v="257"/>
    <n v="367.51"/>
  </r>
  <r>
    <s v="AD01-9361"/>
    <x v="2"/>
    <d v="2022-09-01T00:00:00"/>
    <d v="2022-09-01T00:00:00"/>
    <x v="1"/>
    <x v="0"/>
    <s v="Order assembled"/>
    <x v="1"/>
    <x v="0"/>
    <x v="0"/>
    <n v="248"/>
    <n v="354.64"/>
  </r>
  <r>
    <s v="AD01-9364"/>
    <x v="2"/>
    <d v="2022-09-01T00:00:00"/>
    <d v="2022-09-01T00:00:00"/>
    <x v="1"/>
    <x v="0"/>
    <s v="Order assembled"/>
    <x v="1"/>
    <x v="0"/>
    <x v="0"/>
    <n v="250"/>
    <n v="526.24"/>
  </r>
  <r>
    <s v="AD01-9362"/>
    <x v="2"/>
    <d v="2022-09-01T00:00:00"/>
    <d v="2022-09-01T00:00:00"/>
    <x v="1"/>
    <x v="0"/>
    <s v="Order assembled"/>
    <x v="1"/>
    <x v="0"/>
    <x v="0"/>
    <n v="249"/>
    <n v="356.07"/>
  </r>
  <r>
    <s v="AD01-9361"/>
    <x v="2"/>
    <d v="2022-09-01T00:00:00"/>
    <d v="2022-09-01T00:00:00"/>
    <x v="1"/>
    <x v="0"/>
    <s v="Order assembled"/>
    <x v="1"/>
    <x v="0"/>
    <x v="0"/>
    <n v="247"/>
    <n v="353.21"/>
  </r>
  <r>
    <s v="AD01-9361"/>
    <x v="2"/>
    <d v="2022-04-01T00:00:00"/>
    <d v="2022-04-01T00:00:00"/>
    <x v="0"/>
    <x v="0"/>
    <s v="Order assembled"/>
    <x v="0"/>
    <x v="0"/>
    <x v="1"/>
    <n v="356"/>
    <n v="484.15999999999997"/>
  </r>
  <r>
    <s v="AD01-9362"/>
    <x v="2"/>
    <d v="2022-04-01T00:00:00"/>
    <d v="2022-04-01T00:00:00"/>
    <x v="0"/>
    <x v="0"/>
    <s v="Order assembled"/>
    <x v="0"/>
    <x v="0"/>
    <x v="1"/>
    <n v="152"/>
    <n v="217.36"/>
  </r>
  <r>
    <s v="AD01-9364"/>
    <x v="2"/>
    <d v="2022-04-01T00:00:00"/>
    <d v="2022-04-01T00:00:00"/>
    <x v="0"/>
    <x v="1"/>
    <s v="Order assembled"/>
    <x v="0"/>
    <x v="0"/>
    <x v="1"/>
    <n v="352"/>
    <n v="503.36"/>
  </r>
  <r>
    <s v="AD01-9361"/>
    <x v="2"/>
    <d v="2022-04-01T00:00:00"/>
    <d v="2022-04-01T00:00:00"/>
    <x v="0"/>
    <x v="1"/>
    <s v="Order assembled"/>
    <x v="0"/>
    <x v="0"/>
    <x v="1"/>
    <n v="154"/>
    <n v="220.22"/>
  </r>
  <r>
    <s v="AD01-9365"/>
    <x v="2"/>
    <d v="2022-04-01T00:00:00"/>
    <d v="2022-04-01T00:00:00"/>
    <x v="0"/>
    <x v="1"/>
    <s v="Order assembled"/>
    <x v="0"/>
    <x v="0"/>
    <x v="1"/>
    <n v="698"/>
    <n v="998.14"/>
  </r>
  <r>
    <s v="AD01-9364"/>
    <x v="2"/>
    <d v="2022-04-01T00:00:00"/>
    <d v="2022-04-01T00:00:00"/>
    <x v="0"/>
    <x v="1"/>
    <s v="Order assembled"/>
    <x v="0"/>
    <x v="0"/>
    <x v="1"/>
    <n v="731"/>
    <n v="1045.33"/>
  </r>
  <r>
    <s v="AD01-9364"/>
    <x v="2"/>
    <d v="2022-04-01T00:00:00"/>
    <d v="2022-04-01T00:00:00"/>
    <x v="0"/>
    <x v="1"/>
    <s v="Order assembled"/>
    <x v="0"/>
    <x v="0"/>
    <x v="1"/>
    <n v="771"/>
    <n v="526.24"/>
  </r>
  <r>
    <s v="AD01-9364"/>
    <x v="2"/>
    <d v="2022-04-01T00:00:00"/>
    <d v="2022-04-01T00:00:00"/>
    <x v="0"/>
    <x v="1"/>
    <s v="Order assembled"/>
    <x v="0"/>
    <x v="0"/>
    <x v="1"/>
    <n v="355"/>
    <n v="507.65"/>
  </r>
  <r>
    <s v="AD01-9364"/>
    <x v="2"/>
    <d v="2022-04-01T00:00:00"/>
    <d v="2022-04-01T00:00:00"/>
    <x v="0"/>
    <x v="1"/>
    <s v="Order assembled"/>
    <x v="0"/>
    <x v="0"/>
    <x v="1"/>
    <n v="157"/>
    <n v="224.51"/>
  </r>
  <r>
    <s v="AD01-9362"/>
    <x v="2"/>
    <d v="2022-04-01T00:00:00"/>
    <d v="2022-04-01T00:00:00"/>
    <x v="0"/>
    <x v="1"/>
    <s v="Order assembled"/>
    <x v="0"/>
    <x v="0"/>
    <x v="1"/>
    <n v="353"/>
    <n v="504.78999999999996"/>
  </r>
  <r>
    <s v="AD01-9362"/>
    <x v="2"/>
    <d v="2022-04-01T00:00:00"/>
    <d v="2022-04-01T00:00:00"/>
    <x v="0"/>
    <x v="1"/>
    <s v="Order assembled"/>
    <x v="0"/>
    <x v="0"/>
    <x v="1"/>
    <n v="155"/>
    <n v="221.65"/>
  </r>
  <r>
    <s v="AD01-9362"/>
    <x v="2"/>
    <d v="2022-08-01T00:00:00"/>
    <d v="2022-08-01T00:00:00"/>
    <x v="0"/>
    <x v="1"/>
    <s v="Order assembled"/>
    <x v="0"/>
    <x v="0"/>
    <x v="1"/>
    <n v="332"/>
    <n v="451.52"/>
  </r>
  <r>
    <s v="AD01-9362"/>
    <x v="2"/>
    <d v="2022-08-01T00:00:00"/>
    <d v="2022-08-01T00:00:00"/>
    <x v="0"/>
    <x v="1"/>
    <s v="Order assembled"/>
    <x v="0"/>
    <x v="0"/>
    <x v="1"/>
    <n v="134"/>
    <n v="191.62"/>
  </r>
  <r>
    <s v="AD01-9361"/>
    <x v="2"/>
    <d v="2022-08-01T00:00:00"/>
    <d v="2022-08-01T00:00:00"/>
    <x v="0"/>
    <x v="1"/>
    <s v="Order assembled"/>
    <x v="0"/>
    <x v="0"/>
    <x v="1"/>
    <n v="334"/>
    <n v="477.62"/>
  </r>
  <r>
    <s v="AD01-9362"/>
    <x v="2"/>
    <d v="2022-08-01T00:00:00"/>
    <d v="2022-08-01T00:00:00"/>
    <x v="0"/>
    <x v="1"/>
    <s v="Order assembled"/>
    <x v="0"/>
    <x v="0"/>
    <x v="1"/>
    <n v="702"/>
    <n v="1003.86"/>
  </r>
  <r>
    <s v="AD01-9361"/>
    <x v="2"/>
    <d v="2022-08-01T00:00:00"/>
    <d v="2022-08-01T00:00:00"/>
    <x v="0"/>
    <x v="1"/>
    <s v="Order assembled"/>
    <x v="0"/>
    <x v="0"/>
    <x v="1"/>
    <n v="735"/>
    <n v="1051.05"/>
  </r>
  <r>
    <s v="AD01-9362"/>
    <x v="2"/>
    <d v="2022-08-01T00:00:00"/>
    <d v="2022-08-01T00:00:00"/>
    <x v="0"/>
    <x v="1"/>
    <s v="Order assembled"/>
    <x v="0"/>
    <x v="0"/>
    <x v="1"/>
    <n v="333"/>
    <n v="526.24"/>
  </r>
  <r>
    <s v="AD01-9365"/>
    <x v="2"/>
    <d v="2022-08-01T00:00:00"/>
    <d v="2022-08-01T00:00:00"/>
    <x v="0"/>
    <x v="1"/>
    <s v="Order assembled"/>
    <x v="0"/>
    <x v="0"/>
    <x v="1"/>
    <n v="774"/>
    <n v="526.24"/>
  </r>
  <r>
    <s v="AD01-9362"/>
    <x v="2"/>
    <d v="2022-08-01T00:00:00"/>
    <d v="2022-08-01T00:00:00"/>
    <x v="0"/>
    <x v="1"/>
    <s v="Order assembled"/>
    <x v="0"/>
    <x v="0"/>
    <x v="1"/>
    <n v="331"/>
    <n v="473.33"/>
  </r>
  <r>
    <s v="AD01-9362"/>
    <x v="2"/>
    <d v="2022-08-01T00:00:00"/>
    <d v="2022-08-01T00:00:00"/>
    <x v="0"/>
    <x v="1"/>
    <s v="Order assembled"/>
    <x v="0"/>
    <x v="0"/>
    <x v="1"/>
    <n v="133"/>
    <n v="190.19"/>
  </r>
  <r>
    <s v="AD01-9363"/>
    <x v="2"/>
    <d v="2022-08-01T00:00:00"/>
    <d v="2022-08-01T00:00:00"/>
    <x v="0"/>
    <x v="1"/>
    <s v="Order assembled"/>
    <x v="0"/>
    <x v="0"/>
    <x v="1"/>
    <n v="335"/>
    <n v="479.05"/>
  </r>
  <r>
    <s v="AD01-9362"/>
    <x v="2"/>
    <d v="2022-08-01T00:00:00"/>
    <d v="2022-08-01T00:00:00"/>
    <x v="0"/>
    <x v="1"/>
    <s v="Order assembled"/>
    <x v="0"/>
    <x v="0"/>
    <x v="1"/>
    <n v="131"/>
    <n v="187.32999999999998"/>
  </r>
  <r>
    <s v="AD01-9363"/>
    <x v="2"/>
    <d v="2022-12-01T00:00:00"/>
    <d v="2022-12-01T00:00:00"/>
    <x v="0"/>
    <x v="1"/>
    <s v="Order assembled"/>
    <x v="0"/>
    <x v="0"/>
    <x v="1"/>
    <n v="140"/>
    <n v="200.2"/>
  </r>
  <r>
    <s v="AD01-9362"/>
    <x v="2"/>
    <d v="2022-12-01T00:00:00"/>
    <d v="2022-12-01T00:00:00"/>
    <x v="0"/>
    <x v="1"/>
    <s v="Order assembled"/>
    <x v="0"/>
    <x v="0"/>
    <x v="1"/>
    <n v="356"/>
    <n v="509.08"/>
  </r>
  <r>
    <s v="AD01-9362"/>
    <x v="2"/>
    <d v="2022-12-01T00:00:00"/>
    <d v="2022-12-01T00:00:00"/>
    <x v="0"/>
    <x v="1"/>
    <s v="Order assembled"/>
    <x v="0"/>
    <x v="0"/>
    <x v="1"/>
    <n v="310"/>
    <n v="443.3"/>
  </r>
  <r>
    <s v="AD01-9361"/>
    <x v="2"/>
    <d v="2022-12-01T00:00:00"/>
    <d v="2022-12-01T00:00:00"/>
    <x v="0"/>
    <x v="1"/>
    <s v="Order assembled"/>
    <x v="0"/>
    <x v="0"/>
    <x v="1"/>
    <n v="358"/>
    <n v="511.94"/>
  </r>
  <r>
    <s v="AD01-9365"/>
    <x v="2"/>
    <d v="2022-12-01T00:00:00"/>
    <d v="2022-12-01T00:00:00"/>
    <x v="0"/>
    <x v="1"/>
    <s v="Order assembled"/>
    <x v="0"/>
    <x v="0"/>
    <x v="1"/>
    <n v="138"/>
    <n v="197.34"/>
  </r>
  <r>
    <s v="AD01-9364"/>
    <x v="2"/>
    <d v="2022-12-01T00:00:00"/>
    <d v="2022-12-01T00:00:00"/>
    <x v="0"/>
    <x v="1"/>
    <s v="Order assembled"/>
    <x v="0"/>
    <x v="0"/>
    <x v="1"/>
    <n v="705"/>
    <n v="1008.15"/>
  </r>
  <r>
    <s v="AD01-9361"/>
    <x v="2"/>
    <d v="2022-12-01T00:00:00"/>
    <d v="2022-12-01T00:00:00"/>
    <x v="0"/>
    <x v="1"/>
    <s v="Order assembled"/>
    <x v="0"/>
    <x v="0"/>
    <x v="1"/>
    <n v="738"/>
    <n v="1055.3399999999999"/>
  </r>
  <r>
    <s v="AD01-9361"/>
    <x v="2"/>
    <d v="2022-12-01T00:00:00"/>
    <d v="2022-12-01T00:00:00"/>
    <x v="0"/>
    <x v="1"/>
    <s v="Order assembled"/>
    <x v="0"/>
    <x v="0"/>
    <x v="1"/>
    <n v="141"/>
    <n v="201.63"/>
  </r>
  <r>
    <s v="AD01-9364"/>
    <x v="2"/>
    <d v="2022-12-01T00:00:00"/>
    <d v="2022-12-01T00:00:00"/>
    <x v="0"/>
    <x v="1"/>
    <s v="Order assembled"/>
    <x v="0"/>
    <x v="0"/>
    <x v="1"/>
    <n v="309"/>
    <n v="526.24"/>
  </r>
  <r>
    <s v="AD01-9365"/>
    <x v="2"/>
    <d v="2022-12-01T00:00:00"/>
    <d v="2022-12-01T00:00:00"/>
    <x v="0"/>
    <x v="1"/>
    <s v="Order assembled"/>
    <x v="0"/>
    <x v="0"/>
    <x v="1"/>
    <n v="778"/>
    <n v="526.24"/>
  </r>
  <r>
    <s v="AD01-9361"/>
    <x v="2"/>
    <d v="2022-12-01T00:00:00"/>
    <d v="2022-12-01T00:00:00"/>
    <x v="0"/>
    <x v="1"/>
    <s v="Order assembled"/>
    <x v="0"/>
    <x v="0"/>
    <x v="1"/>
    <n v="139"/>
    <n v="198.76999999999998"/>
  </r>
  <r>
    <s v="AD01-9362"/>
    <x v="2"/>
    <d v="2022-12-01T00:00:00"/>
    <d v="2022-12-01T00:00:00"/>
    <x v="0"/>
    <x v="1"/>
    <s v="Order assembled"/>
    <x v="0"/>
    <x v="0"/>
    <x v="1"/>
    <n v="313"/>
    <n v="447.59000000000003"/>
  </r>
  <r>
    <s v="AD01-9362"/>
    <x v="2"/>
    <d v="2022-12-01T00:00:00"/>
    <d v="2022-12-01T00:00:00"/>
    <x v="0"/>
    <x v="1"/>
    <s v="Order assembled"/>
    <x v="0"/>
    <x v="0"/>
    <x v="1"/>
    <n v="137"/>
    <n v="195.91"/>
  </r>
  <r>
    <s v="AD01-9361"/>
    <x v="2"/>
    <d v="2022-12-01T00:00:00"/>
    <d v="2022-12-01T00:00:00"/>
    <x v="0"/>
    <x v="1"/>
    <s v="Order assembled"/>
    <x v="0"/>
    <x v="0"/>
    <x v="1"/>
    <n v="311"/>
    <n v="444.73"/>
  </r>
  <r>
    <s v="AD01-9363"/>
    <x v="2"/>
    <d v="2022-12-01T00:00:00"/>
    <d v="2022-12-01T00:00:00"/>
    <x v="0"/>
    <x v="1"/>
    <s v="Order assembled"/>
    <x v="0"/>
    <x v="0"/>
    <x v="1"/>
    <n v="747"/>
    <n v="1068.21"/>
  </r>
  <r>
    <s v="AD01-9361"/>
    <x v="2"/>
    <d v="2022-02-01T00:00:00"/>
    <d v="2022-02-01T00:00:00"/>
    <x v="0"/>
    <x v="1"/>
    <s v="Order assembled"/>
    <x v="0"/>
    <x v="0"/>
    <x v="1"/>
    <n v="362"/>
    <n v="492.32"/>
  </r>
  <r>
    <s v="AD01-9362"/>
    <x v="2"/>
    <d v="2022-02-01T00:00:00"/>
    <d v="2022-02-01T00:00:00"/>
    <x v="0"/>
    <x v="1"/>
    <s v="Order assembled"/>
    <x v="0"/>
    <x v="0"/>
    <x v="1"/>
    <n v="164"/>
    <n v="234.51999999999998"/>
  </r>
  <r>
    <s v="AD01-9364"/>
    <x v="2"/>
    <d v="2022-02-01T00:00:00"/>
    <d v="2022-02-01T00:00:00"/>
    <x v="0"/>
    <x v="1"/>
    <s v="Order assembled"/>
    <x v="0"/>
    <x v="0"/>
    <x v="1"/>
    <n v="364"/>
    <n v="520.52"/>
  </r>
  <r>
    <s v="AD01-9361"/>
    <x v="2"/>
    <d v="2022-02-01T00:00:00"/>
    <d v="2022-02-01T00:00:00"/>
    <x v="0"/>
    <x v="1"/>
    <s v="Order assembled"/>
    <x v="0"/>
    <x v="0"/>
    <x v="1"/>
    <n v="166"/>
    <n v="237.38"/>
  </r>
  <r>
    <s v="AD01-9361"/>
    <x v="2"/>
    <d v="2022-02-01T00:00:00"/>
    <d v="2022-02-01T00:00:00"/>
    <x v="0"/>
    <x v="1"/>
    <s v="Order assembled"/>
    <x v="0"/>
    <x v="0"/>
    <x v="1"/>
    <n v="696"/>
    <n v="995.28"/>
  </r>
  <r>
    <s v="AD01-9364"/>
    <x v="2"/>
    <d v="2022-02-01T00:00:00"/>
    <d v="2022-02-01T00:00:00"/>
    <x v="0"/>
    <x v="1"/>
    <s v="Order assembled"/>
    <x v="0"/>
    <x v="0"/>
    <x v="1"/>
    <n v="363"/>
    <n v="519.09"/>
  </r>
  <r>
    <s v="AD01-9361"/>
    <x v="2"/>
    <d v="2022-02-01T00:00:00"/>
    <d v="2022-02-01T00:00:00"/>
    <x v="0"/>
    <x v="1"/>
    <s v="Order assembled"/>
    <x v="0"/>
    <x v="0"/>
    <x v="1"/>
    <n v="769"/>
    <n v="526.24"/>
  </r>
  <r>
    <s v="AD01-9361"/>
    <x v="2"/>
    <d v="2022-02-01T00:00:00"/>
    <d v="2022-02-01T00:00:00"/>
    <x v="0"/>
    <x v="1"/>
    <s v="Order assembled"/>
    <x v="0"/>
    <x v="0"/>
    <x v="1"/>
    <n v="367"/>
    <n v="524.80999999999995"/>
  </r>
  <r>
    <s v="AD01-9364"/>
    <x v="2"/>
    <d v="2022-02-01T00:00:00"/>
    <d v="2022-02-01T00:00:00"/>
    <x v="0"/>
    <x v="1"/>
    <s v="Order assembled"/>
    <x v="0"/>
    <x v="0"/>
    <x v="1"/>
    <n v="163"/>
    <n v="233.09"/>
  </r>
  <r>
    <s v="AD01-9362"/>
    <x v="2"/>
    <d v="2022-02-01T00:00:00"/>
    <d v="2022-02-01T00:00:00"/>
    <x v="0"/>
    <x v="1"/>
    <s v="Order assembled"/>
    <x v="0"/>
    <x v="0"/>
    <x v="1"/>
    <n v="365"/>
    <n v="521.95000000000005"/>
  </r>
  <r>
    <s v="AD01-9364"/>
    <x v="2"/>
    <d v="2022-02-01T00:00:00"/>
    <d v="2022-02-01T00:00:00"/>
    <x v="0"/>
    <x v="1"/>
    <s v="Order assembled"/>
    <x v="0"/>
    <x v="0"/>
    <x v="1"/>
    <n v="167"/>
    <n v="238.81"/>
  </r>
  <r>
    <s v="AD01-9361"/>
    <x v="2"/>
    <d v="2022-01-01T00:00:00"/>
    <d v="2022-01-01T00:00:00"/>
    <x v="0"/>
    <x v="1"/>
    <s v="Order assembled"/>
    <x v="0"/>
    <x v="0"/>
    <x v="1"/>
    <n v="368"/>
    <n v="500.48"/>
  </r>
  <r>
    <s v="AD01-9362"/>
    <x v="2"/>
    <d v="2022-01-01T00:00:00"/>
    <d v="2022-01-01T00:00:00"/>
    <x v="0"/>
    <x v="1"/>
    <s v="Order assembled"/>
    <x v="0"/>
    <x v="0"/>
    <x v="1"/>
    <n v="170"/>
    <n v="243.1"/>
  </r>
  <r>
    <s v="AD01-9362"/>
    <x v="2"/>
    <d v="2022-01-01T00:00:00"/>
    <d v="2022-01-01T00:00:00"/>
    <x v="0"/>
    <x v="1"/>
    <s v="Order assembled"/>
    <x v="0"/>
    <x v="0"/>
    <x v="1"/>
    <n v="370"/>
    <n v="529.1"/>
  </r>
  <r>
    <s v="AD01-9361"/>
    <x v="2"/>
    <d v="2022-01-01T00:00:00"/>
    <d v="2022-01-01T00:00:00"/>
    <x v="0"/>
    <x v="1"/>
    <s v="Order assembled"/>
    <x v="0"/>
    <x v="0"/>
    <x v="1"/>
    <n v="172"/>
    <n v="245.95999999999998"/>
  </r>
  <r>
    <s v="AD01-9362"/>
    <x v="2"/>
    <d v="2022-01-01T00:00:00"/>
    <d v="2022-01-01T00:00:00"/>
    <x v="0"/>
    <x v="1"/>
    <s v="Order assembled"/>
    <x v="0"/>
    <x v="0"/>
    <x v="1"/>
    <n v="695"/>
    <n v="993.85"/>
  </r>
  <r>
    <s v="AD01-9361"/>
    <x v="2"/>
    <d v="2022-01-01T00:00:00"/>
    <d v="2022-01-01T00:00:00"/>
    <x v="0"/>
    <x v="1"/>
    <s v="Order assembled"/>
    <x v="0"/>
    <x v="0"/>
    <x v="1"/>
    <n v="729"/>
    <n v="1042.47"/>
  </r>
  <r>
    <s v="AD01-9361"/>
    <x v="2"/>
    <d v="2022-01-01T00:00:00"/>
    <d v="2022-01-01T00:00:00"/>
    <x v="0"/>
    <x v="1"/>
    <s v="Order assembled"/>
    <x v="0"/>
    <x v="0"/>
    <x v="1"/>
    <n v="369"/>
    <n v="527.66999999999996"/>
  </r>
  <r>
    <s v="AD01-9364"/>
    <x v="2"/>
    <d v="2022-01-01T00:00:00"/>
    <d v="2022-01-01T00:00:00"/>
    <x v="0"/>
    <x v="1"/>
    <s v="Order assembled"/>
    <x v="0"/>
    <x v="0"/>
    <x v="1"/>
    <n v="768"/>
    <n v="526.24"/>
  </r>
  <r>
    <s v="AD01-9362"/>
    <x v="2"/>
    <d v="2022-01-01T00:00:00"/>
    <d v="2022-01-01T00:00:00"/>
    <x v="0"/>
    <x v="1"/>
    <s v="Order assembled"/>
    <x v="0"/>
    <x v="0"/>
    <x v="1"/>
    <n v="169"/>
    <n v="241.67000000000002"/>
  </r>
  <r>
    <s v="AD01-9362"/>
    <x v="2"/>
    <d v="2022-01-01T00:00:00"/>
    <d v="2022-01-01T00:00:00"/>
    <x v="0"/>
    <x v="1"/>
    <s v="Order assembled"/>
    <x v="0"/>
    <x v="0"/>
    <x v="1"/>
    <n v="371"/>
    <n v="530.53"/>
  </r>
  <r>
    <s v="AD01-9361"/>
    <x v="2"/>
    <d v="2022-01-01T00:00:00"/>
    <d v="2022-01-01T00:00:00"/>
    <x v="0"/>
    <x v="1"/>
    <s v="Order assembled"/>
    <x v="0"/>
    <x v="0"/>
    <x v="1"/>
    <n v="173"/>
    <n v="247.39"/>
  </r>
  <r>
    <s v="AD01-9361"/>
    <x v="2"/>
    <d v="2022-07-01T00:00:00"/>
    <d v="2022-07-01T00:00:00"/>
    <x v="0"/>
    <x v="1"/>
    <s v="Order assembled"/>
    <x v="0"/>
    <x v="0"/>
    <x v="1"/>
    <n v="338"/>
    <n v="459.68"/>
  </r>
  <r>
    <s v="AD01-9365"/>
    <x v="2"/>
    <d v="2022-07-01T00:00:00"/>
    <d v="2022-07-01T00:00:00"/>
    <x v="0"/>
    <x v="1"/>
    <s v="Order assembled"/>
    <x v="0"/>
    <x v="0"/>
    <x v="1"/>
    <n v="140"/>
    <n v="200.2"/>
  </r>
  <r>
    <s v="AD01-9362"/>
    <x v="2"/>
    <d v="2022-07-01T00:00:00"/>
    <d v="2022-07-01T00:00:00"/>
    <x v="0"/>
    <x v="1"/>
    <s v="Order assembled"/>
    <x v="0"/>
    <x v="0"/>
    <x v="1"/>
    <n v="340"/>
    <n v="486.2"/>
  </r>
  <r>
    <s v="AD01-9362"/>
    <x v="2"/>
    <d v="2022-07-01T00:00:00"/>
    <d v="2022-07-01T00:00:00"/>
    <x v="0"/>
    <x v="1"/>
    <s v="Order assembled"/>
    <x v="0"/>
    <x v="0"/>
    <x v="1"/>
    <n v="136"/>
    <n v="194.48"/>
  </r>
  <r>
    <s v="AD01-9361"/>
    <x v="2"/>
    <d v="2022-07-01T00:00:00"/>
    <d v="2022-07-01T00:00:00"/>
    <x v="0"/>
    <x v="1"/>
    <s v="Order assembled"/>
    <x v="0"/>
    <x v="0"/>
    <x v="1"/>
    <n v="701"/>
    <n v="1002.4300000000001"/>
  </r>
  <r>
    <s v="AD01-9364"/>
    <x v="2"/>
    <d v="2022-07-01T00:00:00"/>
    <d v="2022-07-01T00:00:00"/>
    <x v="0"/>
    <x v="1"/>
    <s v="Order assembled"/>
    <x v="0"/>
    <x v="0"/>
    <x v="1"/>
    <n v="734"/>
    <n v="1049.6199999999999"/>
  </r>
  <r>
    <s v="AD01-9361"/>
    <x v="2"/>
    <d v="2022-07-01T00:00:00"/>
    <d v="2022-07-01T00:00:00"/>
    <x v="0"/>
    <x v="1"/>
    <s v="Order assembled"/>
    <x v="0"/>
    <x v="0"/>
    <x v="1"/>
    <n v="339"/>
    <n v="526.24"/>
  </r>
  <r>
    <s v="AD01-9362"/>
    <x v="2"/>
    <d v="2022-07-01T00:00:00"/>
    <d v="2022-07-01T00:00:00"/>
    <x v="0"/>
    <x v="1"/>
    <s v="Order assembled"/>
    <x v="0"/>
    <x v="0"/>
    <x v="1"/>
    <n v="773"/>
    <n v="526.24"/>
  </r>
  <r>
    <s v="AD01-9361"/>
    <x v="2"/>
    <d v="2022-07-01T00:00:00"/>
    <d v="2022-07-01T00:00:00"/>
    <x v="0"/>
    <x v="1"/>
    <s v="Order assembled"/>
    <x v="0"/>
    <x v="0"/>
    <x v="1"/>
    <n v="337"/>
    <n v="481.90999999999997"/>
  </r>
  <r>
    <s v="AD01-9362"/>
    <x v="2"/>
    <d v="2022-07-01T00:00:00"/>
    <d v="2022-07-01T00:00:00"/>
    <x v="0"/>
    <x v="1"/>
    <s v="Order assembled"/>
    <x v="0"/>
    <x v="0"/>
    <x v="1"/>
    <n v="139"/>
    <n v="198.76999999999998"/>
  </r>
  <r>
    <s v="AD01-9365"/>
    <x v="2"/>
    <d v="2022-07-01T00:00:00"/>
    <d v="2022-07-01T00:00:00"/>
    <x v="0"/>
    <x v="1"/>
    <s v="Order assembled"/>
    <x v="0"/>
    <x v="0"/>
    <x v="1"/>
    <n v="137"/>
    <n v="195.91"/>
  </r>
  <r>
    <s v="AD01-9365"/>
    <x v="2"/>
    <d v="2022-06-01T00:00:00"/>
    <d v="2022-06-01T00:00:00"/>
    <x v="0"/>
    <x v="1"/>
    <s v="Order assembled"/>
    <x v="0"/>
    <x v="0"/>
    <x v="1"/>
    <n v="344"/>
    <n v="467.84"/>
  </r>
  <r>
    <s v="AD01-9361"/>
    <x v="2"/>
    <d v="2022-06-01T00:00:00"/>
    <d v="2022-06-01T00:00:00"/>
    <x v="0"/>
    <x v="1"/>
    <s v="Order assembled"/>
    <x v="0"/>
    <x v="0"/>
    <x v="1"/>
    <n v="146"/>
    <n v="208.78"/>
  </r>
  <r>
    <s v="AD01-9362"/>
    <x v="2"/>
    <d v="2022-06-01T00:00:00"/>
    <d v="2022-06-01T00:00:00"/>
    <x v="0"/>
    <x v="1"/>
    <s v="Order assembled"/>
    <x v="0"/>
    <x v="0"/>
    <x v="1"/>
    <n v="142"/>
    <n v="203.06"/>
  </r>
  <r>
    <s v="AD01-9361"/>
    <x v="2"/>
    <d v="2022-06-01T00:00:00"/>
    <d v="2022-06-01T00:00:00"/>
    <x v="0"/>
    <x v="1"/>
    <s v="Order assembled"/>
    <x v="0"/>
    <x v="0"/>
    <x v="1"/>
    <n v="700"/>
    <n v="1001"/>
  </r>
  <r>
    <s v="AD01-9362"/>
    <x v="2"/>
    <d v="2022-06-01T00:00:00"/>
    <d v="2022-06-01T00:00:00"/>
    <x v="0"/>
    <x v="1"/>
    <s v="Order assembled"/>
    <x v="0"/>
    <x v="0"/>
    <x v="1"/>
    <n v="733"/>
    <n v="1048.19"/>
  </r>
  <r>
    <s v="AD01-9362"/>
    <x v="2"/>
    <d v="2022-06-01T00:00:00"/>
    <d v="2022-06-01T00:00:00"/>
    <x v="0"/>
    <x v="1"/>
    <s v="Order assembled"/>
    <x v="0"/>
    <x v="0"/>
    <x v="1"/>
    <n v="345"/>
    <n v="526.24"/>
  </r>
  <r>
    <s v="AD01-9362"/>
    <x v="2"/>
    <d v="2022-06-01T00:00:00"/>
    <d v="2022-06-01T00:00:00"/>
    <x v="0"/>
    <x v="1"/>
    <s v="Order assembled"/>
    <x v="0"/>
    <x v="0"/>
    <x v="1"/>
    <n v="343"/>
    <n v="490.49"/>
  </r>
  <r>
    <s v="AD01-9362"/>
    <x v="2"/>
    <d v="2022-06-01T00:00:00"/>
    <d v="2022-06-01T00:00:00"/>
    <x v="0"/>
    <x v="1"/>
    <s v="Order assembled"/>
    <x v="0"/>
    <x v="0"/>
    <x v="1"/>
    <n v="145"/>
    <n v="207.35"/>
  </r>
  <r>
    <s v="AD01-9362"/>
    <x v="2"/>
    <d v="2022-06-01T00:00:00"/>
    <d v="2022-06-01T00:00:00"/>
    <x v="0"/>
    <x v="1"/>
    <s v="Order assembled"/>
    <x v="0"/>
    <x v="0"/>
    <x v="1"/>
    <n v="341"/>
    <n v="487.63"/>
  </r>
  <r>
    <s v="AD01-9361"/>
    <x v="2"/>
    <d v="2022-06-01T00:00:00"/>
    <d v="2022-06-01T00:00:00"/>
    <x v="0"/>
    <x v="1"/>
    <s v="Order assembled"/>
    <x v="0"/>
    <x v="0"/>
    <x v="1"/>
    <n v="143"/>
    <n v="204.49"/>
  </r>
  <r>
    <s v="AD01-9365"/>
    <x v="2"/>
    <d v="2022-03-01T00:00:00"/>
    <d v="2022-03-01T00:00:00"/>
    <x v="0"/>
    <x v="1"/>
    <s v="Order assembled"/>
    <x v="0"/>
    <x v="0"/>
    <x v="1"/>
    <n v="158"/>
    <n v="225.94"/>
  </r>
  <r>
    <s v="AD01-9364"/>
    <x v="2"/>
    <d v="2022-03-01T00:00:00"/>
    <d v="2022-03-01T00:00:00"/>
    <x v="0"/>
    <x v="1"/>
    <s v="Order assembled"/>
    <x v="0"/>
    <x v="0"/>
    <x v="1"/>
    <n v="358"/>
    <n v="511.94"/>
  </r>
  <r>
    <s v="AD01-9364"/>
    <x v="2"/>
    <d v="2022-03-01T00:00:00"/>
    <d v="2022-03-01T00:00:00"/>
    <x v="0"/>
    <x v="1"/>
    <s v="Order assembled"/>
    <x v="0"/>
    <x v="0"/>
    <x v="1"/>
    <n v="160"/>
    <n v="228.8"/>
  </r>
  <r>
    <s v="AD01-9363"/>
    <x v="2"/>
    <d v="2022-03-01T00:00:00"/>
    <d v="2022-03-01T00:00:00"/>
    <x v="0"/>
    <x v="1"/>
    <s v="Order assembled"/>
    <x v="0"/>
    <x v="0"/>
    <x v="1"/>
    <n v="697"/>
    <n v="996.71"/>
  </r>
  <r>
    <s v="AD01-9363"/>
    <x v="2"/>
    <d v="2022-03-01T00:00:00"/>
    <d v="2022-03-01T00:00:00"/>
    <x v="0"/>
    <x v="1"/>
    <s v="Order assembled"/>
    <x v="0"/>
    <x v="0"/>
    <x v="1"/>
    <n v="730"/>
    <n v="1043.9000000000001"/>
  </r>
  <r>
    <s v="AD01-9361"/>
    <x v="2"/>
    <d v="2022-03-01T00:00:00"/>
    <d v="2022-03-01T00:00:00"/>
    <x v="0"/>
    <x v="1"/>
    <s v="Order assembled"/>
    <x v="0"/>
    <x v="0"/>
    <x v="1"/>
    <n v="357"/>
    <n v="510.51"/>
  </r>
  <r>
    <s v="AD01-9362"/>
    <x v="2"/>
    <d v="2022-03-01T00:00:00"/>
    <d v="2022-03-01T00:00:00"/>
    <x v="0"/>
    <x v="1"/>
    <s v="Order assembled"/>
    <x v="0"/>
    <x v="0"/>
    <x v="1"/>
    <n v="770"/>
    <n v="526.24"/>
  </r>
  <r>
    <s v="AD01-9362"/>
    <x v="2"/>
    <d v="2022-03-01T00:00:00"/>
    <d v="2022-03-01T00:00:00"/>
    <x v="0"/>
    <x v="1"/>
    <s v="Order assembled"/>
    <x v="0"/>
    <x v="0"/>
    <x v="1"/>
    <n v="361"/>
    <n v="516.23"/>
  </r>
  <r>
    <s v="AD01-9362"/>
    <x v="2"/>
    <d v="2022-03-01T00:00:00"/>
    <d v="2022-03-01T00:00:00"/>
    <x v="0"/>
    <x v="1"/>
    <s v="Order assembled"/>
    <x v="0"/>
    <x v="0"/>
    <x v="1"/>
    <n v="359"/>
    <n v="513.37"/>
  </r>
  <r>
    <s v="AD01-9362"/>
    <x v="2"/>
    <d v="2022-03-01T00:00:00"/>
    <d v="2022-03-01T00:00:00"/>
    <x v="0"/>
    <x v="1"/>
    <s v="Order assembled"/>
    <x v="0"/>
    <x v="0"/>
    <x v="1"/>
    <n v="161"/>
    <n v="230.23000000000002"/>
  </r>
  <r>
    <s v="AD01-9362"/>
    <x v="2"/>
    <d v="2022-05-01T00:00:00"/>
    <d v="2022-05-01T00:00:00"/>
    <x v="0"/>
    <x v="1"/>
    <s v="Order assembled"/>
    <x v="0"/>
    <x v="0"/>
    <x v="1"/>
    <n v="350"/>
    <n v="476"/>
  </r>
  <r>
    <s v="AD01-9362"/>
    <x v="2"/>
    <d v="2022-05-01T00:00:00"/>
    <d v="2022-05-01T00:00:00"/>
    <x v="0"/>
    <x v="1"/>
    <s v="Order assembled"/>
    <x v="0"/>
    <x v="0"/>
    <x v="1"/>
    <n v="346"/>
    <n v="494.78"/>
  </r>
  <r>
    <s v="AD01-9364"/>
    <x v="2"/>
    <d v="2022-05-01T00:00:00"/>
    <d v="2022-05-01T00:00:00"/>
    <x v="0"/>
    <x v="1"/>
    <s v="Order assembled"/>
    <x v="0"/>
    <x v="0"/>
    <x v="1"/>
    <n v="148"/>
    <n v="211.64"/>
  </r>
  <r>
    <s v="AD01-9362"/>
    <x v="2"/>
    <d v="2022-05-01T00:00:00"/>
    <d v="2022-05-01T00:00:00"/>
    <x v="0"/>
    <x v="1"/>
    <s v="Order assembled"/>
    <x v="0"/>
    <x v="0"/>
    <x v="1"/>
    <n v="699"/>
    <n v="999.56999999999994"/>
  </r>
  <r>
    <s v="AD01-9361"/>
    <x v="2"/>
    <d v="2022-05-01T00:00:00"/>
    <d v="2022-05-01T00:00:00"/>
    <x v="0"/>
    <x v="1"/>
    <s v="Order assembled"/>
    <x v="0"/>
    <x v="0"/>
    <x v="1"/>
    <n v="732"/>
    <n v="1046.76"/>
  </r>
  <r>
    <s v="AD01-9361"/>
    <x v="2"/>
    <d v="2022-05-01T00:00:00"/>
    <d v="2022-05-01T00:00:00"/>
    <x v="0"/>
    <x v="1"/>
    <s v="Order assembled"/>
    <x v="0"/>
    <x v="0"/>
    <x v="1"/>
    <n v="351"/>
    <n v="526.24"/>
  </r>
  <r>
    <s v="AD01-9362"/>
    <x v="2"/>
    <d v="2022-05-01T00:00:00"/>
    <d v="2022-05-01T00:00:00"/>
    <x v="0"/>
    <x v="1"/>
    <s v="Order assembled"/>
    <x v="0"/>
    <x v="0"/>
    <x v="1"/>
    <n v="772"/>
    <n v="526.24"/>
  </r>
  <r>
    <s v="AD01-9364"/>
    <x v="2"/>
    <d v="2022-05-01T00:00:00"/>
    <d v="2022-05-01T00:00:00"/>
    <x v="0"/>
    <x v="1"/>
    <s v="Order assembled"/>
    <x v="0"/>
    <x v="0"/>
    <x v="1"/>
    <n v="349"/>
    <n v="499.07"/>
  </r>
  <r>
    <s v="AD01-9362"/>
    <x v="2"/>
    <d v="2022-05-01T00:00:00"/>
    <d v="2022-05-01T00:00:00"/>
    <x v="0"/>
    <x v="1"/>
    <s v="Order assembled"/>
    <x v="0"/>
    <x v="0"/>
    <x v="1"/>
    <n v="151"/>
    <n v="215.93"/>
  </r>
  <r>
    <s v="AD01-9364"/>
    <x v="2"/>
    <d v="2022-05-01T00:00:00"/>
    <d v="2022-05-01T00:00:00"/>
    <x v="0"/>
    <x v="1"/>
    <s v="Order assembled"/>
    <x v="0"/>
    <x v="0"/>
    <x v="1"/>
    <n v="347"/>
    <n v="496.21000000000004"/>
  </r>
  <r>
    <s v="AD01-9362"/>
    <x v="2"/>
    <d v="2022-05-01T00:00:00"/>
    <d v="2022-05-01T00:00:00"/>
    <x v="0"/>
    <x v="1"/>
    <s v="Order assembled"/>
    <x v="0"/>
    <x v="0"/>
    <x v="1"/>
    <n v="149"/>
    <n v="213.07"/>
  </r>
  <r>
    <s v="AD01-9364"/>
    <x v="2"/>
    <d v="2022-11-01T00:00:00"/>
    <d v="2022-11-01T00:00:00"/>
    <x v="0"/>
    <x v="1"/>
    <s v="Order assembled"/>
    <x v="0"/>
    <x v="0"/>
    <x v="1"/>
    <n v="146"/>
    <n v="208.78"/>
  </r>
  <r>
    <s v="AD01-9365"/>
    <x v="2"/>
    <d v="2022-11-01T00:00:00"/>
    <d v="2022-11-01T00:00:00"/>
    <x v="0"/>
    <x v="1"/>
    <s v="Order assembled"/>
    <x v="0"/>
    <x v="0"/>
    <x v="1"/>
    <n v="314"/>
    <n v="449.02"/>
  </r>
  <r>
    <s v="AD01-9361"/>
    <x v="2"/>
    <d v="2022-11-01T00:00:00"/>
    <d v="2022-11-01T00:00:00"/>
    <x v="0"/>
    <x v="1"/>
    <s v="Order assembled"/>
    <x v="0"/>
    <x v="0"/>
    <x v="1"/>
    <n v="362"/>
    <n v="517.66"/>
  </r>
  <r>
    <s v="AD01-9364"/>
    <x v="2"/>
    <d v="2022-11-01T00:00:00"/>
    <d v="2022-11-01T00:00:00"/>
    <x v="0"/>
    <x v="1"/>
    <s v="Order assembled"/>
    <x v="0"/>
    <x v="0"/>
    <x v="1"/>
    <n v="142"/>
    <n v="203.06"/>
  </r>
  <r>
    <s v="AD01-9361"/>
    <x v="2"/>
    <d v="2022-11-01T00:00:00"/>
    <d v="2022-11-01T00:00:00"/>
    <x v="0"/>
    <x v="1"/>
    <s v="Order assembled"/>
    <x v="0"/>
    <x v="0"/>
    <x v="1"/>
    <n v="316"/>
    <n v="451.88"/>
  </r>
  <r>
    <s v="AD01-9362"/>
    <x v="2"/>
    <d v="2022-11-01T00:00:00"/>
    <d v="2022-11-01T00:00:00"/>
    <x v="0"/>
    <x v="1"/>
    <s v="Order assembled"/>
    <x v="0"/>
    <x v="0"/>
    <x v="1"/>
    <n v="364"/>
    <n v="520.52"/>
  </r>
  <r>
    <s v="AD01-9361"/>
    <x v="2"/>
    <d v="2022-11-01T00:00:00"/>
    <d v="2022-11-01T00:00:00"/>
    <x v="0"/>
    <x v="1"/>
    <s v="Order assembled"/>
    <x v="0"/>
    <x v="0"/>
    <x v="1"/>
    <n v="144"/>
    <n v="205.92000000000002"/>
  </r>
  <r>
    <s v="AD01-9364"/>
    <x v="2"/>
    <d v="2022-11-01T00:00:00"/>
    <d v="2022-11-01T00:00:00"/>
    <x v="0"/>
    <x v="1"/>
    <s v="Order assembled"/>
    <x v="0"/>
    <x v="0"/>
    <x v="1"/>
    <n v="704"/>
    <n v="1006.72"/>
  </r>
  <r>
    <s v="AD01-9364"/>
    <x v="2"/>
    <d v="2022-11-01T00:00:00"/>
    <d v="2022-11-01T00:00:00"/>
    <x v="0"/>
    <x v="1"/>
    <s v="Order assembled"/>
    <x v="0"/>
    <x v="0"/>
    <x v="1"/>
    <n v="315"/>
    <n v="526.24"/>
  </r>
  <r>
    <s v="AD01-9361"/>
    <x v="2"/>
    <d v="2022-11-01T00:00:00"/>
    <d v="2022-11-01T00:00:00"/>
    <x v="0"/>
    <x v="1"/>
    <s v="Order assembled"/>
    <x v="0"/>
    <x v="0"/>
    <x v="1"/>
    <n v="777"/>
    <n v="526.24"/>
  </r>
  <r>
    <s v="AD01-9362"/>
    <x v="2"/>
    <d v="2022-11-01T00:00:00"/>
    <d v="2022-11-01T00:00:00"/>
    <x v="0"/>
    <x v="1"/>
    <s v="Order assembled"/>
    <x v="0"/>
    <x v="0"/>
    <x v="1"/>
    <n v="145"/>
    <n v="207.35"/>
  </r>
  <r>
    <s v="AD01-9362"/>
    <x v="2"/>
    <d v="2022-11-01T00:00:00"/>
    <d v="2022-11-01T00:00:00"/>
    <x v="0"/>
    <x v="1"/>
    <s v="Order assembled"/>
    <x v="0"/>
    <x v="0"/>
    <x v="1"/>
    <n v="319"/>
    <n v="456.16999999999996"/>
  </r>
  <r>
    <s v="AD01-9364"/>
    <x v="2"/>
    <d v="2022-11-01T00:00:00"/>
    <d v="2022-11-01T00:00:00"/>
    <x v="0"/>
    <x v="1"/>
    <s v="Order assembled"/>
    <x v="0"/>
    <x v="0"/>
    <x v="1"/>
    <n v="361"/>
    <n v="516.23"/>
  </r>
  <r>
    <s v="AD01-9361"/>
    <x v="2"/>
    <d v="2022-11-01T00:00:00"/>
    <d v="2022-11-01T00:00:00"/>
    <x v="0"/>
    <x v="1"/>
    <s v="Order assembled"/>
    <x v="0"/>
    <x v="0"/>
    <x v="1"/>
    <n v="143"/>
    <n v="204.49"/>
  </r>
  <r>
    <s v="AD01-9361"/>
    <x v="2"/>
    <d v="2022-11-01T00:00:00"/>
    <d v="2022-11-01T00:00:00"/>
    <x v="0"/>
    <x v="1"/>
    <s v="Order assembled"/>
    <x v="0"/>
    <x v="0"/>
    <x v="1"/>
    <n v="317"/>
    <n v="453.31"/>
  </r>
  <r>
    <s v="AD01-9364"/>
    <x v="2"/>
    <d v="2022-11-01T00:00:00"/>
    <d v="2022-11-01T00:00:00"/>
    <x v="0"/>
    <x v="1"/>
    <s v="Order assembled"/>
    <x v="0"/>
    <x v="0"/>
    <x v="1"/>
    <n v="746"/>
    <n v="1066.78"/>
  </r>
  <r>
    <s v="AD01-9362"/>
    <x v="2"/>
    <d v="2022-10-01T00:00:00"/>
    <d v="2022-10-01T00:00:00"/>
    <x v="0"/>
    <x v="1"/>
    <s v="Order assembled"/>
    <x v="0"/>
    <x v="0"/>
    <x v="1"/>
    <n v="152"/>
    <n v="217.36"/>
  </r>
  <r>
    <s v="AD01-9363"/>
    <x v="2"/>
    <d v="2022-10-01T00:00:00"/>
    <d v="2022-10-01T00:00:00"/>
    <x v="0"/>
    <x v="1"/>
    <s v="Order assembled"/>
    <x v="0"/>
    <x v="0"/>
    <x v="1"/>
    <n v="320"/>
    <n v="457.6"/>
  </r>
  <r>
    <s v="AD01-9364"/>
    <x v="2"/>
    <d v="2022-10-01T00:00:00"/>
    <d v="2022-10-01T00:00:00"/>
    <x v="0"/>
    <x v="1"/>
    <s v="Order assembled"/>
    <x v="0"/>
    <x v="0"/>
    <x v="1"/>
    <n v="368"/>
    <n v="526.24"/>
  </r>
  <r>
    <s v="AD01-9361"/>
    <x v="2"/>
    <d v="2022-10-01T00:00:00"/>
    <d v="2022-10-01T00:00:00"/>
    <x v="0"/>
    <x v="1"/>
    <s v="Order assembled"/>
    <x v="0"/>
    <x v="0"/>
    <x v="1"/>
    <n v="148"/>
    <n v="211.64"/>
  </r>
  <r>
    <s v="AD01-9361"/>
    <x v="2"/>
    <d v="2022-10-01T00:00:00"/>
    <d v="2022-10-01T00:00:00"/>
    <x v="0"/>
    <x v="1"/>
    <s v="Order assembled"/>
    <x v="0"/>
    <x v="0"/>
    <x v="1"/>
    <n v="322"/>
    <n v="460.46000000000004"/>
  </r>
  <r>
    <s v="AD01-9362"/>
    <x v="2"/>
    <d v="2022-10-01T00:00:00"/>
    <d v="2022-10-01T00:00:00"/>
    <x v="0"/>
    <x v="1"/>
    <s v="Order assembled"/>
    <x v="0"/>
    <x v="0"/>
    <x v="1"/>
    <n v="370"/>
    <n v="529.1"/>
  </r>
  <r>
    <s v="AD01-9361"/>
    <x v="2"/>
    <d v="2022-10-01T00:00:00"/>
    <d v="2022-10-01T00:00:00"/>
    <x v="0"/>
    <x v="1"/>
    <s v="Order assembled"/>
    <x v="0"/>
    <x v="0"/>
    <x v="1"/>
    <n v="150"/>
    <n v="214.5"/>
  </r>
  <r>
    <s v="AD01-9364"/>
    <x v="2"/>
    <d v="2022-10-01T00:00:00"/>
    <d v="2022-10-01T00:00:00"/>
    <x v="0"/>
    <x v="1"/>
    <s v="Order assembled"/>
    <x v="0"/>
    <x v="0"/>
    <x v="1"/>
    <n v="703"/>
    <n v="1005.29"/>
  </r>
  <r>
    <s v="AD01-9365"/>
    <x v="2"/>
    <d v="2022-10-01T00:00:00"/>
    <d v="2022-10-01T00:00:00"/>
    <x v="0"/>
    <x v="1"/>
    <s v="Order assembled"/>
    <x v="0"/>
    <x v="0"/>
    <x v="1"/>
    <n v="737"/>
    <n v="1053.9099999999999"/>
  </r>
  <r>
    <s v="AD01-9365"/>
    <x v="2"/>
    <d v="2022-10-01T00:00:00"/>
    <d v="2022-10-01T00:00:00"/>
    <x v="0"/>
    <x v="1"/>
    <s v="Order assembled"/>
    <x v="0"/>
    <x v="0"/>
    <x v="1"/>
    <n v="147"/>
    <n v="210.21"/>
  </r>
  <r>
    <s v="AD01-9362"/>
    <x v="2"/>
    <d v="2022-10-01T00:00:00"/>
    <d v="2022-10-01T00:00:00"/>
    <x v="0"/>
    <x v="1"/>
    <s v="Order assembled"/>
    <x v="0"/>
    <x v="0"/>
    <x v="1"/>
    <n v="321"/>
    <n v="526.24"/>
  </r>
  <r>
    <s v="AD01-9361"/>
    <x v="2"/>
    <d v="2022-10-01T00:00:00"/>
    <d v="2022-10-01T00:00:00"/>
    <x v="0"/>
    <x v="1"/>
    <s v="Order assembled"/>
    <x v="0"/>
    <x v="0"/>
    <x v="1"/>
    <n v="776"/>
    <n v="526.24"/>
  </r>
  <r>
    <s v="AD01-9362"/>
    <x v="2"/>
    <d v="2022-10-01T00:00:00"/>
    <d v="2022-10-01T00:00:00"/>
    <x v="0"/>
    <x v="1"/>
    <s v="Order assembled"/>
    <x v="0"/>
    <x v="0"/>
    <x v="1"/>
    <n v="151"/>
    <n v="215.93"/>
  </r>
  <r>
    <s v="AD01-9361"/>
    <x v="2"/>
    <d v="2022-10-01T00:00:00"/>
    <d v="2022-10-01T00:00:00"/>
    <x v="0"/>
    <x v="1"/>
    <s v="Order assembled"/>
    <x v="0"/>
    <x v="0"/>
    <x v="1"/>
    <n v="367"/>
    <n v="524.80999999999995"/>
  </r>
  <r>
    <s v="AD01-9364"/>
    <x v="2"/>
    <d v="2022-10-01T00:00:00"/>
    <d v="2022-10-01T00:00:00"/>
    <x v="0"/>
    <x v="1"/>
    <s v="Order assembled"/>
    <x v="0"/>
    <x v="0"/>
    <x v="1"/>
    <n v="149"/>
    <n v="213.07"/>
  </r>
  <r>
    <s v="AD01-9364"/>
    <x v="2"/>
    <d v="2022-10-01T00:00:00"/>
    <d v="2022-10-01T00:00:00"/>
    <x v="0"/>
    <x v="1"/>
    <s v="Order assembled"/>
    <x v="0"/>
    <x v="0"/>
    <x v="1"/>
    <n v="323"/>
    <n v="461.89"/>
  </r>
  <r>
    <s v="AD01-9362"/>
    <x v="2"/>
    <d v="2022-10-01T00:00:00"/>
    <d v="2022-10-01T00:00:00"/>
    <x v="0"/>
    <x v="1"/>
    <s v="Order assembled"/>
    <x v="0"/>
    <x v="0"/>
    <x v="1"/>
    <n v="371"/>
    <n v="530.53"/>
  </r>
  <r>
    <s v="AD01-9361"/>
    <x v="2"/>
    <d v="2022-09-01T00:00:00"/>
    <d v="2022-09-01T00:00:00"/>
    <x v="0"/>
    <x v="1"/>
    <s v="Order assembled"/>
    <x v="0"/>
    <x v="0"/>
    <x v="1"/>
    <n v="326"/>
    <n v="443.36"/>
  </r>
  <r>
    <s v="AD01-9363"/>
    <x v="2"/>
    <d v="2022-09-01T00:00:00"/>
    <d v="2022-09-01T00:00:00"/>
    <x v="0"/>
    <x v="1"/>
    <s v="Order assembled"/>
    <x v="0"/>
    <x v="0"/>
    <x v="1"/>
    <n v="128"/>
    <n v="183.04"/>
  </r>
  <r>
    <s v="AD01-9361"/>
    <x v="2"/>
    <d v="2022-09-01T00:00:00"/>
    <d v="2022-09-01T00:00:00"/>
    <x v="0"/>
    <x v="1"/>
    <s v="Order assembled"/>
    <x v="0"/>
    <x v="0"/>
    <x v="1"/>
    <n v="328"/>
    <n v="469.03999999999996"/>
  </r>
  <r>
    <s v="AD01-9361"/>
    <x v="2"/>
    <d v="2022-09-01T00:00:00"/>
    <d v="2022-09-01T00:00:00"/>
    <x v="0"/>
    <x v="1"/>
    <s v="Order assembled"/>
    <x v="0"/>
    <x v="0"/>
    <x v="1"/>
    <n v="130"/>
    <n v="185.9"/>
  </r>
  <r>
    <s v="AD01-9362"/>
    <x v="2"/>
    <d v="2022-09-01T00:00:00"/>
    <d v="2022-09-01T00:00:00"/>
    <x v="0"/>
    <x v="1"/>
    <s v="Order assembled"/>
    <x v="0"/>
    <x v="0"/>
    <x v="1"/>
    <n v="736"/>
    <n v="1052.48"/>
  </r>
  <r>
    <s v="AD01-9361"/>
    <x v="2"/>
    <d v="2022-09-01T00:00:00"/>
    <d v="2022-09-01T00:00:00"/>
    <x v="0"/>
    <x v="1"/>
    <s v="Order assembled"/>
    <x v="0"/>
    <x v="0"/>
    <x v="1"/>
    <n v="327"/>
    <n v="526.24"/>
  </r>
  <r>
    <s v="AD01-9362"/>
    <x v="2"/>
    <d v="2022-09-01T00:00:00"/>
    <d v="2022-09-01T00:00:00"/>
    <x v="0"/>
    <x v="1"/>
    <s v="Order assembled"/>
    <x v="0"/>
    <x v="0"/>
    <x v="1"/>
    <n v="775"/>
    <n v="526.24"/>
  </r>
  <r>
    <s v="AD01-9362"/>
    <x v="2"/>
    <d v="2022-09-01T00:00:00"/>
    <d v="2022-09-01T00:00:00"/>
    <x v="0"/>
    <x v="1"/>
    <s v="Order assembled"/>
    <x v="0"/>
    <x v="0"/>
    <x v="1"/>
    <n v="325"/>
    <n v="464.75"/>
  </r>
  <r>
    <s v="AD01-9361"/>
    <x v="2"/>
    <d v="2022-09-01T00:00:00"/>
    <d v="2022-09-01T00:00:00"/>
    <x v="0"/>
    <x v="1"/>
    <s v="Order assembled"/>
    <x v="0"/>
    <x v="0"/>
    <x v="1"/>
    <n v="127"/>
    <n v="181.61"/>
  </r>
  <r>
    <s v="AD01-9361"/>
    <x v="2"/>
    <d v="2022-09-01T00:00:00"/>
    <d v="2022-09-01T00:00:00"/>
    <x v="0"/>
    <x v="1"/>
    <s v="Order assembled"/>
    <x v="0"/>
    <x v="0"/>
    <x v="1"/>
    <n v="329"/>
    <n v="470.47"/>
  </r>
  <r>
    <s v="AD01-9364"/>
    <x v="2"/>
    <d v="2022-04-01T00:00:00"/>
    <d v="2022-04-01T00:00:00"/>
    <x v="1"/>
    <x v="0"/>
    <s v="Order assembled"/>
    <x v="0"/>
    <x v="0"/>
    <x v="1"/>
    <n v="182"/>
    <n v="260.26"/>
  </r>
  <r>
    <s v="AD01-9362"/>
    <x v="2"/>
    <d v="2022-04-01T00:00:00"/>
    <d v="2022-04-01T00:00:00"/>
    <x v="1"/>
    <x v="0"/>
    <s v="Order assembled"/>
    <x v="0"/>
    <x v="0"/>
    <x v="1"/>
    <n v="176"/>
    <n v="251.68"/>
  </r>
  <r>
    <s v="AD01-9361"/>
    <x v="2"/>
    <d v="2022-04-01T00:00:00"/>
    <d v="2022-04-01T00:00:00"/>
    <x v="1"/>
    <x v="0"/>
    <s v="Order assembled"/>
    <x v="0"/>
    <x v="0"/>
    <x v="0"/>
    <n v="200"/>
    <n v="286"/>
  </r>
  <r>
    <s v="AD01-9362"/>
    <x v="2"/>
    <d v="2022-04-01T00:00:00"/>
    <d v="2022-04-01T00:00:00"/>
    <x v="1"/>
    <x v="0"/>
    <s v="Order assembled"/>
    <x v="0"/>
    <x v="0"/>
    <x v="0"/>
    <n v="248"/>
    <n v="354.64"/>
  </r>
  <r>
    <s v="AD01-9361"/>
    <x v="2"/>
    <d v="2022-04-01T00:00:00"/>
    <d v="2022-04-01T00:00:00"/>
    <x v="1"/>
    <x v="0"/>
    <s v="Order assembled"/>
    <x v="0"/>
    <x v="0"/>
    <x v="0"/>
    <n v="184"/>
    <n v="263.12"/>
  </r>
  <r>
    <s v="AD01-9361"/>
    <x v="2"/>
    <d v="2022-04-01T00:00:00"/>
    <d v="2022-04-01T00:00:00"/>
    <x v="1"/>
    <x v="0"/>
    <s v="Order assembled"/>
    <x v="0"/>
    <x v="0"/>
    <x v="0"/>
    <n v="178"/>
    <n v="254.54"/>
  </r>
  <r>
    <s v="AD01-9362"/>
    <x v="2"/>
    <d v="2022-04-01T00:00:00"/>
    <d v="2022-04-01T00:00:00"/>
    <x v="1"/>
    <x v="0"/>
    <s v="Order assembled"/>
    <x v="0"/>
    <x v="0"/>
    <x v="0"/>
    <n v="172"/>
    <n v="245.95999999999998"/>
  </r>
  <r>
    <s v="AD01-9361"/>
    <x v="2"/>
    <d v="2022-04-01T00:00:00"/>
    <d v="2022-04-01T00:00:00"/>
    <x v="1"/>
    <x v="0"/>
    <s v="Order assembled"/>
    <x v="0"/>
    <x v="0"/>
    <x v="0"/>
    <n v="202"/>
    <n v="526.24"/>
  </r>
  <r>
    <s v="AD01-9362"/>
    <x v="2"/>
    <d v="2022-04-01T00:00:00"/>
    <d v="2022-04-01T00:00:00"/>
    <x v="1"/>
    <x v="0"/>
    <s v="Order assembled"/>
    <x v="0"/>
    <x v="0"/>
    <x v="0"/>
    <n v="250"/>
    <n v="526.24"/>
  </r>
  <r>
    <s v="AD01-9363"/>
    <x v="2"/>
    <d v="2022-04-01T00:00:00"/>
    <d v="2022-04-01T00:00:00"/>
    <x v="1"/>
    <x v="0"/>
    <s v="Order assembled"/>
    <x v="0"/>
    <x v="0"/>
    <x v="0"/>
    <n v="246"/>
    <n v="351.78"/>
  </r>
  <r>
    <s v="AD01-9361"/>
    <x v="2"/>
    <d v="2022-04-01T00:00:00"/>
    <d v="2022-04-01T00:00:00"/>
    <x v="1"/>
    <x v="0"/>
    <s v="Order assembled"/>
    <x v="0"/>
    <x v="0"/>
    <x v="0"/>
    <n v="201"/>
    <n v="287.43"/>
  </r>
  <r>
    <s v="AD01-9364"/>
    <x v="2"/>
    <d v="2022-04-01T00:00:00"/>
    <d v="2022-04-01T00:00:00"/>
    <x v="1"/>
    <x v="0"/>
    <s v="Order assembled"/>
    <x v="0"/>
    <x v="0"/>
    <x v="0"/>
    <n v="249"/>
    <n v="356.07"/>
  </r>
  <r>
    <s v="AD01-9361"/>
    <x v="2"/>
    <d v="2022-04-01T00:00:00"/>
    <d v="2022-04-01T00:00:00"/>
    <x v="1"/>
    <x v="0"/>
    <s v="Order assembled"/>
    <x v="0"/>
    <x v="0"/>
    <x v="0"/>
    <n v="181"/>
    <n v="258.83"/>
  </r>
  <r>
    <s v="AD01-9361"/>
    <x v="2"/>
    <d v="2022-04-01T00:00:00"/>
    <d v="2022-04-01T00:00:00"/>
    <x v="1"/>
    <x v="0"/>
    <s v="Order assembled"/>
    <x v="0"/>
    <x v="0"/>
    <x v="0"/>
    <n v="175"/>
    <n v="250.25"/>
  </r>
  <r>
    <s v="AD01-9362"/>
    <x v="2"/>
    <d v="2022-04-01T00:00:00"/>
    <d v="2022-04-01T00:00:00"/>
    <x v="1"/>
    <x v="0"/>
    <s v="Order assembled"/>
    <x v="0"/>
    <x v="0"/>
    <x v="0"/>
    <n v="792"/>
    <n v="1132.56"/>
  </r>
  <r>
    <s v="AD01-9362"/>
    <x v="2"/>
    <d v="2022-04-01T00:00:00"/>
    <d v="2022-04-01T00:00:00"/>
    <x v="1"/>
    <x v="0"/>
    <s v="Order assembled"/>
    <x v="0"/>
    <x v="0"/>
    <x v="0"/>
    <n v="825"/>
    <n v="1179.75"/>
  </r>
  <r>
    <s v="AD01-9361"/>
    <x v="2"/>
    <d v="2022-04-01T00:00:00"/>
    <d v="2022-04-01T00:00:00"/>
    <x v="1"/>
    <x v="0"/>
    <s v="Order assembled"/>
    <x v="0"/>
    <x v="0"/>
    <x v="1"/>
    <n v="185"/>
    <n v="264.55"/>
  </r>
  <r>
    <s v="AD01-9365"/>
    <x v="2"/>
    <d v="2022-04-01T00:00:00"/>
    <d v="2022-04-01T00:00:00"/>
    <x v="1"/>
    <x v="0"/>
    <s v="Order assembled"/>
    <x v="0"/>
    <x v="0"/>
    <x v="1"/>
    <n v="179"/>
    <n v="255.97"/>
  </r>
  <r>
    <s v="AD01-9364"/>
    <x v="2"/>
    <d v="2022-04-01T00:00:00"/>
    <d v="2022-04-01T00:00:00"/>
    <x v="1"/>
    <x v="0"/>
    <s v="Order assembled"/>
    <x v="0"/>
    <x v="0"/>
    <x v="1"/>
    <n v="173"/>
    <n v="247.39"/>
  </r>
  <r>
    <s v="AD01-9361"/>
    <x v="2"/>
    <d v="2022-04-01T00:00:00"/>
    <d v="2022-04-01T00:00:00"/>
    <x v="1"/>
    <x v="0"/>
    <s v="Order assembled"/>
    <x v="0"/>
    <x v="0"/>
    <x v="0"/>
    <n v="203"/>
    <n v="290.28999999999996"/>
  </r>
  <r>
    <s v="AD01-9363"/>
    <x v="2"/>
    <d v="2022-08-01T00:00:00"/>
    <d v="2022-08-01T00:00:00"/>
    <x v="1"/>
    <x v="0"/>
    <s v="Order assembled"/>
    <x v="0"/>
    <x v="0"/>
    <x v="1"/>
    <n v="368"/>
    <n v="526.24"/>
  </r>
  <r>
    <s v="AD01-9362"/>
    <x v="2"/>
    <d v="2022-08-01T00:00:00"/>
    <d v="2022-08-01T00:00:00"/>
    <x v="1"/>
    <x v="0"/>
    <s v="Order assembled"/>
    <x v="0"/>
    <x v="0"/>
    <x v="1"/>
    <n v="362"/>
    <n v="517.66"/>
  </r>
  <r>
    <s v="AD01-9362"/>
    <x v="2"/>
    <d v="2022-08-01T00:00:00"/>
    <d v="2022-08-01T00:00:00"/>
    <x v="1"/>
    <x v="0"/>
    <s v="Order assembled"/>
    <x v="0"/>
    <x v="0"/>
    <x v="1"/>
    <n v="356"/>
    <n v="509.08"/>
  </r>
  <r>
    <s v="AD01-9362"/>
    <x v="2"/>
    <d v="2022-08-01T00:00:00"/>
    <d v="2022-08-01T00:00:00"/>
    <x v="1"/>
    <x v="0"/>
    <s v="Order assembled"/>
    <x v="0"/>
    <x v="0"/>
    <x v="0"/>
    <n v="182"/>
    <n v="260.26"/>
  </r>
  <r>
    <s v="AD01-9364"/>
    <x v="2"/>
    <d v="2022-08-01T00:00:00"/>
    <d v="2022-08-01T00:00:00"/>
    <x v="1"/>
    <x v="0"/>
    <s v="Order assembled"/>
    <x v="0"/>
    <x v="0"/>
    <x v="0"/>
    <n v="224"/>
    <n v="320.32"/>
  </r>
  <r>
    <s v="AD01-9364"/>
    <x v="2"/>
    <d v="2022-08-01T00:00:00"/>
    <d v="2022-08-01T00:00:00"/>
    <x v="1"/>
    <x v="0"/>
    <s v="Order assembled"/>
    <x v="0"/>
    <x v="0"/>
    <x v="0"/>
    <n v="364"/>
    <n v="520.52"/>
  </r>
  <r>
    <s v="AD01-9362"/>
    <x v="2"/>
    <d v="2022-08-01T00:00:00"/>
    <d v="2022-08-01T00:00:00"/>
    <x v="1"/>
    <x v="0"/>
    <s v="Order assembled"/>
    <x v="0"/>
    <x v="0"/>
    <x v="0"/>
    <n v="358"/>
    <n v="511.94"/>
  </r>
  <r>
    <s v="AD01-9365"/>
    <x v="2"/>
    <d v="2022-08-01T00:00:00"/>
    <d v="2022-08-01T00:00:00"/>
    <x v="1"/>
    <x v="0"/>
    <s v="Order assembled"/>
    <x v="0"/>
    <x v="0"/>
    <x v="0"/>
    <n v="178"/>
    <n v="526.24"/>
  </r>
  <r>
    <s v="AD01-9364"/>
    <x v="2"/>
    <d v="2022-08-01T00:00:00"/>
    <d v="2022-08-01T00:00:00"/>
    <x v="1"/>
    <x v="0"/>
    <s v="Order assembled"/>
    <x v="0"/>
    <x v="0"/>
    <x v="0"/>
    <n v="226"/>
    <n v="526.24"/>
  </r>
  <r>
    <s v="AD01-9362"/>
    <x v="2"/>
    <d v="2022-08-01T00:00:00"/>
    <d v="2022-08-01T00:00:00"/>
    <x v="1"/>
    <x v="0"/>
    <s v="Order assembled"/>
    <x v="0"/>
    <x v="0"/>
    <x v="0"/>
    <n v="1014"/>
    <n v="1450.02"/>
  </r>
  <r>
    <s v="AD01-9362"/>
    <x v="2"/>
    <d v="2022-08-01T00:00:00"/>
    <d v="2022-08-01T00:00:00"/>
    <x v="1"/>
    <x v="0"/>
    <s v="Order assembled"/>
    <x v="0"/>
    <x v="0"/>
    <x v="0"/>
    <n v="228"/>
    <n v="326.03999999999996"/>
  </r>
  <r>
    <s v="AD01-9362"/>
    <x v="2"/>
    <d v="2022-08-01T00:00:00"/>
    <d v="2022-08-01T00:00:00"/>
    <x v="1"/>
    <x v="0"/>
    <s v="Order assembled"/>
    <x v="0"/>
    <x v="0"/>
    <x v="0"/>
    <n v="225"/>
    <n v="321.75"/>
  </r>
  <r>
    <s v="AD01-9362"/>
    <x v="2"/>
    <d v="2022-08-01T00:00:00"/>
    <d v="2022-08-01T00:00:00"/>
    <x v="1"/>
    <x v="0"/>
    <s v="Order assembled"/>
    <x v="0"/>
    <x v="0"/>
    <x v="0"/>
    <n v="367"/>
    <n v="524.80999999999995"/>
  </r>
  <r>
    <s v="AD01-9362"/>
    <x v="2"/>
    <d v="2022-08-01T00:00:00"/>
    <d v="2022-08-01T00:00:00"/>
    <x v="1"/>
    <x v="0"/>
    <s v="Order assembled"/>
    <x v="0"/>
    <x v="0"/>
    <x v="0"/>
    <n v="361"/>
    <n v="516.23"/>
  </r>
  <r>
    <s v="AD01-9365"/>
    <x v="2"/>
    <d v="2022-08-01T00:00:00"/>
    <d v="2022-08-01T00:00:00"/>
    <x v="1"/>
    <x v="0"/>
    <s v="Order assembled"/>
    <x v="0"/>
    <x v="0"/>
    <x v="0"/>
    <n v="355"/>
    <n v="507.65"/>
  </r>
  <r>
    <s v="AD01-9364"/>
    <x v="2"/>
    <d v="2022-08-01T00:00:00"/>
    <d v="2022-08-01T00:00:00"/>
    <x v="1"/>
    <x v="0"/>
    <s v="Order assembled"/>
    <x v="0"/>
    <x v="0"/>
    <x v="0"/>
    <n v="795"/>
    <n v="1136.8499999999999"/>
  </r>
  <r>
    <s v="AD01-9362"/>
    <x v="2"/>
    <d v="2022-08-01T00:00:00"/>
    <d v="2022-08-01T00:00:00"/>
    <x v="1"/>
    <x v="0"/>
    <s v="Order assembled"/>
    <x v="0"/>
    <x v="0"/>
    <x v="0"/>
    <n v="828"/>
    <n v="1184.04"/>
  </r>
  <r>
    <s v="AD01-9361"/>
    <x v="2"/>
    <d v="2022-08-01T00:00:00"/>
    <d v="2022-08-01T00:00:00"/>
    <x v="1"/>
    <x v="0"/>
    <s v="Order assembled"/>
    <x v="0"/>
    <x v="0"/>
    <x v="1"/>
    <n v="365"/>
    <n v="521.95000000000005"/>
  </r>
  <r>
    <s v="AD01-9362"/>
    <x v="2"/>
    <d v="2022-08-01T00:00:00"/>
    <d v="2022-08-01T00:00:00"/>
    <x v="1"/>
    <x v="0"/>
    <s v="Order assembled"/>
    <x v="0"/>
    <x v="0"/>
    <x v="1"/>
    <n v="359"/>
    <n v="513.37"/>
  </r>
  <r>
    <s v="AD01-9362"/>
    <x v="2"/>
    <d v="2022-08-01T00:00:00"/>
    <d v="2022-08-01T00:00:00"/>
    <x v="1"/>
    <x v="0"/>
    <s v="Order assembled"/>
    <x v="0"/>
    <x v="0"/>
    <x v="1"/>
    <n v="353"/>
    <n v="504.78999999999996"/>
  </r>
  <r>
    <s v="AD01-9362"/>
    <x v="2"/>
    <d v="2022-08-01T00:00:00"/>
    <d v="2022-08-01T00:00:00"/>
    <x v="1"/>
    <x v="0"/>
    <s v="Order assembled"/>
    <x v="0"/>
    <x v="0"/>
    <x v="0"/>
    <n v="179"/>
    <n v="255.97"/>
  </r>
  <r>
    <s v="AD01-9361"/>
    <x v="2"/>
    <d v="2022-08-01T00:00:00"/>
    <d v="2022-08-01T00:00:00"/>
    <x v="1"/>
    <x v="0"/>
    <s v="Order assembled"/>
    <x v="0"/>
    <x v="0"/>
    <x v="0"/>
    <n v="227"/>
    <n v="324.61"/>
  </r>
  <r>
    <s v="AD01-9362"/>
    <x v="2"/>
    <d v="2022-12-01T00:00:00"/>
    <d v="2022-12-01T00:00:00"/>
    <x v="1"/>
    <x v="0"/>
    <s v="Order assembled"/>
    <x v="0"/>
    <x v="0"/>
    <x v="1"/>
    <n v="302"/>
    <n v="431.86"/>
  </r>
  <r>
    <s v="AD01-9361"/>
    <x v="2"/>
    <d v="2022-12-01T00:00:00"/>
    <d v="2022-12-01T00:00:00"/>
    <x v="1"/>
    <x v="0"/>
    <s v="Order assembled"/>
    <x v="0"/>
    <x v="0"/>
    <x v="1"/>
    <n v="296"/>
    <n v="423.28"/>
  </r>
  <r>
    <s v="AD01-9364"/>
    <x v="2"/>
    <d v="2022-12-01T00:00:00"/>
    <d v="2022-12-01T00:00:00"/>
    <x v="1"/>
    <x v="0"/>
    <s v="Order assembled"/>
    <x v="0"/>
    <x v="0"/>
    <x v="1"/>
    <n v="290"/>
    <n v="414.7"/>
  </r>
  <r>
    <s v="AD01-9362"/>
    <x v="2"/>
    <d v="2022-12-01T00:00:00"/>
    <d v="2022-12-01T00:00:00"/>
    <x v="1"/>
    <x v="0"/>
    <s v="Order assembled"/>
    <x v="0"/>
    <x v="0"/>
    <x v="0"/>
    <n v="230"/>
    <n v="328.9"/>
  </r>
  <r>
    <s v="AD01-9364"/>
    <x v="2"/>
    <d v="2022-12-01T00:00:00"/>
    <d v="2022-12-01T00:00:00"/>
    <x v="1"/>
    <x v="0"/>
    <s v="Order assembled"/>
    <x v="0"/>
    <x v="0"/>
    <x v="0"/>
    <n v="158"/>
    <n v="225.94"/>
  </r>
  <r>
    <s v="AD01-9361"/>
    <x v="2"/>
    <d v="2022-12-01T00:00:00"/>
    <d v="2022-12-01T00:00:00"/>
    <x v="1"/>
    <x v="0"/>
    <s v="Order assembled"/>
    <x v="0"/>
    <x v="0"/>
    <x v="0"/>
    <n v="206"/>
    <n v="294.58"/>
  </r>
  <r>
    <s v="AD01-9361"/>
    <x v="2"/>
    <d v="2022-12-01T00:00:00"/>
    <d v="2022-12-01T00:00:00"/>
    <x v="1"/>
    <x v="0"/>
    <s v="Order assembled"/>
    <x v="0"/>
    <x v="0"/>
    <x v="0"/>
    <n v="304"/>
    <n v="434.72"/>
  </r>
  <r>
    <s v="AD01-9362"/>
    <x v="2"/>
    <d v="2022-12-01T00:00:00"/>
    <d v="2022-12-01T00:00:00"/>
    <x v="1"/>
    <x v="0"/>
    <s v="Order assembled"/>
    <x v="0"/>
    <x v="0"/>
    <x v="0"/>
    <n v="298"/>
    <n v="426.14"/>
  </r>
  <r>
    <s v="AD01-9364"/>
    <x v="2"/>
    <d v="2022-12-01T00:00:00"/>
    <d v="2022-12-01T00:00:00"/>
    <x v="1"/>
    <x v="0"/>
    <s v="Order assembled"/>
    <x v="0"/>
    <x v="0"/>
    <x v="0"/>
    <n v="292"/>
    <n v="417.56"/>
  </r>
  <r>
    <s v="AD01-9362"/>
    <x v="2"/>
    <d v="2022-12-01T00:00:00"/>
    <d v="2022-12-01T00:00:00"/>
    <x v="1"/>
    <x v="0"/>
    <s v="Order assembled"/>
    <x v="0"/>
    <x v="0"/>
    <x v="0"/>
    <n v="232"/>
    <n v="526.24"/>
  </r>
  <r>
    <s v="AD01-9361"/>
    <x v="2"/>
    <d v="2022-12-01T00:00:00"/>
    <d v="2022-12-01T00:00:00"/>
    <x v="1"/>
    <x v="0"/>
    <s v="Order assembled"/>
    <x v="0"/>
    <x v="0"/>
    <x v="0"/>
    <n v="160"/>
    <n v="526.24"/>
  </r>
  <r>
    <s v="AD01-9362"/>
    <x v="2"/>
    <d v="2022-12-01T00:00:00"/>
    <d v="2022-12-01T00:00:00"/>
    <x v="1"/>
    <x v="0"/>
    <s v="Order assembled"/>
    <x v="0"/>
    <x v="0"/>
    <x v="0"/>
    <n v="964"/>
    <n v="1378.52"/>
  </r>
  <r>
    <s v="AD01-9361"/>
    <x v="2"/>
    <d v="2022-12-01T00:00:00"/>
    <d v="2022-12-01T00:00:00"/>
    <x v="1"/>
    <x v="0"/>
    <s v="Order assembled"/>
    <x v="0"/>
    <x v="0"/>
    <x v="0"/>
    <n v="1018"/>
    <n v="1455.74"/>
  </r>
  <r>
    <s v="AD01-9364"/>
    <x v="2"/>
    <d v="2022-12-01T00:00:00"/>
    <d v="2022-12-01T00:00:00"/>
    <x v="1"/>
    <x v="0"/>
    <s v="Order assembled"/>
    <x v="0"/>
    <x v="0"/>
    <x v="0"/>
    <n v="204"/>
    <n v="291.72000000000003"/>
  </r>
  <r>
    <s v="AD01-9364"/>
    <x v="2"/>
    <d v="2022-12-01T00:00:00"/>
    <d v="2022-12-01T00:00:00"/>
    <x v="1"/>
    <x v="0"/>
    <s v="Order assembled"/>
    <x v="0"/>
    <x v="0"/>
    <x v="0"/>
    <n v="231"/>
    <n v="330.33"/>
  </r>
  <r>
    <s v="AD01-9362"/>
    <x v="2"/>
    <d v="2022-12-01T00:00:00"/>
    <d v="2022-12-01T00:00:00"/>
    <x v="1"/>
    <x v="0"/>
    <s v="Order assembled"/>
    <x v="0"/>
    <x v="0"/>
    <x v="0"/>
    <n v="159"/>
    <n v="227.37"/>
  </r>
  <r>
    <s v="AD01-9362"/>
    <x v="2"/>
    <d v="2022-12-01T00:00:00"/>
    <d v="2022-12-01T00:00:00"/>
    <x v="1"/>
    <x v="0"/>
    <s v="Order assembled"/>
    <x v="0"/>
    <x v="0"/>
    <x v="0"/>
    <n v="207"/>
    <n v="296.01"/>
  </r>
  <r>
    <s v="AD01-9361"/>
    <x v="2"/>
    <d v="2022-12-01T00:00:00"/>
    <d v="2022-12-01T00:00:00"/>
    <x v="1"/>
    <x v="0"/>
    <s v="Order assembled"/>
    <x v="0"/>
    <x v="0"/>
    <x v="0"/>
    <n v="301"/>
    <n v="430.43"/>
  </r>
  <r>
    <s v="AD01-9364"/>
    <x v="2"/>
    <d v="2022-12-01T00:00:00"/>
    <d v="2022-12-01T00:00:00"/>
    <x v="1"/>
    <x v="0"/>
    <s v="Order assembled"/>
    <x v="0"/>
    <x v="0"/>
    <x v="0"/>
    <n v="295"/>
    <n v="421.85"/>
  </r>
  <r>
    <s v="AD01-9361"/>
    <x v="2"/>
    <d v="2022-12-01T00:00:00"/>
    <d v="2022-12-01T00:00:00"/>
    <x v="1"/>
    <x v="0"/>
    <s v="Order assembled"/>
    <x v="0"/>
    <x v="0"/>
    <x v="0"/>
    <n v="289"/>
    <n v="413.27"/>
  </r>
  <r>
    <s v="AD01-9364"/>
    <x v="2"/>
    <d v="2022-12-01T00:00:00"/>
    <d v="2022-12-01T00:00:00"/>
    <x v="1"/>
    <x v="0"/>
    <s v="Order assembled"/>
    <x v="0"/>
    <x v="0"/>
    <x v="0"/>
    <n v="799"/>
    <n v="1142.57"/>
  </r>
  <r>
    <s v="AD01-9362"/>
    <x v="2"/>
    <d v="2022-12-01T00:00:00"/>
    <d v="2022-12-01T00:00:00"/>
    <x v="1"/>
    <x v="0"/>
    <s v="Order assembled"/>
    <x v="0"/>
    <x v="0"/>
    <x v="0"/>
    <n v="832"/>
    <n v="1189.76"/>
  </r>
  <r>
    <s v="AD01-9364"/>
    <x v="2"/>
    <d v="2022-12-01T00:00:00"/>
    <d v="2022-12-01T00:00:00"/>
    <x v="1"/>
    <x v="0"/>
    <s v="Order assembled"/>
    <x v="0"/>
    <x v="0"/>
    <x v="1"/>
    <n v="299"/>
    <n v="427.57"/>
  </r>
  <r>
    <s v="AD01-9362"/>
    <x v="2"/>
    <d v="2022-12-01T00:00:00"/>
    <d v="2022-12-01T00:00:00"/>
    <x v="1"/>
    <x v="0"/>
    <s v="Order assembled"/>
    <x v="0"/>
    <x v="0"/>
    <x v="1"/>
    <n v="293"/>
    <n v="418.99"/>
  </r>
  <r>
    <s v="AD01-9361"/>
    <x v="2"/>
    <d v="2022-12-01T00:00:00"/>
    <d v="2022-12-01T00:00:00"/>
    <x v="1"/>
    <x v="0"/>
    <s v="Order assembled"/>
    <x v="0"/>
    <x v="0"/>
    <x v="0"/>
    <n v="233"/>
    <n v="333.19"/>
  </r>
  <r>
    <s v="AD01-9361"/>
    <x v="2"/>
    <d v="2022-12-01T00:00:00"/>
    <d v="2022-12-01T00:00:00"/>
    <x v="1"/>
    <x v="0"/>
    <s v="Order assembled"/>
    <x v="0"/>
    <x v="0"/>
    <x v="0"/>
    <n v="161"/>
    <n v="230.23000000000002"/>
  </r>
  <r>
    <s v="AD01-9362"/>
    <x v="2"/>
    <d v="2022-12-01T00:00:00"/>
    <d v="2022-12-01T00:00:00"/>
    <x v="1"/>
    <x v="0"/>
    <s v="Order assembled"/>
    <x v="0"/>
    <x v="0"/>
    <x v="0"/>
    <n v="203"/>
    <n v="290.28999999999996"/>
  </r>
  <r>
    <s v="AD01-9361"/>
    <x v="2"/>
    <d v="2022-02-01T00:00:00"/>
    <d v="2022-02-01T00:00:00"/>
    <x v="1"/>
    <x v="0"/>
    <s v="Order assembled"/>
    <x v="0"/>
    <x v="0"/>
    <x v="1"/>
    <n v="218"/>
    <n v="311.74"/>
  </r>
  <r>
    <s v="AD01-9362"/>
    <x v="2"/>
    <d v="2022-02-01T00:00:00"/>
    <d v="2022-02-01T00:00:00"/>
    <x v="1"/>
    <x v="0"/>
    <s v="Order assembled"/>
    <x v="0"/>
    <x v="0"/>
    <x v="1"/>
    <n v="212"/>
    <n v="303.15999999999997"/>
  </r>
  <r>
    <s v="AD01-9364"/>
    <x v="2"/>
    <d v="2022-02-01T00:00:00"/>
    <d v="2022-02-01T00:00:00"/>
    <x v="1"/>
    <x v="0"/>
    <s v="Order assembled"/>
    <x v="0"/>
    <x v="0"/>
    <x v="1"/>
    <n v="206"/>
    <n v="294.58"/>
  </r>
  <r>
    <s v="AD01-9361"/>
    <x v="2"/>
    <d v="2022-02-01T00:00:00"/>
    <d v="2022-02-01T00:00:00"/>
    <x v="1"/>
    <x v="0"/>
    <s v="Order assembled"/>
    <x v="0"/>
    <x v="0"/>
    <x v="0"/>
    <n v="212"/>
    <n v="303.15999999999997"/>
  </r>
  <r>
    <s v="AD01-9364"/>
    <x v="2"/>
    <d v="2022-02-01T00:00:00"/>
    <d v="2022-02-01T00:00:00"/>
    <x v="1"/>
    <x v="0"/>
    <s v="Order assembled"/>
    <x v="0"/>
    <x v="0"/>
    <x v="0"/>
    <n v="260"/>
    <n v="371.8"/>
  </r>
  <r>
    <s v="AD01-9361"/>
    <x v="2"/>
    <d v="2022-02-01T00:00:00"/>
    <d v="2022-02-01T00:00:00"/>
    <x v="1"/>
    <x v="0"/>
    <s v="Order assembled"/>
    <x v="0"/>
    <x v="0"/>
    <x v="0"/>
    <n v="214"/>
    <n v="306.02"/>
  </r>
  <r>
    <s v="AD01-9361"/>
    <x v="2"/>
    <d v="2022-02-01T00:00:00"/>
    <d v="2022-02-01T00:00:00"/>
    <x v="1"/>
    <x v="0"/>
    <s v="Order assembled"/>
    <x v="0"/>
    <x v="0"/>
    <x v="0"/>
    <n v="208"/>
    <n v="297.44"/>
  </r>
  <r>
    <s v="AD01-9362"/>
    <x v="2"/>
    <d v="2022-02-01T00:00:00"/>
    <d v="2022-02-01T00:00:00"/>
    <x v="1"/>
    <x v="0"/>
    <s v="Order assembled"/>
    <x v="0"/>
    <x v="0"/>
    <x v="0"/>
    <n v="214"/>
    <n v="526.24"/>
  </r>
  <r>
    <s v="AD01-9362"/>
    <x v="2"/>
    <d v="2022-02-01T00:00:00"/>
    <d v="2022-02-01T00:00:00"/>
    <x v="1"/>
    <x v="0"/>
    <s v="Order assembled"/>
    <x v="0"/>
    <x v="0"/>
    <x v="0"/>
    <n v="256"/>
    <n v="526.24"/>
  </r>
  <r>
    <s v="AD01-9361"/>
    <x v="2"/>
    <d v="2022-02-01T00:00:00"/>
    <d v="2022-02-01T00:00:00"/>
    <x v="1"/>
    <x v="0"/>
    <s v="Order assembled"/>
    <x v="0"/>
    <x v="0"/>
    <x v="0"/>
    <n v="1009"/>
    <n v="1442.87"/>
  </r>
  <r>
    <s v="AD01-9362"/>
    <x v="2"/>
    <d v="2022-02-01T00:00:00"/>
    <d v="2022-02-01T00:00:00"/>
    <x v="1"/>
    <x v="0"/>
    <s v="Order assembled"/>
    <x v="0"/>
    <x v="0"/>
    <x v="0"/>
    <n v="258"/>
    <n v="368.94"/>
  </r>
  <r>
    <s v="AD01-9361"/>
    <x v="2"/>
    <d v="2022-02-01T00:00:00"/>
    <d v="2022-02-01T00:00:00"/>
    <x v="1"/>
    <x v="0"/>
    <s v="Order assembled"/>
    <x v="0"/>
    <x v="0"/>
    <x v="0"/>
    <n v="213"/>
    <n v="304.59000000000003"/>
  </r>
  <r>
    <s v="AD01-9363"/>
    <x v="2"/>
    <d v="2022-02-01T00:00:00"/>
    <d v="2022-02-01T00:00:00"/>
    <x v="1"/>
    <x v="0"/>
    <s v="Order assembled"/>
    <x v="0"/>
    <x v="0"/>
    <x v="0"/>
    <n v="261"/>
    <n v="373.23"/>
  </r>
  <r>
    <s v="AD01-9362"/>
    <x v="2"/>
    <d v="2022-02-01T00:00:00"/>
    <d v="2022-02-01T00:00:00"/>
    <x v="1"/>
    <x v="0"/>
    <s v="Order assembled"/>
    <x v="0"/>
    <x v="0"/>
    <x v="0"/>
    <n v="217"/>
    <n v="310.31"/>
  </r>
  <r>
    <s v="AD01-9361"/>
    <x v="2"/>
    <d v="2022-02-01T00:00:00"/>
    <d v="2022-02-01T00:00:00"/>
    <x v="1"/>
    <x v="0"/>
    <s v="Order assembled"/>
    <x v="0"/>
    <x v="0"/>
    <x v="0"/>
    <n v="211"/>
    <n v="301.73"/>
  </r>
  <r>
    <s v="AD01-9361"/>
    <x v="2"/>
    <d v="2022-02-01T00:00:00"/>
    <d v="2022-02-01T00:00:00"/>
    <x v="1"/>
    <x v="0"/>
    <s v="Order assembled"/>
    <x v="0"/>
    <x v="0"/>
    <x v="0"/>
    <n v="205"/>
    <n v="293.14999999999998"/>
  </r>
  <r>
    <s v="AD01-9361"/>
    <x v="2"/>
    <d v="2022-02-01T00:00:00"/>
    <d v="2022-02-01T00:00:00"/>
    <x v="1"/>
    <x v="0"/>
    <s v="Order assembled"/>
    <x v="0"/>
    <x v="0"/>
    <x v="0"/>
    <n v="790"/>
    <n v="1129.7"/>
  </r>
  <r>
    <s v="AD01-9362"/>
    <x v="2"/>
    <d v="2022-02-01T00:00:00"/>
    <d v="2022-02-01T00:00:00"/>
    <x v="1"/>
    <x v="0"/>
    <s v="Order assembled"/>
    <x v="0"/>
    <x v="0"/>
    <x v="0"/>
    <n v="823"/>
    <n v="1176.8899999999999"/>
  </r>
  <r>
    <s v="AD01-9361"/>
    <x v="2"/>
    <d v="2022-02-01T00:00:00"/>
    <d v="2022-02-01T00:00:00"/>
    <x v="1"/>
    <x v="0"/>
    <s v="Order assembled"/>
    <x v="0"/>
    <x v="0"/>
    <x v="1"/>
    <n v="215"/>
    <n v="307.45"/>
  </r>
  <r>
    <s v="AD01-9364"/>
    <x v="2"/>
    <d v="2022-02-01T00:00:00"/>
    <d v="2022-02-01T00:00:00"/>
    <x v="1"/>
    <x v="0"/>
    <s v="Order assembled"/>
    <x v="0"/>
    <x v="0"/>
    <x v="1"/>
    <n v="209"/>
    <n v="298.87"/>
  </r>
  <r>
    <s v="AD01-9361"/>
    <x v="2"/>
    <d v="2022-02-01T00:00:00"/>
    <d v="2022-02-01T00:00:00"/>
    <x v="1"/>
    <x v="0"/>
    <s v="Order assembled"/>
    <x v="0"/>
    <x v="0"/>
    <x v="1"/>
    <n v="203"/>
    <n v="290.28999999999996"/>
  </r>
  <r>
    <s v="AD01-9364"/>
    <x v="2"/>
    <d v="2022-02-01T00:00:00"/>
    <d v="2022-02-01T00:00:00"/>
    <x v="1"/>
    <x v="0"/>
    <s v="Order assembled"/>
    <x v="0"/>
    <x v="0"/>
    <x v="0"/>
    <n v="257"/>
    <n v="367.51"/>
  </r>
  <r>
    <s v="AD01-9362"/>
    <x v="2"/>
    <d v="2022-01-01T00:00:00"/>
    <d v="2022-01-01T00:00:00"/>
    <x v="1"/>
    <x v="0"/>
    <s v="Order assembled"/>
    <x v="0"/>
    <x v="0"/>
    <x v="1"/>
    <n v="230"/>
    <n v="328.9"/>
  </r>
  <r>
    <s v="AD01-9361"/>
    <x v="2"/>
    <d v="2022-01-01T00:00:00"/>
    <d v="2022-01-01T00:00:00"/>
    <x v="1"/>
    <x v="0"/>
    <s v="Order assembled"/>
    <x v="0"/>
    <x v="0"/>
    <x v="1"/>
    <n v="224"/>
    <n v="320.32"/>
  </r>
  <r>
    <s v="AD01-9365"/>
    <x v="2"/>
    <d v="2022-01-01T00:00:00"/>
    <d v="2022-01-01T00:00:00"/>
    <x v="1"/>
    <x v="0"/>
    <s v="Order assembled"/>
    <x v="0"/>
    <x v="0"/>
    <x v="0"/>
    <n v="218"/>
    <n v="311.74"/>
  </r>
  <r>
    <s v="AD01-9363"/>
    <x v="2"/>
    <d v="2022-01-01T00:00:00"/>
    <d v="2022-01-01T00:00:00"/>
    <x v="1"/>
    <x v="0"/>
    <s v="Order assembled"/>
    <x v="0"/>
    <x v="0"/>
    <x v="0"/>
    <n v="266"/>
    <n v="380.38"/>
  </r>
  <r>
    <s v="AD01-9362"/>
    <x v="2"/>
    <d v="2022-01-01T00:00:00"/>
    <d v="2022-01-01T00:00:00"/>
    <x v="1"/>
    <x v="0"/>
    <s v="Order assembled"/>
    <x v="0"/>
    <x v="0"/>
    <x v="0"/>
    <n v="232"/>
    <n v="331.76"/>
  </r>
  <r>
    <s v="AD01-9362"/>
    <x v="2"/>
    <d v="2022-01-01T00:00:00"/>
    <d v="2022-01-01T00:00:00"/>
    <x v="1"/>
    <x v="0"/>
    <s v="Order assembled"/>
    <x v="0"/>
    <x v="0"/>
    <x v="0"/>
    <n v="226"/>
    <n v="323.18"/>
  </r>
  <r>
    <s v="AD01-9362"/>
    <x v="2"/>
    <d v="2022-01-01T00:00:00"/>
    <d v="2022-01-01T00:00:00"/>
    <x v="1"/>
    <x v="0"/>
    <s v="Order assembled"/>
    <x v="0"/>
    <x v="0"/>
    <x v="0"/>
    <n v="220"/>
    <n v="314.60000000000002"/>
  </r>
  <r>
    <s v="AD01-9361"/>
    <x v="2"/>
    <d v="2022-01-01T00:00:00"/>
    <d v="2022-01-01T00:00:00"/>
    <x v="1"/>
    <x v="0"/>
    <s v="Order assembled"/>
    <x v="0"/>
    <x v="0"/>
    <x v="0"/>
    <n v="262"/>
    <n v="526.24"/>
  </r>
  <r>
    <s v="AD01-9361"/>
    <x v="2"/>
    <d v="2022-01-01T00:00:00"/>
    <d v="2022-01-01T00:00:00"/>
    <x v="1"/>
    <x v="0"/>
    <s v="Order assembled"/>
    <x v="0"/>
    <x v="0"/>
    <x v="0"/>
    <n v="1008"/>
    <n v="1441.44"/>
  </r>
  <r>
    <s v="AD01-9362"/>
    <x v="2"/>
    <d v="2022-01-01T00:00:00"/>
    <d v="2022-01-01T00:00:00"/>
    <x v="1"/>
    <x v="0"/>
    <s v="Order assembled"/>
    <x v="0"/>
    <x v="0"/>
    <x v="0"/>
    <n v="1041"/>
    <n v="1488.63"/>
  </r>
  <r>
    <s v="AD01-9362"/>
    <x v="2"/>
    <d v="2022-01-01T00:00:00"/>
    <d v="2022-01-01T00:00:00"/>
    <x v="1"/>
    <x v="0"/>
    <s v="Order assembled"/>
    <x v="0"/>
    <x v="0"/>
    <x v="0"/>
    <n v="219"/>
    <n v="313.17"/>
  </r>
  <r>
    <s v="AD01-9365"/>
    <x v="2"/>
    <d v="2022-01-01T00:00:00"/>
    <d v="2022-01-01T00:00:00"/>
    <x v="1"/>
    <x v="0"/>
    <s v="Order assembled"/>
    <x v="0"/>
    <x v="0"/>
    <x v="0"/>
    <n v="229"/>
    <n v="327.47000000000003"/>
  </r>
  <r>
    <s v="AD01-9361"/>
    <x v="2"/>
    <d v="2022-01-01T00:00:00"/>
    <d v="2022-01-01T00:00:00"/>
    <x v="1"/>
    <x v="0"/>
    <s v="Order assembled"/>
    <x v="0"/>
    <x v="0"/>
    <x v="0"/>
    <n v="223"/>
    <n v="318.89"/>
  </r>
  <r>
    <s v="AD01-9362"/>
    <x v="2"/>
    <d v="2022-01-01T00:00:00"/>
    <d v="2022-01-01T00:00:00"/>
    <x v="1"/>
    <x v="0"/>
    <s v="Order assembled"/>
    <x v="0"/>
    <x v="0"/>
    <x v="0"/>
    <n v="789"/>
    <n v="1128.27"/>
  </r>
  <r>
    <s v="AD01-9362"/>
    <x v="2"/>
    <d v="2022-01-01T00:00:00"/>
    <d v="2022-01-01T00:00:00"/>
    <x v="1"/>
    <x v="0"/>
    <s v="Order assembled"/>
    <x v="0"/>
    <x v="0"/>
    <x v="0"/>
    <n v="822"/>
    <n v="1175.46"/>
  </r>
  <r>
    <s v="AD01-9362"/>
    <x v="2"/>
    <d v="2022-01-01T00:00:00"/>
    <d v="2022-01-01T00:00:00"/>
    <x v="1"/>
    <x v="0"/>
    <s v="Order assembled"/>
    <x v="0"/>
    <x v="0"/>
    <x v="1"/>
    <n v="233"/>
    <n v="333.19"/>
  </r>
  <r>
    <s v="AD01-9362"/>
    <x v="2"/>
    <d v="2022-01-01T00:00:00"/>
    <d v="2022-01-01T00:00:00"/>
    <x v="1"/>
    <x v="0"/>
    <s v="Order assembled"/>
    <x v="0"/>
    <x v="0"/>
    <x v="1"/>
    <n v="227"/>
    <n v="324.61"/>
  </r>
  <r>
    <s v="AD01-9361"/>
    <x v="2"/>
    <d v="2022-01-01T00:00:00"/>
    <d v="2022-01-01T00:00:00"/>
    <x v="1"/>
    <x v="0"/>
    <s v="Order assembled"/>
    <x v="0"/>
    <x v="0"/>
    <x v="1"/>
    <n v="221"/>
    <n v="316.02999999999997"/>
  </r>
  <r>
    <s v="AD01-9362"/>
    <x v="2"/>
    <d v="2022-01-01T00:00:00"/>
    <d v="2022-01-01T00:00:00"/>
    <x v="1"/>
    <x v="0"/>
    <s v="Order assembled"/>
    <x v="0"/>
    <x v="0"/>
    <x v="0"/>
    <n v="215"/>
    <n v="307.45"/>
  </r>
  <r>
    <s v="AD01-9364"/>
    <x v="2"/>
    <d v="2022-01-01T00:00:00"/>
    <d v="2022-01-01T00:00:00"/>
    <x v="1"/>
    <x v="0"/>
    <s v="Order assembled"/>
    <x v="0"/>
    <x v="0"/>
    <x v="0"/>
    <n v="263"/>
    <n v="376.09000000000003"/>
  </r>
  <r>
    <s v="AD01-9361"/>
    <x v="2"/>
    <d v="2022-07-01T00:00:00"/>
    <d v="2022-07-01T00:00:00"/>
    <x v="1"/>
    <x v="0"/>
    <s v="Order assembled"/>
    <x v="0"/>
    <x v="0"/>
    <x v="1"/>
    <n v="134"/>
    <n v="191.62"/>
  </r>
  <r>
    <s v="AD01-9361"/>
    <x v="2"/>
    <d v="2022-07-01T00:00:00"/>
    <d v="2022-07-01T00:00:00"/>
    <x v="1"/>
    <x v="0"/>
    <s v="Order assembled"/>
    <x v="0"/>
    <x v="0"/>
    <x v="1"/>
    <n v="128"/>
    <n v="183.04"/>
  </r>
  <r>
    <s v="AD01-9362"/>
    <x v="2"/>
    <d v="2022-07-01T00:00:00"/>
    <d v="2022-07-01T00:00:00"/>
    <x v="1"/>
    <x v="0"/>
    <s v="Order assembled"/>
    <x v="0"/>
    <x v="0"/>
    <x v="0"/>
    <n v="230"/>
    <n v="328.9"/>
  </r>
  <r>
    <s v="AD01-9362"/>
    <x v="2"/>
    <d v="2022-07-01T00:00:00"/>
    <d v="2022-07-01T00:00:00"/>
    <x v="1"/>
    <x v="0"/>
    <s v="Order assembled"/>
    <x v="0"/>
    <x v="0"/>
    <x v="0"/>
    <n v="136"/>
    <n v="194.48"/>
  </r>
  <r>
    <s v="AD01-9361"/>
    <x v="2"/>
    <d v="2022-07-01T00:00:00"/>
    <d v="2022-07-01T00:00:00"/>
    <x v="1"/>
    <x v="0"/>
    <s v="Order assembled"/>
    <x v="0"/>
    <x v="0"/>
    <x v="0"/>
    <n v="130"/>
    <n v="185.9"/>
  </r>
  <r>
    <s v="AD01-9364"/>
    <x v="2"/>
    <d v="2022-07-01T00:00:00"/>
    <d v="2022-07-01T00:00:00"/>
    <x v="1"/>
    <x v="0"/>
    <s v="Order assembled"/>
    <x v="0"/>
    <x v="0"/>
    <x v="0"/>
    <n v="370"/>
    <n v="529.1"/>
  </r>
  <r>
    <s v="AD01-9362"/>
    <x v="2"/>
    <d v="2022-07-01T00:00:00"/>
    <d v="2022-07-01T00:00:00"/>
    <x v="1"/>
    <x v="0"/>
    <s v="Order assembled"/>
    <x v="0"/>
    <x v="0"/>
    <x v="0"/>
    <n v="184"/>
    <n v="526.24"/>
  </r>
  <r>
    <s v="AD01-9362"/>
    <x v="2"/>
    <d v="2022-07-01T00:00:00"/>
    <d v="2022-07-01T00:00:00"/>
    <x v="1"/>
    <x v="0"/>
    <s v="Order assembled"/>
    <x v="0"/>
    <x v="0"/>
    <x v="0"/>
    <n v="232"/>
    <n v="526.24"/>
  </r>
  <r>
    <s v="AD01-9364"/>
    <x v="2"/>
    <d v="2022-07-01T00:00:00"/>
    <d v="2022-07-01T00:00:00"/>
    <x v="1"/>
    <x v="0"/>
    <s v="Order assembled"/>
    <x v="0"/>
    <x v="0"/>
    <x v="0"/>
    <n v="1013"/>
    <n v="1448.59"/>
  </r>
  <r>
    <s v="AD01-9363"/>
    <x v="2"/>
    <d v="2022-07-01T00:00:00"/>
    <d v="2022-07-01T00:00:00"/>
    <x v="1"/>
    <x v="0"/>
    <s v="Order assembled"/>
    <x v="0"/>
    <x v="0"/>
    <x v="0"/>
    <n v="234"/>
    <n v="334.62"/>
  </r>
  <r>
    <s v="AD01-9364"/>
    <x v="2"/>
    <d v="2022-07-01T00:00:00"/>
    <d v="2022-07-01T00:00:00"/>
    <x v="1"/>
    <x v="0"/>
    <s v="Order assembled"/>
    <x v="0"/>
    <x v="0"/>
    <x v="0"/>
    <n v="183"/>
    <n v="261.69"/>
  </r>
  <r>
    <s v="AD01-9362"/>
    <x v="2"/>
    <d v="2022-07-01T00:00:00"/>
    <d v="2022-07-01T00:00:00"/>
    <x v="1"/>
    <x v="0"/>
    <s v="Order assembled"/>
    <x v="0"/>
    <x v="0"/>
    <x v="0"/>
    <n v="231"/>
    <n v="330.33"/>
  </r>
  <r>
    <s v="AD01-9364"/>
    <x v="2"/>
    <d v="2022-07-01T00:00:00"/>
    <d v="2022-07-01T00:00:00"/>
    <x v="1"/>
    <x v="0"/>
    <s v="Order assembled"/>
    <x v="0"/>
    <x v="0"/>
    <x v="0"/>
    <n v="133"/>
    <n v="190.19"/>
  </r>
  <r>
    <s v="AD01-9362"/>
    <x v="2"/>
    <d v="2022-07-01T00:00:00"/>
    <d v="2022-07-01T00:00:00"/>
    <x v="1"/>
    <x v="0"/>
    <s v="Order assembled"/>
    <x v="0"/>
    <x v="0"/>
    <x v="0"/>
    <n v="127"/>
    <n v="181.61"/>
  </r>
  <r>
    <s v="AD01-9362"/>
    <x v="2"/>
    <d v="2022-07-01T00:00:00"/>
    <d v="2022-07-01T00:00:00"/>
    <x v="1"/>
    <x v="0"/>
    <s v="Order assembled"/>
    <x v="0"/>
    <x v="0"/>
    <x v="0"/>
    <n v="794"/>
    <n v="1135.42"/>
  </r>
  <r>
    <s v="AD01-9362"/>
    <x v="2"/>
    <d v="2022-07-01T00:00:00"/>
    <d v="2022-07-01T00:00:00"/>
    <x v="1"/>
    <x v="0"/>
    <s v="Order assembled"/>
    <x v="0"/>
    <x v="0"/>
    <x v="1"/>
    <n v="137"/>
    <n v="195.91"/>
  </r>
  <r>
    <s v="AD01-9361"/>
    <x v="2"/>
    <d v="2022-07-01T00:00:00"/>
    <d v="2022-07-01T00:00:00"/>
    <x v="1"/>
    <x v="0"/>
    <s v="Order assembled"/>
    <x v="0"/>
    <x v="0"/>
    <x v="1"/>
    <n v="131"/>
    <n v="187.32999999999998"/>
  </r>
  <r>
    <s v="AD01-9361"/>
    <x v="2"/>
    <d v="2022-07-01T00:00:00"/>
    <d v="2022-07-01T00:00:00"/>
    <x v="1"/>
    <x v="0"/>
    <s v="Order assembled"/>
    <x v="0"/>
    <x v="0"/>
    <x v="1"/>
    <n v="371"/>
    <n v="530.53"/>
  </r>
  <r>
    <s v="AD01-9361"/>
    <x v="2"/>
    <d v="2022-07-01T00:00:00"/>
    <d v="2022-07-01T00:00:00"/>
    <x v="1"/>
    <x v="0"/>
    <s v="Order assembled"/>
    <x v="0"/>
    <x v="0"/>
    <x v="0"/>
    <n v="185"/>
    <n v="264.55"/>
  </r>
  <r>
    <s v="AD01-9362"/>
    <x v="2"/>
    <d v="2022-07-01T00:00:00"/>
    <d v="2022-07-01T00:00:00"/>
    <x v="1"/>
    <x v="0"/>
    <s v="Order assembled"/>
    <x v="0"/>
    <x v="0"/>
    <x v="0"/>
    <n v="233"/>
    <n v="333.19"/>
  </r>
  <r>
    <s v="AD01-9362"/>
    <x v="2"/>
    <d v="2022-06-01T00:00:00"/>
    <d v="2022-06-01T00:00:00"/>
    <x v="1"/>
    <x v="0"/>
    <s v="Order assembled"/>
    <x v="0"/>
    <x v="0"/>
    <x v="1"/>
    <n v="152"/>
    <n v="217.36"/>
  </r>
  <r>
    <s v="AD01-9362"/>
    <x v="2"/>
    <d v="2022-06-01T00:00:00"/>
    <d v="2022-06-01T00:00:00"/>
    <x v="1"/>
    <x v="0"/>
    <s v="Order assembled"/>
    <x v="0"/>
    <x v="0"/>
    <x v="1"/>
    <n v="146"/>
    <n v="208.78"/>
  </r>
  <r>
    <s v="AD01-9362"/>
    <x v="2"/>
    <d v="2022-06-01T00:00:00"/>
    <d v="2022-06-01T00:00:00"/>
    <x v="1"/>
    <x v="0"/>
    <s v="Order assembled"/>
    <x v="0"/>
    <x v="0"/>
    <x v="1"/>
    <n v="140"/>
    <n v="200.2"/>
  </r>
  <r>
    <s v="AD01-9365"/>
    <x v="2"/>
    <d v="2022-06-01T00:00:00"/>
    <d v="2022-06-01T00:00:00"/>
    <x v="1"/>
    <x v="0"/>
    <s v="Order assembled"/>
    <x v="0"/>
    <x v="0"/>
    <x v="0"/>
    <n v="188"/>
    <n v="268.84000000000003"/>
  </r>
  <r>
    <s v="AD01-9361"/>
    <x v="2"/>
    <d v="2022-06-01T00:00:00"/>
    <d v="2022-06-01T00:00:00"/>
    <x v="1"/>
    <x v="0"/>
    <s v="Order assembled"/>
    <x v="0"/>
    <x v="0"/>
    <x v="0"/>
    <n v="236"/>
    <n v="337.48"/>
  </r>
  <r>
    <s v="AD01-9362"/>
    <x v="2"/>
    <d v="2022-06-01T00:00:00"/>
    <d v="2022-06-01T00:00:00"/>
    <x v="1"/>
    <x v="0"/>
    <s v="Order assembled"/>
    <x v="0"/>
    <x v="0"/>
    <x v="0"/>
    <n v="154"/>
    <n v="220.22"/>
  </r>
  <r>
    <s v="AD01-9361"/>
    <x v="2"/>
    <d v="2022-06-01T00:00:00"/>
    <d v="2022-06-01T00:00:00"/>
    <x v="1"/>
    <x v="0"/>
    <s v="Order assembled"/>
    <x v="0"/>
    <x v="0"/>
    <x v="0"/>
    <n v="148"/>
    <n v="211.64"/>
  </r>
  <r>
    <s v="AD01-9364"/>
    <x v="2"/>
    <d v="2022-06-01T00:00:00"/>
    <d v="2022-06-01T00:00:00"/>
    <x v="1"/>
    <x v="0"/>
    <s v="Order assembled"/>
    <x v="0"/>
    <x v="0"/>
    <x v="0"/>
    <n v="142"/>
    <n v="203.06"/>
  </r>
  <r>
    <s v="AD01-9361"/>
    <x v="2"/>
    <d v="2022-06-01T00:00:00"/>
    <d v="2022-06-01T00:00:00"/>
    <x v="1"/>
    <x v="0"/>
    <s v="Order assembled"/>
    <x v="0"/>
    <x v="0"/>
    <x v="0"/>
    <n v="190"/>
    <n v="526.24"/>
  </r>
  <r>
    <s v="AD01-9363"/>
    <x v="2"/>
    <d v="2022-06-01T00:00:00"/>
    <d v="2022-06-01T00:00:00"/>
    <x v="1"/>
    <x v="0"/>
    <s v="Order assembled"/>
    <x v="0"/>
    <x v="0"/>
    <x v="0"/>
    <n v="238"/>
    <n v="526.24"/>
  </r>
  <r>
    <s v="AD01-9364"/>
    <x v="2"/>
    <d v="2022-06-01T00:00:00"/>
    <d v="2022-06-01T00:00:00"/>
    <x v="1"/>
    <x v="0"/>
    <s v="Order assembled"/>
    <x v="0"/>
    <x v="0"/>
    <x v="0"/>
    <n v="1012"/>
    <n v="1447.1599999999999"/>
  </r>
  <r>
    <s v="AD01-9364"/>
    <x v="2"/>
    <d v="2022-06-01T00:00:00"/>
    <d v="2022-06-01T00:00:00"/>
    <x v="1"/>
    <x v="0"/>
    <s v="Order assembled"/>
    <x v="0"/>
    <x v="0"/>
    <x v="0"/>
    <n v="189"/>
    <n v="270.27"/>
  </r>
  <r>
    <s v="AD01-9362"/>
    <x v="2"/>
    <d v="2022-06-01T00:00:00"/>
    <d v="2022-06-01T00:00:00"/>
    <x v="1"/>
    <x v="0"/>
    <s v="Order assembled"/>
    <x v="0"/>
    <x v="0"/>
    <x v="0"/>
    <n v="237"/>
    <n v="338.90999999999997"/>
  </r>
  <r>
    <s v="AD01-9364"/>
    <x v="2"/>
    <d v="2022-06-01T00:00:00"/>
    <d v="2022-06-01T00:00:00"/>
    <x v="1"/>
    <x v="0"/>
    <s v="Order assembled"/>
    <x v="0"/>
    <x v="0"/>
    <x v="0"/>
    <n v="151"/>
    <n v="215.93"/>
  </r>
  <r>
    <s v="AD01-9361"/>
    <x v="2"/>
    <d v="2022-06-01T00:00:00"/>
    <d v="2022-06-01T00:00:00"/>
    <x v="1"/>
    <x v="0"/>
    <s v="Order assembled"/>
    <x v="0"/>
    <x v="0"/>
    <x v="0"/>
    <n v="145"/>
    <n v="207.35"/>
  </r>
  <r>
    <s v="AD01-9365"/>
    <x v="2"/>
    <d v="2022-06-01T00:00:00"/>
    <d v="2022-06-01T00:00:00"/>
    <x v="1"/>
    <x v="0"/>
    <s v="Order assembled"/>
    <x v="0"/>
    <x v="0"/>
    <x v="0"/>
    <n v="139"/>
    <n v="198.76999999999998"/>
  </r>
  <r>
    <s v="AD01-9362"/>
    <x v="2"/>
    <d v="2022-06-01T00:00:00"/>
    <d v="2022-06-01T00:00:00"/>
    <x v="1"/>
    <x v="0"/>
    <s v="Order assembled"/>
    <x v="0"/>
    <x v="0"/>
    <x v="0"/>
    <n v="793"/>
    <n v="1133.99"/>
  </r>
  <r>
    <s v="AD01-9362"/>
    <x v="2"/>
    <d v="2022-06-01T00:00:00"/>
    <d v="2022-06-01T00:00:00"/>
    <x v="1"/>
    <x v="0"/>
    <s v="Order assembled"/>
    <x v="0"/>
    <x v="0"/>
    <x v="0"/>
    <n v="827"/>
    <n v="1182.6100000000001"/>
  </r>
  <r>
    <s v="AD01-9365"/>
    <x v="2"/>
    <d v="2022-06-01T00:00:00"/>
    <d v="2022-06-01T00:00:00"/>
    <x v="1"/>
    <x v="0"/>
    <s v="Order assembled"/>
    <x v="0"/>
    <x v="0"/>
    <x v="1"/>
    <n v="149"/>
    <n v="213.07"/>
  </r>
  <r>
    <s v="AD01-9361"/>
    <x v="2"/>
    <d v="2022-06-01T00:00:00"/>
    <d v="2022-06-01T00:00:00"/>
    <x v="1"/>
    <x v="0"/>
    <s v="Order assembled"/>
    <x v="0"/>
    <x v="0"/>
    <x v="1"/>
    <n v="143"/>
    <n v="204.49"/>
  </r>
  <r>
    <s v="AD01-9361"/>
    <x v="2"/>
    <d v="2022-06-01T00:00:00"/>
    <d v="2022-06-01T00:00:00"/>
    <x v="1"/>
    <x v="0"/>
    <s v="Order assembled"/>
    <x v="0"/>
    <x v="0"/>
    <x v="0"/>
    <n v="191"/>
    <n v="273.13"/>
  </r>
  <r>
    <s v="AD01-9362"/>
    <x v="2"/>
    <d v="2022-06-01T00:00:00"/>
    <d v="2022-06-01T00:00:00"/>
    <x v="1"/>
    <x v="0"/>
    <s v="Order assembled"/>
    <x v="0"/>
    <x v="0"/>
    <x v="0"/>
    <n v="239"/>
    <n v="341.77"/>
  </r>
  <r>
    <s v="AD01-9362"/>
    <x v="2"/>
    <d v="2022-03-01T00:00:00"/>
    <d v="2022-03-01T00:00:00"/>
    <x v="1"/>
    <x v="0"/>
    <s v="Order assembled"/>
    <x v="0"/>
    <x v="0"/>
    <x v="1"/>
    <n v="200"/>
    <n v="286"/>
  </r>
  <r>
    <s v="AD01-9362"/>
    <x v="2"/>
    <d v="2022-03-01T00:00:00"/>
    <d v="2022-03-01T00:00:00"/>
    <x v="1"/>
    <x v="0"/>
    <s v="Order assembled"/>
    <x v="0"/>
    <x v="0"/>
    <x v="1"/>
    <n v="194"/>
    <n v="277.42"/>
  </r>
  <r>
    <s v="AD01-9361"/>
    <x v="2"/>
    <d v="2022-03-01T00:00:00"/>
    <d v="2022-03-01T00:00:00"/>
    <x v="1"/>
    <x v="0"/>
    <s v="Order assembled"/>
    <x v="0"/>
    <x v="0"/>
    <x v="1"/>
    <n v="188"/>
    <n v="268.84000000000003"/>
  </r>
  <r>
    <s v="AD01-9362"/>
    <x v="2"/>
    <d v="2022-03-01T00:00:00"/>
    <d v="2022-03-01T00:00:00"/>
    <x v="1"/>
    <x v="0"/>
    <s v="Order assembled"/>
    <x v="0"/>
    <x v="0"/>
    <x v="0"/>
    <n v="206"/>
    <n v="294.58"/>
  </r>
  <r>
    <s v="AD01-9361"/>
    <x v="2"/>
    <d v="2022-03-01T00:00:00"/>
    <d v="2022-03-01T00:00:00"/>
    <x v="1"/>
    <x v="0"/>
    <s v="Order assembled"/>
    <x v="0"/>
    <x v="0"/>
    <x v="0"/>
    <n v="254"/>
    <n v="363.22"/>
  </r>
  <r>
    <s v="AD01-9363"/>
    <x v="2"/>
    <d v="2022-03-01T00:00:00"/>
    <d v="2022-03-01T00:00:00"/>
    <x v="1"/>
    <x v="0"/>
    <s v="Order assembled"/>
    <x v="0"/>
    <x v="0"/>
    <x v="0"/>
    <n v="202"/>
    <n v="288.86"/>
  </r>
  <r>
    <s v="AD01-9362"/>
    <x v="2"/>
    <d v="2022-03-01T00:00:00"/>
    <d v="2022-03-01T00:00:00"/>
    <x v="1"/>
    <x v="0"/>
    <s v="Order assembled"/>
    <x v="0"/>
    <x v="0"/>
    <x v="0"/>
    <n v="196"/>
    <n v="280.27999999999997"/>
  </r>
  <r>
    <s v="AD01-9362"/>
    <x v="2"/>
    <d v="2022-03-01T00:00:00"/>
    <d v="2022-03-01T00:00:00"/>
    <x v="1"/>
    <x v="0"/>
    <s v="Order assembled"/>
    <x v="0"/>
    <x v="0"/>
    <x v="0"/>
    <n v="190"/>
    <n v="271.7"/>
  </r>
  <r>
    <s v="AD01-9361"/>
    <x v="2"/>
    <d v="2022-03-01T00:00:00"/>
    <d v="2022-03-01T00:00:00"/>
    <x v="1"/>
    <x v="0"/>
    <s v="Order assembled"/>
    <x v="0"/>
    <x v="0"/>
    <x v="0"/>
    <n v="208"/>
    <n v="526.24"/>
  </r>
  <r>
    <s v="AD01-9362"/>
    <x v="2"/>
    <d v="2022-03-01T00:00:00"/>
    <d v="2022-03-01T00:00:00"/>
    <x v="1"/>
    <x v="0"/>
    <s v="Order assembled"/>
    <x v="0"/>
    <x v="0"/>
    <x v="0"/>
    <n v="1010"/>
    <n v="1444.3"/>
  </r>
  <r>
    <s v="AD01-9361"/>
    <x v="2"/>
    <d v="2022-03-01T00:00:00"/>
    <d v="2022-03-01T00:00:00"/>
    <x v="1"/>
    <x v="0"/>
    <s v="Order assembled"/>
    <x v="0"/>
    <x v="0"/>
    <x v="0"/>
    <n v="252"/>
    <n v="360.36"/>
  </r>
  <r>
    <s v="AD01-9362"/>
    <x v="2"/>
    <d v="2022-03-01T00:00:00"/>
    <d v="2022-03-01T00:00:00"/>
    <x v="1"/>
    <x v="0"/>
    <s v="Order assembled"/>
    <x v="0"/>
    <x v="0"/>
    <x v="0"/>
    <n v="207"/>
    <n v="296.01"/>
  </r>
  <r>
    <s v="AD01-9361"/>
    <x v="2"/>
    <d v="2022-03-01T00:00:00"/>
    <d v="2022-03-01T00:00:00"/>
    <x v="1"/>
    <x v="0"/>
    <s v="Order assembled"/>
    <x v="0"/>
    <x v="0"/>
    <x v="0"/>
    <n v="255"/>
    <n v="364.65"/>
  </r>
  <r>
    <s v="AD01-9361"/>
    <x v="2"/>
    <d v="2022-03-01T00:00:00"/>
    <d v="2022-03-01T00:00:00"/>
    <x v="1"/>
    <x v="0"/>
    <s v="Order assembled"/>
    <x v="0"/>
    <x v="0"/>
    <x v="0"/>
    <n v="199"/>
    <n v="284.57"/>
  </r>
  <r>
    <s v="AD01-9362"/>
    <x v="2"/>
    <d v="2022-03-01T00:00:00"/>
    <d v="2022-03-01T00:00:00"/>
    <x v="1"/>
    <x v="0"/>
    <s v="Order assembled"/>
    <x v="0"/>
    <x v="0"/>
    <x v="0"/>
    <n v="193"/>
    <n v="275.99"/>
  </r>
  <r>
    <s v="AD01-9362"/>
    <x v="2"/>
    <d v="2022-03-01T00:00:00"/>
    <d v="2022-03-01T00:00:00"/>
    <x v="1"/>
    <x v="0"/>
    <s v="Order assembled"/>
    <x v="0"/>
    <x v="0"/>
    <x v="0"/>
    <n v="187"/>
    <n v="267.40999999999997"/>
  </r>
  <r>
    <s v="AD01-9362"/>
    <x v="2"/>
    <d v="2022-03-01T00:00:00"/>
    <d v="2022-03-01T00:00:00"/>
    <x v="1"/>
    <x v="0"/>
    <s v="Order assembled"/>
    <x v="0"/>
    <x v="0"/>
    <x v="0"/>
    <n v="791"/>
    <n v="1131.1300000000001"/>
  </r>
  <r>
    <s v="AD01-9362"/>
    <x v="2"/>
    <d v="2022-03-01T00:00:00"/>
    <d v="2022-03-01T00:00:00"/>
    <x v="1"/>
    <x v="0"/>
    <s v="Order assembled"/>
    <x v="0"/>
    <x v="0"/>
    <x v="0"/>
    <n v="824"/>
    <n v="1178.32"/>
  </r>
  <r>
    <s v="AD01-9363"/>
    <x v="2"/>
    <d v="2022-03-01T00:00:00"/>
    <d v="2022-03-01T00:00:00"/>
    <x v="1"/>
    <x v="0"/>
    <s v="Order assembled"/>
    <x v="0"/>
    <x v="0"/>
    <x v="1"/>
    <n v="197"/>
    <n v="281.70999999999998"/>
  </r>
  <r>
    <s v="AD01-9364"/>
    <x v="2"/>
    <d v="2022-03-01T00:00:00"/>
    <d v="2022-03-01T00:00:00"/>
    <x v="1"/>
    <x v="0"/>
    <s v="Order assembled"/>
    <x v="0"/>
    <x v="0"/>
    <x v="1"/>
    <n v="191"/>
    <n v="273.13"/>
  </r>
  <r>
    <s v="AD01-9363"/>
    <x v="2"/>
    <d v="2022-03-01T00:00:00"/>
    <d v="2022-03-01T00:00:00"/>
    <x v="1"/>
    <x v="0"/>
    <s v="Order assembled"/>
    <x v="0"/>
    <x v="0"/>
    <x v="0"/>
    <n v="209"/>
    <n v="298.87"/>
  </r>
  <r>
    <s v="AD01-9363"/>
    <x v="2"/>
    <d v="2022-03-01T00:00:00"/>
    <d v="2022-03-01T00:00:00"/>
    <x v="1"/>
    <x v="0"/>
    <s v="Order assembled"/>
    <x v="0"/>
    <x v="0"/>
    <x v="0"/>
    <n v="251"/>
    <n v="358.93"/>
  </r>
  <r>
    <s v="AD01-9361"/>
    <x v="2"/>
    <d v="2022-05-01T00:00:00"/>
    <d v="2022-05-01T00:00:00"/>
    <x v="1"/>
    <x v="0"/>
    <s v="Order assembled"/>
    <x v="0"/>
    <x v="0"/>
    <x v="1"/>
    <n v="170"/>
    <n v="243.1"/>
  </r>
  <r>
    <s v="AD01-9364"/>
    <x v="2"/>
    <d v="2022-05-01T00:00:00"/>
    <d v="2022-05-01T00:00:00"/>
    <x v="1"/>
    <x v="0"/>
    <s v="Order assembled"/>
    <x v="0"/>
    <x v="0"/>
    <x v="1"/>
    <n v="164"/>
    <n v="234.51999999999998"/>
  </r>
  <r>
    <s v="AD01-9364"/>
    <x v="2"/>
    <d v="2022-05-01T00:00:00"/>
    <d v="2022-05-01T00:00:00"/>
    <x v="1"/>
    <x v="0"/>
    <s v="Order assembled"/>
    <x v="0"/>
    <x v="0"/>
    <x v="1"/>
    <n v="158"/>
    <n v="225.94"/>
  </r>
  <r>
    <s v="AD01-9363"/>
    <x v="2"/>
    <d v="2022-05-01T00:00:00"/>
    <d v="2022-05-01T00:00:00"/>
    <x v="1"/>
    <x v="0"/>
    <s v="Order assembled"/>
    <x v="0"/>
    <x v="0"/>
    <x v="0"/>
    <n v="194"/>
    <n v="277.42"/>
  </r>
  <r>
    <s v="AD01-9364"/>
    <x v="2"/>
    <d v="2022-05-01T00:00:00"/>
    <d v="2022-05-01T00:00:00"/>
    <x v="1"/>
    <x v="0"/>
    <s v="Order assembled"/>
    <x v="0"/>
    <x v="0"/>
    <x v="0"/>
    <n v="242"/>
    <n v="346.06"/>
  </r>
  <r>
    <s v="AD01-9364"/>
    <x v="2"/>
    <d v="2022-05-01T00:00:00"/>
    <d v="2022-05-01T00:00:00"/>
    <x v="1"/>
    <x v="0"/>
    <s v="Order assembled"/>
    <x v="0"/>
    <x v="0"/>
    <x v="0"/>
    <n v="166"/>
    <n v="237.38"/>
  </r>
  <r>
    <s v="AD01-9362"/>
    <x v="2"/>
    <d v="2022-05-01T00:00:00"/>
    <d v="2022-05-01T00:00:00"/>
    <x v="1"/>
    <x v="0"/>
    <s v="Order assembled"/>
    <x v="0"/>
    <x v="0"/>
    <x v="0"/>
    <n v="160"/>
    <n v="228.8"/>
  </r>
  <r>
    <s v="AD01-9361"/>
    <x v="2"/>
    <d v="2022-05-01T00:00:00"/>
    <d v="2022-05-01T00:00:00"/>
    <x v="1"/>
    <x v="0"/>
    <s v="Order assembled"/>
    <x v="0"/>
    <x v="0"/>
    <x v="0"/>
    <n v="196"/>
    <n v="526.24"/>
  </r>
  <r>
    <s v="AD01-9364"/>
    <x v="2"/>
    <d v="2022-05-01T00:00:00"/>
    <d v="2022-05-01T00:00:00"/>
    <x v="1"/>
    <x v="0"/>
    <s v="Order assembled"/>
    <x v="0"/>
    <x v="0"/>
    <x v="0"/>
    <n v="244"/>
    <n v="526.24"/>
  </r>
  <r>
    <s v="AD01-9364"/>
    <x v="2"/>
    <d v="2022-05-01T00:00:00"/>
    <d v="2022-05-01T00:00:00"/>
    <x v="1"/>
    <x v="0"/>
    <s v="Order assembled"/>
    <x v="0"/>
    <x v="0"/>
    <x v="0"/>
    <n v="1011"/>
    <n v="1445.73"/>
  </r>
  <r>
    <s v="AD01-9364"/>
    <x v="2"/>
    <d v="2022-05-01T00:00:00"/>
    <d v="2022-05-01T00:00:00"/>
    <x v="1"/>
    <x v="0"/>
    <s v="Order assembled"/>
    <x v="0"/>
    <x v="0"/>
    <x v="0"/>
    <n v="240"/>
    <n v="343.2"/>
  </r>
  <r>
    <s v="AD01-9362"/>
    <x v="2"/>
    <d v="2022-05-01T00:00:00"/>
    <d v="2022-05-01T00:00:00"/>
    <x v="1"/>
    <x v="0"/>
    <s v="Order assembled"/>
    <x v="0"/>
    <x v="0"/>
    <x v="0"/>
    <n v="195"/>
    <n v="278.85000000000002"/>
  </r>
  <r>
    <s v="AD01-9362"/>
    <x v="2"/>
    <d v="2022-05-01T00:00:00"/>
    <d v="2022-05-01T00:00:00"/>
    <x v="1"/>
    <x v="0"/>
    <s v="Order assembled"/>
    <x v="0"/>
    <x v="0"/>
    <x v="0"/>
    <n v="243"/>
    <n v="347.49"/>
  </r>
  <r>
    <s v="AD01-9364"/>
    <x v="2"/>
    <d v="2022-05-01T00:00:00"/>
    <d v="2022-05-01T00:00:00"/>
    <x v="1"/>
    <x v="0"/>
    <s v="Order assembled"/>
    <x v="0"/>
    <x v="0"/>
    <x v="0"/>
    <n v="169"/>
    <n v="241.67000000000002"/>
  </r>
  <r>
    <s v="AD01-9361"/>
    <x v="2"/>
    <d v="2022-05-01T00:00:00"/>
    <d v="2022-05-01T00:00:00"/>
    <x v="1"/>
    <x v="0"/>
    <s v="Order assembled"/>
    <x v="0"/>
    <x v="0"/>
    <x v="0"/>
    <n v="163"/>
    <n v="233.09"/>
  </r>
  <r>
    <s v="AD01-9363"/>
    <x v="2"/>
    <d v="2022-05-01T00:00:00"/>
    <d v="2022-05-01T00:00:00"/>
    <x v="1"/>
    <x v="0"/>
    <s v="Order assembled"/>
    <x v="0"/>
    <x v="0"/>
    <x v="0"/>
    <n v="157"/>
    <n v="224.51"/>
  </r>
  <r>
    <s v="AD01-9362"/>
    <x v="2"/>
    <d v="2022-05-01T00:00:00"/>
    <d v="2022-05-01T00:00:00"/>
    <x v="1"/>
    <x v="0"/>
    <s v="Order assembled"/>
    <x v="0"/>
    <x v="0"/>
    <x v="0"/>
    <n v="826"/>
    <n v="1181.18"/>
  </r>
  <r>
    <s v="AD01-9362"/>
    <x v="2"/>
    <d v="2022-05-01T00:00:00"/>
    <d v="2022-05-01T00:00:00"/>
    <x v="1"/>
    <x v="0"/>
    <s v="Order assembled"/>
    <x v="0"/>
    <x v="0"/>
    <x v="1"/>
    <n v="167"/>
    <n v="238.81"/>
  </r>
  <r>
    <s v="AD01-9362"/>
    <x v="2"/>
    <d v="2022-05-01T00:00:00"/>
    <d v="2022-05-01T00:00:00"/>
    <x v="1"/>
    <x v="0"/>
    <s v="Order assembled"/>
    <x v="0"/>
    <x v="0"/>
    <x v="1"/>
    <n v="161"/>
    <n v="230.23000000000002"/>
  </r>
  <r>
    <s v="AD01-9362"/>
    <x v="2"/>
    <d v="2022-05-01T00:00:00"/>
    <d v="2022-05-01T00:00:00"/>
    <x v="1"/>
    <x v="0"/>
    <s v="Order assembled"/>
    <x v="0"/>
    <x v="0"/>
    <x v="1"/>
    <n v="155"/>
    <n v="221.65"/>
  </r>
  <r>
    <s v="AD01-9364"/>
    <x v="2"/>
    <d v="2022-05-01T00:00:00"/>
    <d v="2022-05-01T00:00:00"/>
    <x v="1"/>
    <x v="0"/>
    <s v="Order assembled"/>
    <x v="0"/>
    <x v="0"/>
    <x v="0"/>
    <n v="197"/>
    <n v="281.70999999999998"/>
  </r>
  <r>
    <s v="AD01-9361"/>
    <x v="2"/>
    <d v="2022-05-01T00:00:00"/>
    <d v="2022-05-01T00:00:00"/>
    <x v="1"/>
    <x v="0"/>
    <s v="Order assembled"/>
    <x v="0"/>
    <x v="0"/>
    <x v="0"/>
    <n v="245"/>
    <n v="350.35"/>
  </r>
  <r>
    <s v="AD01-9362"/>
    <x v="2"/>
    <d v="2022-11-01T00:00:00"/>
    <d v="2022-11-01T00:00:00"/>
    <x v="1"/>
    <x v="0"/>
    <s v="Order assembled"/>
    <x v="0"/>
    <x v="0"/>
    <x v="1"/>
    <n v="320"/>
    <n v="457.6"/>
  </r>
  <r>
    <s v="AD01-9361"/>
    <x v="2"/>
    <d v="2022-11-01T00:00:00"/>
    <d v="2022-11-01T00:00:00"/>
    <x v="1"/>
    <x v="0"/>
    <s v="Order assembled"/>
    <x v="0"/>
    <x v="0"/>
    <x v="1"/>
    <n v="314"/>
    <n v="449.02"/>
  </r>
  <r>
    <s v="AD01-9364"/>
    <x v="2"/>
    <d v="2022-11-01T00:00:00"/>
    <d v="2022-11-01T00:00:00"/>
    <x v="1"/>
    <x v="0"/>
    <s v="Order assembled"/>
    <x v="0"/>
    <x v="0"/>
    <x v="1"/>
    <n v="308"/>
    <n v="440.44"/>
  </r>
  <r>
    <s v="AD01-9361"/>
    <x v="2"/>
    <d v="2022-11-01T00:00:00"/>
    <d v="2022-11-01T00:00:00"/>
    <x v="1"/>
    <x v="0"/>
    <s v="Order assembled"/>
    <x v="0"/>
    <x v="0"/>
    <x v="0"/>
    <n v="236"/>
    <n v="337.48"/>
  </r>
  <r>
    <s v="AD01-9362"/>
    <x v="2"/>
    <d v="2022-11-01T00:00:00"/>
    <d v="2022-11-01T00:00:00"/>
    <x v="1"/>
    <x v="0"/>
    <s v="Order assembled"/>
    <x v="0"/>
    <x v="0"/>
    <x v="0"/>
    <n v="164"/>
    <n v="234.51999999999998"/>
  </r>
  <r>
    <s v="AD01-9361"/>
    <x v="2"/>
    <d v="2022-11-01T00:00:00"/>
    <d v="2022-11-01T00:00:00"/>
    <x v="1"/>
    <x v="0"/>
    <s v="Order assembled"/>
    <x v="0"/>
    <x v="0"/>
    <x v="0"/>
    <n v="212"/>
    <n v="303.15999999999997"/>
  </r>
  <r>
    <s v="AD01-9362"/>
    <x v="2"/>
    <d v="2022-11-01T00:00:00"/>
    <d v="2022-11-01T00:00:00"/>
    <x v="1"/>
    <x v="0"/>
    <s v="Order assembled"/>
    <x v="0"/>
    <x v="0"/>
    <x v="0"/>
    <n v="316"/>
    <n v="451.88"/>
  </r>
  <r>
    <s v="AD01-9361"/>
    <x v="2"/>
    <d v="2022-11-01T00:00:00"/>
    <d v="2022-11-01T00:00:00"/>
    <x v="1"/>
    <x v="0"/>
    <s v="Order assembled"/>
    <x v="0"/>
    <x v="0"/>
    <x v="0"/>
    <n v="310"/>
    <n v="443.3"/>
  </r>
  <r>
    <s v="AD01-9362"/>
    <x v="2"/>
    <d v="2022-11-01T00:00:00"/>
    <d v="2022-11-01T00:00:00"/>
    <x v="1"/>
    <x v="0"/>
    <s v="Order assembled"/>
    <x v="0"/>
    <x v="0"/>
    <x v="0"/>
    <n v="238"/>
    <n v="526.24"/>
  </r>
  <r>
    <s v="AD01-9362"/>
    <x v="2"/>
    <d v="2022-11-01T00:00:00"/>
    <d v="2022-11-01T00:00:00"/>
    <x v="1"/>
    <x v="0"/>
    <s v="Order assembled"/>
    <x v="0"/>
    <x v="0"/>
    <x v="0"/>
    <n v="166"/>
    <n v="526.24"/>
  </r>
  <r>
    <s v="AD01-9361"/>
    <x v="2"/>
    <d v="2022-11-01T00:00:00"/>
    <d v="2022-11-01T00:00:00"/>
    <x v="1"/>
    <x v="0"/>
    <s v="Order assembled"/>
    <x v="0"/>
    <x v="0"/>
    <x v="0"/>
    <n v="208"/>
    <n v="526.24"/>
  </r>
  <r>
    <s v="AD01-9364"/>
    <x v="2"/>
    <d v="2022-11-01T00:00:00"/>
    <d v="2022-11-01T00:00:00"/>
    <x v="1"/>
    <x v="0"/>
    <s v="Order assembled"/>
    <x v="0"/>
    <x v="0"/>
    <x v="0"/>
    <n v="963"/>
    <n v="1377.09"/>
  </r>
  <r>
    <s v="AD01-9361"/>
    <x v="2"/>
    <d v="2022-11-01T00:00:00"/>
    <d v="2022-11-01T00:00:00"/>
    <x v="1"/>
    <x v="0"/>
    <s v="Order assembled"/>
    <x v="0"/>
    <x v="0"/>
    <x v="0"/>
    <n v="1017"/>
    <n v="1454.31"/>
  </r>
  <r>
    <s v="AD01-9361"/>
    <x v="2"/>
    <d v="2022-11-01T00:00:00"/>
    <d v="2022-11-01T00:00:00"/>
    <x v="1"/>
    <x v="0"/>
    <s v="Order assembled"/>
    <x v="0"/>
    <x v="0"/>
    <x v="0"/>
    <n v="210"/>
    <n v="300.3"/>
  </r>
  <r>
    <s v="AD01-9361"/>
    <x v="2"/>
    <d v="2022-11-01T00:00:00"/>
    <d v="2022-11-01T00:00:00"/>
    <x v="1"/>
    <x v="0"/>
    <s v="Order assembled"/>
    <x v="0"/>
    <x v="0"/>
    <x v="0"/>
    <n v="237"/>
    <n v="338.90999999999997"/>
  </r>
  <r>
    <s v="AD01-9362"/>
    <x v="2"/>
    <d v="2022-11-01T00:00:00"/>
    <d v="2022-11-01T00:00:00"/>
    <x v="1"/>
    <x v="0"/>
    <s v="Order assembled"/>
    <x v="0"/>
    <x v="0"/>
    <x v="0"/>
    <n v="165"/>
    <n v="235.95"/>
  </r>
  <r>
    <s v="AD01-9364"/>
    <x v="2"/>
    <d v="2022-11-01T00:00:00"/>
    <d v="2022-11-01T00:00:00"/>
    <x v="1"/>
    <x v="0"/>
    <s v="Order assembled"/>
    <x v="0"/>
    <x v="0"/>
    <x v="0"/>
    <n v="213"/>
    <n v="304.59000000000003"/>
  </r>
  <r>
    <s v="AD01-9362"/>
    <x v="2"/>
    <d v="2022-11-01T00:00:00"/>
    <d v="2022-11-01T00:00:00"/>
    <x v="1"/>
    <x v="0"/>
    <s v="Order assembled"/>
    <x v="0"/>
    <x v="0"/>
    <x v="0"/>
    <n v="319"/>
    <n v="456.16999999999996"/>
  </r>
  <r>
    <s v="AD01-9362"/>
    <x v="2"/>
    <d v="2022-11-01T00:00:00"/>
    <d v="2022-11-01T00:00:00"/>
    <x v="1"/>
    <x v="0"/>
    <s v="Order assembled"/>
    <x v="0"/>
    <x v="0"/>
    <x v="0"/>
    <n v="313"/>
    <n v="447.59000000000003"/>
  </r>
  <r>
    <s v="AD01-9361"/>
    <x v="2"/>
    <d v="2022-11-01T00:00:00"/>
    <d v="2022-11-01T00:00:00"/>
    <x v="1"/>
    <x v="0"/>
    <s v="Order assembled"/>
    <x v="0"/>
    <x v="0"/>
    <x v="0"/>
    <n v="307"/>
    <n v="439.01"/>
  </r>
  <r>
    <s v="AD01-9361"/>
    <x v="2"/>
    <d v="2022-11-01T00:00:00"/>
    <d v="2022-11-01T00:00:00"/>
    <x v="1"/>
    <x v="0"/>
    <s v="Order assembled"/>
    <x v="0"/>
    <x v="0"/>
    <x v="0"/>
    <n v="235"/>
    <n v="336.05"/>
  </r>
  <r>
    <s v="AD01-9361"/>
    <x v="2"/>
    <d v="2022-11-01T00:00:00"/>
    <d v="2022-11-01T00:00:00"/>
    <x v="1"/>
    <x v="0"/>
    <s v="Order assembled"/>
    <x v="0"/>
    <x v="0"/>
    <x v="0"/>
    <n v="798"/>
    <n v="1141.1399999999999"/>
  </r>
  <r>
    <s v="AD01-9362"/>
    <x v="2"/>
    <d v="2022-11-01T00:00:00"/>
    <d v="2022-11-01T00:00:00"/>
    <x v="1"/>
    <x v="0"/>
    <s v="Order assembled"/>
    <x v="0"/>
    <x v="0"/>
    <x v="0"/>
    <n v="831"/>
    <n v="1188.33"/>
  </r>
  <r>
    <s v="AD01-9364"/>
    <x v="2"/>
    <d v="2022-11-01T00:00:00"/>
    <d v="2022-11-01T00:00:00"/>
    <x v="1"/>
    <x v="0"/>
    <s v="Order assembled"/>
    <x v="0"/>
    <x v="0"/>
    <x v="1"/>
    <n v="317"/>
    <n v="453.31"/>
  </r>
  <r>
    <s v="AD01-9361"/>
    <x v="2"/>
    <d v="2022-11-01T00:00:00"/>
    <d v="2022-11-01T00:00:00"/>
    <x v="1"/>
    <x v="0"/>
    <s v="Order assembled"/>
    <x v="0"/>
    <x v="0"/>
    <x v="1"/>
    <n v="311"/>
    <n v="444.73"/>
  </r>
  <r>
    <s v="AD01-9365"/>
    <x v="2"/>
    <d v="2022-11-01T00:00:00"/>
    <d v="2022-11-01T00:00:00"/>
    <x v="1"/>
    <x v="0"/>
    <s v="Order assembled"/>
    <x v="0"/>
    <x v="0"/>
    <x v="1"/>
    <n v="305"/>
    <n v="436.15"/>
  </r>
  <r>
    <s v="AD01-9361"/>
    <x v="2"/>
    <d v="2022-11-01T00:00:00"/>
    <d v="2022-11-01T00:00:00"/>
    <x v="1"/>
    <x v="0"/>
    <s v="Order assembled"/>
    <x v="0"/>
    <x v="0"/>
    <x v="0"/>
    <n v="239"/>
    <n v="341.77"/>
  </r>
  <r>
    <s v="AD01-9361"/>
    <x v="2"/>
    <d v="2022-11-01T00:00:00"/>
    <d v="2022-11-01T00:00:00"/>
    <x v="1"/>
    <x v="0"/>
    <s v="Order assembled"/>
    <x v="0"/>
    <x v="0"/>
    <x v="0"/>
    <n v="209"/>
    <n v="298.87"/>
  </r>
  <r>
    <s v="AD01-9364"/>
    <x v="2"/>
    <d v="2022-10-01T00:00:00"/>
    <d v="2022-10-01T00:00:00"/>
    <x v="1"/>
    <x v="0"/>
    <s v="Order assembled"/>
    <x v="0"/>
    <x v="0"/>
    <x v="1"/>
    <n v="332"/>
    <n v="474.76"/>
  </r>
  <r>
    <s v="AD01-9362"/>
    <x v="2"/>
    <d v="2022-10-01T00:00:00"/>
    <d v="2022-10-01T00:00:00"/>
    <x v="1"/>
    <x v="0"/>
    <s v="Order assembled"/>
    <x v="0"/>
    <x v="0"/>
    <x v="1"/>
    <n v="326"/>
    <n v="466.18"/>
  </r>
  <r>
    <s v="AD01-9361"/>
    <x v="2"/>
    <d v="2022-10-01T00:00:00"/>
    <d v="2022-10-01T00:00:00"/>
    <x v="1"/>
    <x v="0"/>
    <s v="Order assembled"/>
    <x v="0"/>
    <x v="0"/>
    <x v="0"/>
    <n v="242"/>
    <n v="346.06"/>
  </r>
  <r>
    <s v="AD01-9361"/>
    <x v="2"/>
    <d v="2022-10-01T00:00:00"/>
    <d v="2022-10-01T00:00:00"/>
    <x v="1"/>
    <x v="0"/>
    <s v="Order assembled"/>
    <x v="0"/>
    <x v="0"/>
    <x v="0"/>
    <n v="170"/>
    <n v="243.1"/>
  </r>
  <r>
    <s v="AD01-9361"/>
    <x v="2"/>
    <d v="2022-10-01T00:00:00"/>
    <d v="2022-10-01T00:00:00"/>
    <x v="1"/>
    <x v="0"/>
    <s v="Order assembled"/>
    <x v="0"/>
    <x v="0"/>
    <x v="0"/>
    <n v="218"/>
    <n v="311.74"/>
  </r>
  <r>
    <s v="AD01-9361"/>
    <x v="2"/>
    <d v="2022-10-01T00:00:00"/>
    <d v="2022-10-01T00:00:00"/>
    <x v="1"/>
    <x v="0"/>
    <s v="Order assembled"/>
    <x v="0"/>
    <x v="0"/>
    <x v="0"/>
    <n v="334"/>
    <n v="477.62"/>
  </r>
  <r>
    <s v="AD01-9363"/>
    <x v="2"/>
    <d v="2022-10-01T00:00:00"/>
    <d v="2022-10-01T00:00:00"/>
    <x v="1"/>
    <x v="0"/>
    <s v="Order assembled"/>
    <x v="0"/>
    <x v="0"/>
    <x v="0"/>
    <n v="328"/>
    <n v="469.03999999999996"/>
  </r>
  <r>
    <s v="AD01-9362"/>
    <x v="2"/>
    <d v="2022-10-01T00:00:00"/>
    <d v="2022-10-01T00:00:00"/>
    <x v="1"/>
    <x v="0"/>
    <s v="Order assembled"/>
    <x v="0"/>
    <x v="0"/>
    <x v="0"/>
    <n v="322"/>
    <n v="460.46000000000004"/>
  </r>
  <r>
    <s v="AD01-9362"/>
    <x v="2"/>
    <d v="2022-10-01T00:00:00"/>
    <d v="2022-10-01T00:00:00"/>
    <x v="1"/>
    <x v="0"/>
    <s v="Order assembled"/>
    <x v="0"/>
    <x v="0"/>
    <x v="0"/>
    <n v="244"/>
    <n v="526.24"/>
  </r>
  <r>
    <s v="AD01-9362"/>
    <x v="2"/>
    <d v="2022-10-01T00:00:00"/>
    <d v="2022-10-01T00:00:00"/>
    <x v="1"/>
    <x v="0"/>
    <s v="Order assembled"/>
    <x v="0"/>
    <x v="0"/>
    <x v="0"/>
    <n v="214"/>
    <n v="526.24"/>
  </r>
  <r>
    <s v="AD01-9361"/>
    <x v="2"/>
    <d v="2022-10-01T00:00:00"/>
    <d v="2022-10-01T00:00:00"/>
    <x v="1"/>
    <x v="0"/>
    <s v="Order assembled"/>
    <x v="0"/>
    <x v="0"/>
    <x v="0"/>
    <n v="1016"/>
    <n v="1452.88"/>
  </r>
  <r>
    <s v="AD01-9362"/>
    <x v="2"/>
    <d v="2022-10-01T00:00:00"/>
    <d v="2022-10-01T00:00:00"/>
    <x v="1"/>
    <x v="0"/>
    <s v="Order assembled"/>
    <x v="0"/>
    <x v="0"/>
    <x v="0"/>
    <n v="216"/>
    <n v="308.88"/>
  </r>
  <r>
    <s v="AD01-9362"/>
    <x v="2"/>
    <d v="2022-10-01T00:00:00"/>
    <d v="2022-10-01T00:00:00"/>
    <x v="1"/>
    <x v="0"/>
    <s v="Order assembled"/>
    <x v="0"/>
    <x v="0"/>
    <x v="0"/>
    <n v="243"/>
    <n v="347.49"/>
  </r>
  <r>
    <s v="AD01-9361"/>
    <x v="2"/>
    <d v="2022-10-01T00:00:00"/>
    <d v="2022-10-01T00:00:00"/>
    <x v="1"/>
    <x v="0"/>
    <s v="Order assembled"/>
    <x v="0"/>
    <x v="0"/>
    <x v="0"/>
    <n v="171"/>
    <n v="244.53"/>
  </r>
  <r>
    <s v="AD01-9361"/>
    <x v="2"/>
    <d v="2022-10-01T00:00:00"/>
    <d v="2022-10-01T00:00:00"/>
    <x v="1"/>
    <x v="0"/>
    <s v="Order assembled"/>
    <x v="0"/>
    <x v="0"/>
    <x v="0"/>
    <n v="331"/>
    <n v="473.33"/>
  </r>
  <r>
    <s v="AD01-9361"/>
    <x v="2"/>
    <d v="2022-10-01T00:00:00"/>
    <d v="2022-10-01T00:00:00"/>
    <x v="1"/>
    <x v="0"/>
    <s v="Order assembled"/>
    <x v="0"/>
    <x v="0"/>
    <x v="0"/>
    <n v="325"/>
    <n v="464.75"/>
  </r>
  <r>
    <s v="AD01-9362"/>
    <x v="2"/>
    <d v="2022-10-01T00:00:00"/>
    <d v="2022-10-01T00:00:00"/>
    <x v="1"/>
    <x v="0"/>
    <s v="Order assembled"/>
    <x v="0"/>
    <x v="0"/>
    <x v="0"/>
    <n v="241"/>
    <n v="344.63"/>
  </r>
  <r>
    <s v="AD01-9363"/>
    <x v="2"/>
    <d v="2022-10-01T00:00:00"/>
    <d v="2022-10-01T00:00:00"/>
    <x v="1"/>
    <x v="0"/>
    <s v="Order assembled"/>
    <x v="0"/>
    <x v="0"/>
    <x v="0"/>
    <n v="797"/>
    <n v="1139.71"/>
  </r>
  <r>
    <s v="AD01-9362"/>
    <x v="2"/>
    <d v="2022-10-01T00:00:00"/>
    <d v="2022-10-01T00:00:00"/>
    <x v="1"/>
    <x v="0"/>
    <s v="Order assembled"/>
    <x v="0"/>
    <x v="0"/>
    <x v="0"/>
    <n v="830"/>
    <n v="1186.9000000000001"/>
  </r>
  <r>
    <s v="AD01-9364"/>
    <x v="2"/>
    <d v="2022-10-01T00:00:00"/>
    <d v="2022-10-01T00:00:00"/>
    <x v="1"/>
    <x v="0"/>
    <s v="Order assembled"/>
    <x v="0"/>
    <x v="0"/>
    <x v="1"/>
    <n v="335"/>
    <n v="479.05"/>
  </r>
  <r>
    <s v="AD01-9361"/>
    <x v="2"/>
    <d v="2022-10-01T00:00:00"/>
    <d v="2022-10-01T00:00:00"/>
    <x v="1"/>
    <x v="0"/>
    <s v="Order assembled"/>
    <x v="0"/>
    <x v="0"/>
    <x v="1"/>
    <n v="329"/>
    <n v="470.47"/>
  </r>
  <r>
    <s v="AD01-9363"/>
    <x v="2"/>
    <d v="2022-10-01T00:00:00"/>
    <d v="2022-10-01T00:00:00"/>
    <x v="1"/>
    <x v="0"/>
    <s v="Order assembled"/>
    <x v="0"/>
    <x v="0"/>
    <x v="1"/>
    <n v="323"/>
    <n v="461.89"/>
  </r>
  <r>
    <s v="AD01-9361"/>
    <x v="2"/>
    <d v="2022-10-01T00:00:00"/>
    <d v="2022-10-01T00:00:00"/>
    <x v="1"/>
    <x v="0"/>
    <s v="Order assembled"/>
    <x v="0"/>
    <x v="0"/>
    <x v="0"/>
    <n v="245"/>
    <n v="350.35"/>
  </r>
  <r>
    <s v="AD01-9362"/>
    <x v="2"/>
    <d v="2022-10-01T00:00:00"/>
    <d v="2022-10-01T00:00:00"/>
    <x v="1"/>
    <x v="0"/>
    <s v="Order assembled"/>
    <x v="0"/>
    <x v="0"/>
    <x v="0"/>
    <n v="167"/>
    <n v="238.81"/>
  </r>
  <r>
    <s v="AD01-9361"/>
    <x v="2"/>
    <d v="2022-10-01T00:00:00"/>
    <d v="2022-10-01T00:00:00"/>
    <x v="1"/>
    <x v="0"/>
    <s v="Order assembled"/>
    <x v="0"/>
    <x v="0"/>
    <x v="0"/>
    <n v="215"/>
    <n v="307.45"/>
  </r>
  <r>
    <s v="AD01-9361"/>
    <x v="2"/>
    <d v="2022-09-01T00:00:00"/>
    <d v="2022-09-01T00:00:00"/>
    <x v="1"/>
    <x v="0"/>
    <s v="Order assembled"/>
    <x v="0"/>
    <x v="0"/>
    <x v="1"/>
    <n v="350"/>
    <n v="500.5"/>
  </r>
  <r>
    <s v="AD01-9361"/>
    <x v="2"/>
    <d v="2022-09-01T00:00:00"/>
    <d v="2022-09-01T00:00:00"/>
    <x v="1"/>
    <x v="0"/>
    <s v="Order assembled"/>
    <x v="0"/>
    <x v="0"/>
    <x v="1"/>
    <n v="344"/>
    <n v="491.91999999999996"/>
  </r>
  <r>
    <s v="AD01-9362"/>
    <x v="2"/>
    <d v="2022-09-01T00:00:00"/>
    <d v="2022-09-01T00:00:00"/>
    <x v="1"/>
    <x v="0"/>
    <s v="Order assembled"/>
    <x v="0"/>
    <x v="0"/>
    <x v="1"/>
    <n v="338"/>
    <n v="483.34000000000003"/>
  </r>
  <r>
    <s v="AD01-9361"/>
    <x v="2"/>
    <d v="2022-09-01T00:00:00"/>
    <d v="2022-09-01T00:00:00"/>
    <x v="1"/>
    <x v="0"/>
    <s v="Order assembled"/>
    <x v="0"/>
    <x v="0"/>
    <x v="0"/>
    <n v="176"/>
    <n v="251.68"/>
  </r>
  <r>
    <s v="AD01-9362"/>
    <x v="2"/>
    <d v="2022-09-01T00:00:00"/>
    <d v="2022-09-01T00:00:00"/>
    <x v="1"/>
    <x v="0"/>
    <s v="Order assembled"/>
    <x v="0"/>
    <x v="0"/>
    <x v="0"/>
    <n v="352"/>
    <n v="503.36"/>
  </r>
  <r>
    <s v="AD01-9362"/>
    <x v="2"/>
    <d v="2022-09-01T00:00:00"/>
    <d v="2022-09-01T00:00:00"/>
    <x v="1"/>
    <x v="0"/>
    <s v="Order assembled"/>
    <x v="0"/>
    <x v="0"/>
    <x v="0"/>
    <n v="346"/>
    <n v="494.78"/>
  </r>
  <r>
    <s v="AD01-9361"/>
    <x v="2"/>
    <d v="2022-09-01T00:00:00"/>
    <d v="2022-09-01T00:00:00"/>
    <x v="1"/>
    <x v="0"/>
    <s v="Order assembled"/>
    <x v="0"/>
    <x v="0"/>
    <x v="0"/>
    <n v="340"/>
    <n v="486.2"/>
  </r>
  <r>
    <s v="AD01-9361"/>
    <x v="2"/>
    <d v="2022-09-01T00:00:00"/>
    <d v="2022-09-01T00:00:00"/>
    <x v="1"/>
    <x v="0"/>
    <s v="Order assembled"/>
    <x v="0"/>
    <x v="0"/>
    <x v="0"/>
    <n v="172"/>
    <n v="526.24"/>
  </r>
  <r>
    <s v="AD01-9361"/>
    <x v="2"/>
    <d v="2022-09-01T00:00:00"/>
    <d v="2022-09-01T00:00:00"/>
    <x v="1"/>
    <x v="0"/>
    <s v="Order assembled"/>
    <x v="0"/>
    <x v="0"/>
    <x v="0"/>
    <n v="220"/>
    <n v="526.24"/>
  </r>
  <r>
    <s v="AD01-9362"/>
    <x v="2"/>
    <d v="2022-09-01T00:00:00"/>
    <d v="2022-09-01T00:00:00"/>
    <x v="1"/>
    <x v="0"/>
    <s v="Order assembled"/>
    <x v="0"/>
    <x v="0"/>
    <x v="0"/>
    <n v="962"/>
    <n v="1375.6599999999999"/>
  </r>
  <r>
    <s v="AD01-9362"/>
    <x v="2"/>
    <d v="2022-09-01T00:00:00"/>
    <d v="2022-09-01T00:00:00"/>
    <x v="1"/>
    <x v="0"/>
    <s v="Order assembled"/>
    <x v="0"/>
    <x v="0"/>
    <x v="0"/>
    <n v="1015"/>
    <n v="1451.45"/>
  </r>
  <r>
    <s v="AD01-9362"/>
    <x v="2"/>
    <d v="2022-09-01T00:00:00"/>
    <d v="2022-09-01T00:00:00"/>
    <x v="1"/>
    <x v="0"/>
    <s v="Order assembled"/>
    <x v="0"/>
    <x v="0"/>
    <x v="0"/>
    <n v="222"/>
    <n v="317.45999999999998"/>
  </r>
  <r>
    <s v="AD01-9362"/>
    <x v="2"/>
    <d v="2022-09-01T00:00:00"/>
    <d v="2022-09-01T00:00:00"/>
    <x v="1"/>
    <x v="0"/>
    <s v="Order assembled"/>
    <x v="0"/>
    <x v="0"/>
    <x v="0"/>
    <n v="177"/>
    <n v="253.11"/>
  </r>
  <r>
    <s v="AD01-9362"/>
    <x v="2"/>
    <d v="2022-09-01T00:00:00"/>
    <d v="2022-09-01T00:00:00"/>
    <x v="1"/>
    <x v="0"/>
    <s v="Order assembled"/>
    <x v="0"/>
    <x v="0"/>
    <x v="0"/>
    <n v="219"/>
    <n v="313.17"/>
  </r>
  <r>
    <s v="AD01-9361"/>
    <x v="2"/>
    <d v="2022-09-01T00:00:00"/>
    <d v="2022-09-01T00:00:00"/>
    <x v="1"/>
    <x v="0"/>
    <s v="Order assembled"/>
    <x v="0"/>
    <x v="0"/>
    <x v="0"/>
    <n v="349"/>
    <n v="499.07"/>
  </r>
  <r>
    <s v="AD01-9362"/>
    <x v="2"/>
    <d v="2022-09-01T00:00:00"/>
    <d v="2022-09-01T00:00:00"/>
    <x v="1"/>
    <x v="0"/>
    <s v="Order assembled"/>
    <x v="0"/>
    <x v="0"/>
    <x v="0"/>
    <n v="343"/>
    <n v="490.49"/>
  </r>
  <r>
    <s v="AD01-9361"/>
    <x v="2"/>
    <d v="2022-09-01T00:00:00"/>
    <d v="2022-09-01T00:00:00"/>
    <x v="1"/>
    <x v="0"/>
    <s v="Order assembled"/>
    <x v="0"/>
    <x v="0"/>
    <x v="0"/>
    <n v="337"/>
    <n v="481.90999999999997"/>
  </r>
  <r>
    <s v="AD01-9362"/>
    <x v="2"/>
    <d v="2022-09-01T00:00:00"/>
    <d v="2022-09-01T00:00:00"/>
    <x v="1"/>
    <x v="0"/>
    <s v="Order assembled"/>
    <x v="0"/>
    <x v="0"/>
    <x v="0"/>
    <n v="796"/>
    <n v="1138.28"/>
  </r>
  <r>
    <s v="AD01-9364"/>
    <x v="2"/>
    <d v="2022-09-01T00:00:00"/>
    <d v="2022-09-01T00:00:00"/>
    <x v="1"/>
    <x v="0"/>
    <s v="Order assembled"/>
    <x v="0"/>
    <x v="0"/>
    <x v="0"/>
    <n v="829"/>
    <n v="1185.47"/>
  </r>
  <r>
    <s v="AD01-9361"/>
    <x v="2"/>
    <d v="2022-09-01T00:00:00"/>
    <d v="2022-09-01T00:00:00"/>
    <x v="1"/>
    <x v="0"/>
    <s v="Order assembled"/>
    <x v="0"/>
    <x v="0"/>
    <x v="1"/>
    <n v="347"/>
    <n v="496.21000000000004"/>
  </r>
  <r>
    <s v="AD01-9361"/>
    <x v="2"/>
    <d v="2022-09-01T00:00:00"/>
    <d v="2022-09-01T00:00:00"/>
    <x v="1"/>
    <x v="0"/>
    <s v="Order assembled"/>
    <x v="0"/>
    <x v="0"/>
    <x v="1"/>
    <n v="341"/>
    <n v="487.63"/>
  </r>
  <r>
    <s v="AD01-9361"/>
    <x v="2"/>
    <d v="2022-09-01T00:00:00"/>
    <d v="2022-09-01T00:00:00"/>
    <x v="1"/>
    <x v="0"/>
    <s v="Order assembled"/>
    <x v="0"/>
    <x v="0"/>
    <x v="0"/>
    <n v="173"/>
    <n v="247.39"/>
  </r>
  <r>
    <s v="AD01-9361"/>
    <x v="2"/>
    <d v="2022-09-01T00:00:00"/>
    <d v="2022-09-01T00:00:00"/>
    <x v="1"/>
    <x v="0"/>
    <s v="Order assembled"/>
    <x v="0"/>
    <x v="0"/>
    <x v="0"/>
    <n v="221"/>
    <n v="316.02999999999997"/>
  </r>
  <r>
    <s v="AD01-9361"/>
    <x v="2"/>
    <d v="2022-04-01T00:00:00"/>
    <d v="2022-04-01T00:00:00"/>
    <x v="0"/>
    <x v="1"/>
    <s v="Cancelld"/>
    <x v="1"/>
    <x v="0"/>
    <x v="2"/>
    <n v="214"/>
    <n v="306.02"/>
  </r>
  <r>
    <s v="AD01-9364"/>
    <x v="2"/>
    <d v="2022-04-01T00:00:00"/>
    <d v="2022-04-01T00:00:00"/>
    <x v="0"/>
    <x v="1"/>
    <s v="Cancelld"/>
    <x v="1"/>
    <x v="0"/>
    <x v="2"/>
    <n v="208"/>
    <n v="297.44"/>
  </r>
  <r>
    <s v="AD01-9362"/>
    <x v="2"/>
    <d v="2022-04-01T00:00:00"/>
    <d v="2022-04-01T00:00:00"/>
    <x v="0"/>
    <x v="1"/>
    <s v="Cancelld"/>
    <x v="1"/>
    <x v="0"/>
    <x v="2"/>
    <n v="202"/>
    <n v="288.86"/>
  </r>
  <r>
    <s v="AD01-9365"/>
    <x v="2"/>
    <d v="2022-04-01T00:00:00"/>
    <d v="2022-04-01T00:00:00"/>
    <x v="0"/>
    <x v="1"/>
    <s v="Cancelld"/>
    <x v="1"/>
    <x v="0"/>
    <x v="2"/>
    <n v="211"/>
    <n v="301.73"/>
  </r>
  <r>
    <s v="AD01-9361"/>
    <x v="2"/>
    <d v="2022-04-01T00:00:00"/>
    <d v="2022-04-01T00:00:00"/>
    <x v="0"/>
    <x v="1"/>
    <s v="Cancelld"/>
    <x v="1"/>
    <x v="0"/>
    <x v="2"/>
    <n v="205"/>
    <n v="293.14999999999998"/>
  </r>
  <r>
    <s v="AD01-9362"/>
    <x v="2"/>
    <d v="2022-02-01T00:00:00"/>
    <d v="2022-02-01T00:00:00"/>
    <x v="0"/>
    <x v="1"/>
    <s v="Cancelld"/>
    <x v="1"/>
    <x v="0"/>
    <x v="2"/>
    <n v="244"/>
    <n v="348.92"/>
  </r>
  <r>
    <s v="AD01-9361"/>
    <x v="2"/>
    <d v="2022-02-01T00:00:00"/>
    <d v="2022-02-01T00:00:00"/>
    <x v="0"/>
    <x v="1"/>
    <s v="Cancelld"/>
    <x v="1"/>
    <x v="0"/>
    <x v="2"/>
    <n v="238"/>
    <n v="340.34000000000003"/>
  </r>
  <r>
    <s v="AD01-9361"/>
    <x v="2"/>
    <d v="2022-02-01T00:00:00"/>
    <d v="2022-02-01T00:00:00"/>
    <x v="0"/>
    <x v="1"/>
    <s v="Cancelld"/>
    <x v="1"/>
    <x v="0"/>
    <x v="2"/>
    <n v="247"/>
    <n v="353.21"/>
  </r>
  <r>
    <s v="AD01-9362"/>
    <x v="2"/>
    <d v="2022-02-01T00:00:00"/>
    <d v="2022-02-01T00:00:00"/>
    <x v="0"/>
    <x v="1"/>
    <s v="Cancelld"/>
    <x v="1"/>
    <x v="0"/>
    <x v="2"/>
    <n v="241"/>
    <n v="344.63"/>
  </r>
  <r>
    <s v="AD01-9364"/>
    <x v="2"/>
    <d v="2022-02-01T00:00:00"/>
    <d v="2022-02-01T00:00:00"/>
    <x v="0"/>
    <x v="1"/>
    <s v="Cancelld"/>
    <x v="1"/>
    <x v="0"/>
    <x v="2"/>
    <n v="235"/>
    <n v="336.05"/>
  </r>
  <r>
    <s v="AD01-9362"/>
    <x v="2"/>
    <d v="2022-01-01T00:00:00"/>
    <d v="2022-01-01T00:00:00"/>
    <x v="0"/>
    <x v="1"/>
    <s v="Cancelld"/>
    <x v="1"/>
    <x v="0"/>
    <x v="0"/>
    <n v="262"/>
    <n v="374.65999999999997"/>
  </r>
  <r>
    <s v="AD01-9362"/>
    <x v="2"/>
    <d v="2022-01-01T00:00:00"/>
    <d v="2022-01-01T00:00:00"/>
    <x v="0"/>
    <x v="1"/>
    <s v="Cancelld"/>
    <x v="1"/>
    <x v="0"/>
    <x v="2"/>
    <n v="256"/>
    <n v="366.08"/>
  </r>
  <r>
    <s v="AD01-9362"/>
    <x v="2"/>
    <d v="2022-01-01T00:00:00"/>
    <d v="2022-01-01T00:00:00"/>
    <x v="0"/>
    <x v="1"/>
    <s v="Cancelld"/>
    <x v="1"/>
    <x v="0"/>
    <x v="2"/>
    <n v="250"/>
    <n v="357.5"/>
  </r>
  <r>
    <s v="AD01-9362"/>
    <x v="2"/>
    <d v="2022-01-01T00:00:00"/>
    <d v="2022-01-01T00:00:00"/>
    <x v="0"/>
    <x v="1"/>
    <s v="Cancelld"/>
    <x v="1"/>
    <x v="0"/>
    <x v="2"/>
    <n v="259"/>
    <n v="370.37"/>
  </r>
  <r>
    <s v="AD01-9364"/>
    <x v="2"/>
    <d v="2022-01-01T00:00:00"/>
    <d v="2022-01-01T00:00:00"/>
    <x v="0"/>
    <x v="1"/>
    <s v="Cancelld"/>
    <x v="1"/>
    <x v="0"/>
    <x v="2"/>
    <n v="253"/>
    <n v="361.78999999999996"/>
  </r>
  <r>
    <s v="AD01-9362"/>
    <x v="2"/>
    <d v="2022-06-01T00:00:00"/>
    <d v="2022-06-01T00:00:00"/>
    <x v="0"/>
    <x v="1"/>
    <s v="Cancelld"/>
    <x v="1"/>
    <x v="0"/>
    <x v="2"/>
    <n v="184"/>
    <n v="263.12"/>
  </r>
  <r>
    <s v="AD01-9363"/>
    <x v="2"/>
    <d v="2022-06-01T00:00:00"/>
    <d v="2022-06-01T00:00:00"/>
    <x v="0"/>
    <x v="1"/>
    <s v="Cancelld"/>
    <x v="1"/>
    <x v="0"/>
    <x v="2"/>
    <n v="178"/>
    <n v="254.54"/>
  </r>
  <r>
    <s v="AD01-9364"/>
    <x v="2"/>
    <d v="2022-06-01T00:00:00"/>
    <d v="2022-06-01T00:00:00"/>
    <x v="0"/>
    <x v="1"/>
    <s v="Cancelld"/>
    <x v="1"/>
    <x v="0"/>
    <x v="2"/>
    <n v="172"/>
    <n v="245.95999999999998"/>
  </r>
  <r>
    <s v="AD01-9361"/>
    <x v="2"/>
    <d v="2022-06-01T00:00:00"/>
    <d v="2022-06-01T00:00:00"/>
    <x v="0"/>
    <x v="1"/>
    <s v="Cancelld"/>
    <x v="1"/>
    <x v="0"/>
    <x v="2"/>
    <n v="181"/>
    <n v="258.83"/>
  </r>
  <r>
    <s v="AD01-9363"/>
    <x v="2"/>
    <d v="2022-06-01T00:00:00"/>
    <d v="2022-06-01T00:00:00"/>
    <x v="0"/>
    <x v="1"/>
    <s v="Cancelld"/>
    <x v="1"/>
    <x v="0"/>
    <x v="2"/>
    <n v="175"/>
    <n v="250.25"/>
  </r>
  <r>
    <s v="AD01-9362"/>
    <x v="2"/>
    <d v="2022-06-01T00:00:00"/>
    <d v="2022-06-01T00:00:00"/>
    <x v="0"/>
    <x v="1"/>
    <s v="Cancelld"/>
    <x v="1"/>
    <x v="0"/>
    <x v="2"/>
    <n v="169"/>
    <n v="241.67000000000002"/>
  </r>
  <r>
    <s v="AD01-9361"/>
    <x v="2"/>
    <d v="2022-03-01T00:00:00"/>
    <d v="2022-03-01T00:00:00"/>
    <x v="0"/>
    <x v="1"/>
    <s v="Cancelld"/>
    <x v="1"/>
    <x v="0"/>
    <x v="2"/>
    <n v="232"/>
    <n v="331.76"/>
  </r>
  <r>
    <s v="AD01-9362"/>
    <x v="2"/>
    <d v="2022-03-01T00:00:00"/>
    <d v="2022-03-01T00:00:00"/>
    <x v="0"/>
    <x v="1"/>
    <s v="Cancelld"/>
    <x v="1"/>
    <x v="0"/>
    <x v="2"/>
    <n v="226"/>
    <n v="323.18"/>
  </r>
  <r>
    <s v="AD01-9362"/>
    <x v="2"/>
    <d v="2022-03-01T00:00:00"/>
    <d v="2022-03-01T00:00:00"/>
    <x v="0"/>
    <x v="1"/>
    <s v="Cancelld"/>
    <x v="1"/>
    <x v="0"/>
    <x v="2"/>
    <n v="220"/>
    <n v="314.60000000000002"/>
  </r>
  <r>
    <s v="AD01-9364"/>
    <x v="2"/>
    <d v="2022-03-01T00:00:00"/>
    <d v="2022-03-01T00:00:00"/>
    <x v="0"/>
    <x v="1"/>
    <s v="Cancelld"/>
    <x v="1"/>
    <x v="0"/>
    <x v="2"/>
    <n v="229"/>
    <n v="327.47000000000003"/>
  </r>
  <r>
    <s v="AD01-9361"/>
    <x v="2"/>
    <d v="2022-03-01T00:00:00"/>
    <d v="2022-03-01T00:00:00"/>
    <x v="0"/>
    <x v="1"/>
    <s v="Cancelld"/>
    <x v="1"/>
    <x v="0"/>
    <x v="2"/>
    <n v="223"/>
    <n v="318.89"/>
  </r>
  <r>
    <s v="AD01-9361"/>
    <x v="2"/>
    <d v="2022-03-01T00:00:00"/>
    <d v="2022-03-01T00:00:00"/>
    <x v="0"/>
    <x v="1"/>
    <s v="Cancelld"/>
    <x v="1"/>
    <x v="0"/>
    <x v="2"/>
    <n v="217"/>
    <n v="310.31"/>
  </r>
  <r>
    <s v="AD01-9362"/>
    <x v="2"/>
    <d v="2022-05-01T00:00:00"/>
    <d v="2022-05-01T00:00:00"/>
    <x v="0"/>
    <x v="1"/>
    <s v="Cancelld"/>
    <x v="1"/>
    <x v="0"/>
    <x v="2"/>
    <n v="196"/>
    <n v="280.27999999999997"/>
  </r>
  <r>
    <s v="AD01-9361"/>
    <x v="2"/>
    <d v="2022-05-01T00:00:00"/>
    <d v="2022-05-01T00:00:00"/>
    <x v="0"/>
    <x v="1"/>
    <s v="Cancelld"/>
    <x v="1"/>
    <x v="0"/>
    <x v="2"/>
    <n v="190"/>
    <n v="271.7"/>
  </r>
  <r>
    <s v="AD01-9361"/>
    <x v="2"/>
    <d v="2022-05-01T00:00:00"/>
    <d v="2022-05-01T00:00:00"/>
    <x v="0"/>
    <x v="1"/>
    <s v="Cancelld"/>
    <x v="1"/>
    <x v="0"/>
    <x v="2"/>
    <n v="199"/>
    <n v="284.57"/>
  </r>
  <r>
    <s v="AD01-9361"/>
    <x v="2"/>
    <d v="2022-05-01T00:00:00"/>
    <d v="2022-05-01T00:00:00"/>
    <x v="0"/>
    <x v="1"/>
    <s v="Cancelld"/>
    <x v="1"/>
    <x v="0"/>
    <x v="2"/>
    <n v="193"/>
    <n v="275.99"/>
  </r>
  <r>
    <s v="AD01-9361"/>
    <x v="2"/>
    <d v="2022-05-01T00:00:00"/>
    <d v="2022-05-01T00:00:00"/>
    <x v="0"/>
    <x v="1"/>
    <s v="Cancelld"/>
    <x v="1"/>
    <x v="0"/>
    <x v="2"/>
    <n v="187"/>
    <n v="267.40999999999997"/>
  </r>
  <r>
    <s v="AD01-9362"/>
    <x v="2"/>
    <d v="2022-04-01T00:00:00"/>
    <d v="2022-04-01T00:00:00"/>
    <x v="1"/>
    <x v="1"/>
    <s v="Cancelld"/>
    <x v="1"/>
    <x v="0"/>
    <x v="2"/>
    <n v="278"/>
    <n v="397.53999999999996"/>
  </r>
  <r>
    <s v="AD01-9365"/>
    <x v="2"/>
    <d v="2022-04-01T00:00:00"/>
    <d v="2022-04-01T00:00:00"/>
    <x v="1"/>
    <x v="1"/>
    <s v="Cancelld"/>
    <x v="1"/>
    <x v="0"/>
    <x v="2"/>
    <n v="326"/>
    <n v="466.18"/>
  </r>
  <r>
    <s v="AD01-9361"/>
    <x v="2"/>
    <d v="2022-04-01T00:00:00"/>
    <d v="2022-04-01T00:00:00"/>
    <x v="1"/>
    <x v="1"/>
    <s v="Cancelld"/>
    <x v="1"/>
    <x v="0"/>
    <x v="2"/>
    <n v="280"/>
    <n v="400.4"/>
  </r>
  <r>
    <s v="AD01-9361"/>
    <x v="2"/>
    <d v="2022-04-01T00:00:00"/>
    <d v="2022-04-01T00:00:00"/>
    <x v="1"/>
    <x v="1"/>
    <s v="Cancelld"/>
    <x v="1"/>
    <x v="0"/>
    <x v="2"/>
    <n v="834"/>
    <n v="1192.6199999999999"/>
  </r>
  <r>
    <s v="AD01-9361"/>
    <x v="2"/>
    <d v="2022-04-01T00:00:00"/>
    <d v="2022-04-01T00:00:00"/>
    <x v="1"/>
    <x v="1"/>
    <s v="Cancelld"/>
    <x v="1"/>
    <x v="0"/>
    <x v="2"/>
    <n v="867"/>
    <n v="1239.81"/>
  </r>
  <r>
    <s v="AD01-9362"/>
    <x v="2"/>
    <d v="2022-04-01T00:00:00"/>
    <d v="2022-04-01T00:00:00"/>
    <x v="1"/>
    <x v="1"/>
    <s v="Cancelld"/>
    <x v="1"/>
    <x v="0"/>
    <x v="2"/>
    <n v="931"/>
    <n v="1331.33"/>
  </r>
  <r>
    <s v="AD01-9362"/>
    <x v="2"/>
    <d v="2022-04-01T00:00:00"/>
    <d v="2022-04-01T00:00:00"/>
    <x v="1"/>
    <x v="1"/>
    <s v="Cancelld"/>
    <x v="1"/>
    <x v="0"/>
    <x v="2"/>
    <n v="932"/>
    <n v="1332.76"/>
  </r>
  <r>
    <s v="AD01-9361"/>
    <x v="2"/>
    <d v="2022-04-01T00:00:00"/>
    <d v="2022-04-01T00:00:00"/>
    <x v="1"/>
    <x v="1"/>
    <s v="Cancelld"/>
    <x v="1"/>
    <x v="0"/>
    <x v="2"/>
    <n v="933"/>
    <n v="1334.19"/>
  </r>
  <r>
    <s v="AD01-9362"/>
    <x v="2"/>
    <d v="2022-04-01T00:00:00"/>
    <d v="2022-04-01T00:00:00"/>
    <x v="1"/>
    <x v="1"/>
    <s v="Cancelld"/>
    <x v="1"/>
    <x v="0"/>
    <x v="2"/>
    <n v="873"/>
    <n v="526.24"/>
  </r>
  <r>
    <s v="AD01-9361"/>
    <x v="2"/>
    <d v="2022-04-01T00:00:00"/>
    <d v="2022-04-01T00:00:00"/>
    <x v="1"/>
    <x v="1"/>
    <s v="Cancelld"/>
    <x v="1"/>
    <x v="0"/>
    <x v="2"/>
    <n v="327"/>
    <n v="467.61"/>
  </r>
  <r>
    <s v="AD01-9361"/>
    <x v="2"/>
    <d v="2022-04-01T00:00:00"/>
    <d v="2022-04-01T00:00:00"/>
    <x v="1"/>
    <x v="1"/>
    <s v="Cancelld"/>
    <x v="1"/>
    <x v="0"/>
    <x v="2"/>
    <n v="183"/>
    <n v="261.69"/>
  </r>
  <r>
    <s v="AD01-9362"/>
    <x v="2"/>
    <d v="2022-04-01T00:00:00"/>
    <d v="2022-04-01T00:00:00"/>
    <x v="1"/>
    <x v="1"/>
    <s v="Cancelld"/>
    <x v="1"/>
    <x v="0"/>
    <x v="2"/>
    <n v="177"/>
    <n v="253.11"/>
  </r>
  <r>
    <s v="AD01-9361"/>
    <x v="2"/>
    <d v="2022-04-01T00:00:00"/>
    <d v="2022-04-01T00:00:00"/>
    <x v="1"/>
    <x v="1"/>
    <s v="Cancelld"/>
    <x v="1"/>
    <x v="0"/>
    <x v="2"/>
    <n v="171"/>
    <n v="244.53"/>
  </r>
  <r>
    <s v="AD01-9361"/>
    <x v="2"/>
    <d v="2022-04-01T00:00:00"/>
    <d v="2022-04-01T00:00:00"/>
    <x v="1"/>
    <x v="1"/>
    <s v="Cancelld"/>
    <x v="1"/>
    <x v="0"/>
    <x v="2"/>
    <n v="277"/>
    <n v="396.11"/>
  </r>
  <r>
    <s v="AD01-9364"/>
    <x v="2"/>
    <d v="2022-04-01T00:00:00"/>
    <d v="2022-04-01T00:00:00"/>
    <x v="1"/>
    <x v="1"/>
    <s v="Cancelld"/>
    <x v="1"/>
    <x v="0"/>
    <x v="2"/>
    <n v="325"/>
    <n v="464.75"/>
  </r>
  <r>
    <s v="AD01-9362"/>
    <x v="2"/>
    <d v="2022-04-01T00:00:00"/>
    <d v="2022-04-01T00:00:00"/>
    <x v="1"/>
    <x v="1"/>
    <s v="Cancelld"/>
    <x v="1"/>
    <x v="0"/>
    <x v="2"/>
    <n v="842"/>
    <n v="1204.06"/>
  </r>
  <r>
    <s v="AD01-9362"/>
    <x v="2"/>
    <d v="2022-04-01T00:00:00"/>
    <d v="2022-04-01T00:00:00"/>
    <x v="1"/>
    <x v="1"/>
    <s v="Cancelld"/>
    <x v="1"/>
    <x v="0"/>
    <x v="2"/>
    <n v="876"/>
    <n v="1252.68"/>
  </r>
  <r>
    <s v="AD01-9362"/>
    <x v="2"/>
    <d v="2022-08-01T00:00:00"/>
    <d v="2022-08-01T00:00:00"/>
    <x v="1"/>
    <x v="1"/>
    <s v="Cancelld"/>
    <x v="1"/>
    <x v="0"/>
    <x v="2"/>
    <n v="332"/>
    <n v="474.76"/>
  </r>
  <r>
    <s v="AD01-9362"/>
    <x v="2"/>
    <d v="2022-08-01T00:00:00"/>
    <d v="2022-08-01T00:00:00"/>
    <x v="1"/>
    <x v="1"/>
    <s v="Cancelld"/>
    <x v="1"/>
    <x v="0"/>
    <x v="2"/>
    <n v="302"/>
    <n v="431.86"/>
  </r>
  <r>
    <s v="AD01-9364"/>
    <x v="2"/>
    <d v="2022-08-01T00:00:00"/>
    <d v="2022-08-01T00:00:00"/>
    <x v="1"/>
    <x v="1"/>
    <s v="Cancelld"/>
    <x v="1"/>
    <x v="0"/>
    <x v="2"/>
    <n v="256"/>
    <n v="366.08"/>
  </r>
  <r>
    <s v="AD01-9363"/>
    <x v="2"/>
    <d v="2022-08-01T00:00:00"/>
    <d v="2022-08-01T00:00:00"/>
    <x v="1"/>
    <x v="1"/>
    <s v="Cancelld"/>
    <x v="1"/>
    <x v="0"/>
    <x v="2"/>
    <n v="304"/>
    <n v="434.72"/>
  </r>
  <r>
    <s v="AD01-9361"/>
    <x v="2"/>
    <d v="2022-08-01T00:00:00"/>
    <d v="2022-08-01T00:00:00"/>
    <x v="1"/>
    <x v="1"/>
    <s v="Cancelld"/>
    <x v="1"/>
    <x v="0"/>
    <x v="2"/>
    <n v="784"/>
    <n v="1121.1199999999999"/>
  </r>
  <r>
    <s v="AD01-9363"/>
    <x v="2"/>
    <d v="2022-08-01T00:00:00"/>
    <d v="2022-08-01T00:00:00"/>
    <x v="1"/>
    <x v="1"/>
    <s v="Cancelld"/>
    <x v="1"/>
    <x v="0"/>
    <x v="2"/>
    <n v="837"/>
    <n v="1196.9099999999999"/>
  </r>
  <r>
    <s v="AD01-9362"/>
    <x v="2"/>
    <d v="2022-08-01T00:00:00"/>
    <d v="2022-08-01T00:00:00"/>
    <x v="1"/>
    <x v="1"/>
    <s v="Cancelld"/>
    <x v="1"/>
    <x v="0"/>
    <x v="2"/>
    <n v="870"/>
    <n v="1244.0999999999999"/>
  </r>
  <r>
    <s v="AD01-9362"/>
    <x v="2"/>
    <d v="2022-08-01T00:00:00"/>
    <d v="2022-08-01T00:00:00"/>
    <x v="1"/>
    <x v="1"/>
    <s v="Cancelld"/>
    <x v="1"/>
    <x v="0"/>
    <x v="2"/>
    <n v="942"/>
    <n v="1347.06"/>
  </r>
  <r>
    <s v="AD01-9362"/>
    <x v="2"/>
    <d v="2022-08-01T00:00:00"/>
    <d v="2022-08-01T00:00:00"/>
    <x v="1"/>
    <x v="1"/>
    <s v="Cancelld"/>
    <x v="1"/>
    <x v="0"/>
    <x v="2"/>
    <n v="943"/>
    <n v="1348.49"/>
  </r>
  <r>
    <s v="AD01-9361"/>
    <x v="2"/>
    <d v="2022-08-01T00:00:00"/>
    <d v="2022-08-01T00:00:00"/>
    <x v="1"/>
    <x v="1"/>
    <s v="Cancelld"/>
    <x v="1"/>
    <x v="0"/>
    <x v="2"/>
    <n v="944"/>
    <n v="1349.92"/>
  </r>
  <r>
    <s v="AD01-9362"/>
    <x v="2"/>
    <d v="2022-08-01T00:00:00"/>
    <d v="2022-08-01T00:00:00"/>
    <x v="1"/>
    <x v="1"/>
    <s v="Cancelld"/>
    <x v="1"/>
    <x v="0"/>
    <x v="2"/>
    <n v="823"/>
    <n v="526.24"/>
  </r>
  <r>
    <s v="AD01-9361"/>
    <x v="2"/>
    <d v="2022-08-01T00:00:00"/>
    <d v="2022-08-01T00:00:00"/>
    <x v="1"/>
    <x v="1"/>
    <s v="Cancelld"/>
    <x v="1"/>
    <x v="0"/>
    <x v="2"/>
    <n v="877"/>
    <n v="526.24"/>
  </r>
  <r>
    <s v="AD01-9361"/>
    <x v="2"/>
    <d v="2022-08-01T00:00:00"/>
    <d v="2022-08-01T00:00:00"/>
    <x v="1"/>
    <x v="1"/>
    <s v="Cancelld"/>
    <x v="1"/>
    <x v="0"/>
    <x v="2"/>
    <n v="303"/>
    <n v="433.28999999999996"/>
  </r>
  <r>
    <s v="AD01-9363"/>
    <x v="2"/>
    <d v="2022-08-01T00:00:00"/>
    <d v="2022-08-01T00:00:00"/>
    <x v="1"/>
    <x v="1"/>
    <s v="Cancelld"/>
    <x v="1"/>
    <x v="0"/>
    <x v="2"/>
    <n v="363"/>
    <n v="519.09"/>
  </r>
  <r>
    <s v="AD01-9364"/>
    <x v="2"/>
    <d v="2022-08-01T00:00:00"/>
    <d v="2022-08-01T00:00:00"/>
    <x v="1"/>
    <x v="1"/>
    <s v="Cancelld"/>
    <x v="1"/>
    <x v="0"/>
    <x v="2"/>
    <n v="357"/>
    <n v="510.51"/>
  </r>
  <r>
    <s v="AD01-9363"/>
    <x v="2"/>
    <d v="2022-08-01T00:00:00"/>
    <d v="2022-08-01T00:00:00"/>
    <x v="1"/>
    <x v="1"/>
    <s v="Cancelld"/>
    <x v="1"/>
    <x v="0"/>
    <x v="2"/>
    <n v="331"/>
    <n v="473.33"/>
  </r>
  <r>
    <s v="AD01-9362"/>
    <x v="2"/>
    <d v="2022-08-01T00:00:00"/>
    <d v="2022-08-01T00:00:00"/>
    <x v="1"/>
    <x v="1"/>
    <s v="Cancelld"/>
    <x v="1"/>
    <x v="0"/>
    <x v="2"/>
    <n v="259"/>
    <n v="370.37"/>
  </r>
  <r>
    <s v="AD01-9362"/>
    <x v="2"/>
    <d v="2022-08-01T00:00:00"/>
    <d v="2022-08-01T00:00:00"/>
    <x v="1"/>
    <x v="1"/>
    <s v="Cancelld"/>
    <x v="1"/>
    <x v="0"/>
    <x v="2"/>
    <n v="793"/>
    <n v="1133.99"/>
  </r>
  <r>
    <s v="AD01-9362"/>
    <x v="2"/>
    <d v="2022-08-01T00:00:00"/>
    <d v="2022-08-01T00:00:00"/>
    <x v="1"/>
    <x v="1"/>
    <s v="Cancelld"/>
    <x v="1"/>
    <x v="0"/>
    <x v="2"/>
    <n v="846"/>
    <n v="1209.78"/>
  </r>
  <r>
    <s v="AD01-9362"/>
    <x v="2"/>
    <d v="2022-08-01T00:00:00"/>
    <d v="2022-08-01T00:00:00"/>
    <x v="1"/>
    <x v="1"/>
    <s v="Cancelld"/>
    <x v="1"/>
    <x v="0"/>
    <x v="2"/>
    <n v="879"/>
    <n v="1256.97"/>
  </r>
  <r>
    <s v="AD01-9362"/>
    <x v="2"/>
    <d v="2022-12-01T00:00:00"/>
    <d v="2022-12-01T00:00:00"/>
    <x v="1"/>
    <x v="1"/>
    <s v="Cancelld"/>
    <x v="1"/>
    <x v="0"/>
    <x v="2"/>
    <n v="308"/>
    <n v="440.44"/>
  </r>
  <r>
    <s v="AD01-9361"/>
    <x v="2"/>
    <d v="2022-12-01T00:00:00"/>
    <d v="2022-12-01T00:00:00"/>
    <x v="1"/>
    <x v="1"/>
    <s v="Cancelld"/>
    <x v="1"/>
    <x v="0"/>
    <x v="2"/>
    <n v="236"/>
    <n v="337.48"/>
  </r>
  <r>
    <s v="AD01-9362"/>
    <x v="2"/>
    <d v="2022-12-01T00:00:00"/>
    <d v="2022-12-01T00:00:00"/>
    <x v="1"/>
    <x v="1"/>
    <s v="Cancelld"/>
    <x v="1"/>
    <x v="0"/>
    <x v="2"/>
    <n v="284"/>
    <n v="406.12"/>
  </r>
  <r>
    <s v="AD01-9362"/>
    <x v="2"/>
    <d v="2022-12-01T00:00:00"/>
    <d v="2022-12-01T00:00:00"/>
    <x v="1"/>
    <x v="1"/>
    <s v="Cancelld"/>
    <x v="1"/>
    <x v="0"/>
    <x v="2"/>
    <n v="310"/>
    <n v="443.3"/>
  </r>
  <r>
    <s v="AD01-9362"/>
    <x v="2"/>
    <d v="2022-12-01T00:00:00"/>
    <d v="2022-12-01T00:00:00"/>
    <x v="1"/>
    <x v="1"/>
    <s v="Cancelld"/>
    <x v="1"/>
    <x v="0"/>
    <x v="2"/>
    <n v="238"/>
    <n v="340.34000000000003"/>
  </r>
  <r>
    <s v="AD01-9362"/>
    <x v="2"/>
    <d v="2022-12-01T00:00:00"/>
    <d v="2022-12-01T00:00:00"/>
    <x v="1"/>
    <x v="1"/>
    <s v="Cancelld"/>
    <x v="1"/>
    <x v="0"/>
    <x v="2"/>
    <n v="280"/>
    <n v="400.4"/>
  </r>
  <r>
    <s v="AD01-9361"/>
    <x v="2"/>
    <d v="2022-12-01T00:00:00"/>
    <d v="2022-12-01T00:00:00"/>
    <x v="1"/>
    <x v="1"/>
    <s v="Cancelld"/>
    <x v="1"/>
    <x v="0"/>
    <x v="2"/>
    <n v="787"/>
    <n v="1125.4099999999999"/>
  </r>
  <r>
    <s v="AD01-9361"/>
    <x v="2"/>
    <d v="2022-12-01T00:00:00"/>
    <d v="2022-12-01T00:00:00"/>
    <x v="1"/>
    <x v="1"/>
    <s v="Cancelld"/>
    <x v="1"/>
    <x v="0"/>
    <x v="2"/>
    <n v="841"/>
    <n v="1202.6300000000001"/>
  </r>
  <r>
    <s v="AD01-9364"/>
    <x v="2"/>
    <d v="2022-12-01T00:00:00"/>
    <d v="2022-12-01T00:00:00"/>
    <x v="1"/>
    <x v="1"/>
    <s v="Cancelld"/>
    <x v="1"/>
    <x v="0"/>
    <x v="2"/>
    <n v="874"/>
    <n v="1249.82"/>
  </r>
  <r>
    <s v="AD01-9361"/>
    <x v="2"/>
    <d v="2022-12-01T00:00:00"/>
    <d v="2022-12-01T00:00:00"/>
    <x v="1"/>
    <x v="1"/>
    <s v="Cancelld"/>
    <x v="1"/>
    <x v="0"/>
    <x v="2"/>
    <n v="953"/>
    <n v="1362.79"/>
  </r>
  <r>
    <s v="AD01-9361"/>
    <x v="2"/>
    <d v="2022-12-01T00:00:00"/>
    <d v="2022-12-01T00:00:00"/>
    <x v="1"/>
    <x v="1"/>
    <s v="Cancelld"/>
    <x v="1"/>
    <x v="0"/>
    <x v="2"/>
    <n v="954"/>
    <n v="1364.22"/>
  </r>
  <r>
    <s v="AD01-9364"/>
    <x v="2"/>
    <d v="2022-12-01T00:00:00"/>
    <d v="2022-12-01T00:00:00"/>
    <x v="1"/>
    <x v="1"/>
    <s v="Cancelld"/>
    <x v="1"/>
    <x v="0"/>
    <x v="2"/>
    <n v="827"/>
    <n v="526.24"/>
  </r>
  <r>
    <s v="AD01-9361"/>
    <x v="2"/>
    <d v="2022-12-01T00:00:00"/>
    <d v="2022-12-01T00:00:00"/>
    <x v="1"/>
    <x v="1"/>
    <s v="Cancelld"/>
    <x v="1"/>
    <x v="0"/>
    <x v="2"/>
    <n v="880"/>
    <n v="526.24"/>
  </r>
  <r>
    <s v="AD01-9361"/>
    <x v="2"/>
    <d v="2022-12-01T00:00:00"/>
    <d v="2022-12-01T00:00:00"/>
    <x v="1"/>
    <x v="1"/>
    <s v="Cancelld"/>
    <x v="1"/>
    <x v="0"/>
    <x v="2"/>
    <n v="285"/>
    <n v="407.55"/>
  </r>
  <r>
    <s v="AD01-9362"/>
    <x v="2"/>
    <d v="2022-12-01T00:00:00"/>
    <d v="2022-12-01T00:00:00"/>
    <x v="1"/>
    <x v="1"/>
    <s v="Cancelld"/>
    <x v="1"/>
    <x v="0"/>
    <x v="2"/>
    <n v="303"/>
    <n v="433.28999999999996"/>
  </r>
  <r>
    <s v="AD01-9361"/>
    <x v="2"/>
    <d v="2022-12-01T00:00:00"/>
    <d v="2022-12-01T00:00:00"/>
    <x v="1"/>
    <x v="1"/>
    <s v="Cancelld"/>
    <x v="1"/>
    <x v="0"/>
    <x v="2"/>
    <n v="297"/>
    <n v="424.71"/>
  </r>
  <r>
    <s v="AD01-9361"/>
    <x v="2"/>
    <d v="2022-12-01T00:00:00"/>
    <d v="2022-12-01T00:00:00"/>
    <x v="1"/>
    <x v="1"/>
    <s v="Cancelld"/>
    <x v="1"/>
    <x v="0"/>
    <x v="2"/>
    <n v="291"/>
    <n v="416.13"/>
  </r>
  <r>
    <s v="AD01-9362"/>
    <x v="2"/>
    <d v="2022-12-01T00:00:00"/>
    <d v="2022-12-01T00:00:00"/>
    <x v="1"/>
    <x v="1"/>
    <s v="Cancelld"/>
    <x v="1"/>
    <x v="0"/>
    <x v="2"/>
    <n v="307"/>
    <n v="439.01"/>
  </r>
  <r>
    <s v="AD01-9361"/>
    <x v="2"/>
    <d v="2022-12-01T00:00:00"/>
    <d v="2022-12-01T00:00:00"/>
    <x v="1"/>
    <x v="1"/>
    <s v="Cancelld"/>
    <x v="1"/>
    <x v="0"/>
    <x v="2"/>
    <n v="235"/>
    <n v="336.05"/>
  </r>
  <r>
    <s v="AD01-9362"/>
    <x v="2"/>
    <d v="2022-12-01T00:00:00"/>
    <d v="2022-12-01T00:00:00"/>
    <x v="1"/>
    <x v="1"/>
    <s v="Cancelld"/>
    <x v="1"/>
    <x v="0"/>
    <x v="2"/>
    <n v="283"/>
    <n v="404.69"/>
  </r>
  <r>
    <s v="AD01-9362"/>
    <x v="2"/>
    <d v="2022-12-01T00:00:00"/>
    <d v="2022-12-01T00:00:00"/>
    <x v="1"/>
    <x v="1"/>
    <s v="Cancelld"/>
    <x v="1"/>
    <x v="0"/>
    <x v="2"/>
    <n v="796"/>
    <n v="1138.28"/>
  </r>
  <r>
    <s v="AD01-9362"/>
    <x v="2"/>
    <d v="2022-12-01T00:00:00"/>
    <d v="2022-12-01T00:00:00"/>
    <x v="1"/>
    <x v="1"/>
    <s v="Cancelld"/>
    <x v="1"/>
    <x v="0"/>
    <x v="2"/>
    <n v="883"/>
    <n v="1262.69"/>
  </r>
  <r>
    <s v="AD01-9364"/>
    <x v="2"/>
    <d v="2022-02-01T00:00:00"/>
    <d v="2022-02-01T00:00:00"/>
    <x v="1"/>
    <x v="1"/>
    <s v="Cancelld"/>
    <x v="1"/>
    <x v="0"/>
    <x v="2"/>
    <n v="290"/>
    <n v="414.7"/>
  </r>
  <r>
    <s v="AD01-9361"/>
    <x v="2"/>
    <d v="2022-02-01T00:00:00"/>
    <d v="2022-02-01T00:00:00"/>
    <x v="1"/>
    <x v="1"/>
    <s v="Cancelld"/>
    <x v="1"/>
    <x v="0"/>
    <x v="2"/>
    <n v="338"/>
    <n v="483.34000000000003"/>
  </r>
  <r>
    <s v="AD01-9364"/>
    <x v="2"/>
    <d v="2022-02-01T00:00:00"/>
    <d v="2022-02-01T00:00:00"/>
    <x v="1"/>
    <x v="1"/>
    <s v="Cancelld"/>
    <x v="1"/>
    <x v="0"/>
    <x v="2"/>
    <n v="334"/>
    <n v="477.62"/>
  </r>
  <r>
    <s v="AD01-9362"/>
    <x v="2"/>
    <d v="2022-02-01T00:00:00"/>
    <d v="2022-02-01T00:00:00"/>
    <x v="1"/>
    <x v="1"/>
    <s v="Cancelld"/>
    <x v="1"/>
    <x v="0"/>
    <x v="2"/>
    <n v="832"/>
    <n v="1189.76"/>
  </r>
  <r>
    <s v="AD01-9362"/>
    <x v="2"/>
    <d v="2022-02-01T00:00:00"/>
    <d v="2022-02-01T00:00:00"/>
    <x v="1"/>
    <x v="1"/>
    <s v="Cancelld"/>
    <x v="1"/>
    <x v="0"/>
    <x v="2"/>
    <n v="865"/>
    <n v="1236.95"/>
  </r>
  <r>
    <s v="AD01-9362"/>
    <x v="2"/>
    <d v="2022-02-01T00:00:00"/>
    <d v="2022-02-01T00:00:00"/>
    <x v="1"/>
    <x v="1"/>
    <s v="Cancelld"/>
    <x v="1"/>
    <x v="0"/>
    <x v="2"/>
    <n v="926"/>
    <n v="1324.18"/>
  </r>
  <r>
    <s v="AD01-9361"/>
    <x v="2"/>
    <d v="2022-02-01T00:00:00"/>
    <d v="2022-02-01T00:00:00"/>
    <x v="1"/>
    <x v="1"/>
    <s v="Cancelld"/>
    <x v="1"/>
    <x v="0"/>
    <x v="2"/>
    <n v="927"/>
    <n v="1325.6100000000001"/>
  </r>
  <r>
    <s v="AD01-9364"/>
    <x v="2"/>
    <d v="2022-02-01T00:00:00"/>
    <d v="2022-02-01T00:00:00"/>
    <x v="1"/>
    <x v="1"/>
    <s v="Cancelld"/>
    <x v="1"/>
    <x v="0"/>
    <x v="2"/>
    <n v="928"/>
    <n v="1327.04"/>
  </r>
  <r>
    <s v="AD01-9362"/>
    <x v="2"/>
    <d v="2022-02-01T00:00:00"/>
    <d v="2022-02-01T00:00:00"/>
    <x v="1"/>
    <x v="1"/>
    <s v="Cancelld"/>
    <x v="1"/>
    <x v="0"/>
    <x v="2"/>
    <n v="871"/>
    <n v="526.24"/>
  </r>
  <r>
    <s v="AD01-9364"/>
    <x v="2"/>
    <d v="2022-02-01T00:00:00"/>
    <d v="2022-02-01T00:00:00"/>
    <x v="1"/>
    <x v="1"/>
    <s v="Cancelld"/>
    <x v="1"/>
    <x v="0"/>
    <x v="2"/>
    <n v="213"/>
    <n v="304.59000000000003"/>
  </r>
  <r>
    <s v="AD01-9362"/>
    <x v="2"/>
    <d v="2022-02-01T00:00:00"/>
    <d v="2022-02-01T00:00:00"/>
    <x v="1"/>
    <x v="1"/>
    <s v="Cancelld"/>
    <x v="1"/>
    <x v="0"/>
    <x v="2"/>
    <n v="207"/>
    <n v="296.01"/>
  </r>
  <r>
    <s v="AD01-9361"/>
    <x v="2"/>
    <d v="2022-02-01T00:00:00"/>
    <d v="2022-02-01T00:00:00"/>
    <x v="1"/>
    <x v="1"/>
    <s v="Cancelld"/>
    <x v="1"/>
    <x v="0"/>
    <x v="2"/>
    <n v="289"/>
    <n v="413.27"/>
  </r>
  <r>
    <s v="AD01-9362"/>
    <x v="2"/>
    <d v="2022-02-01T00:00:00"/>
    <d v="2022-02-01T00:00:00"/>
    <x v="1"/>
    <x v="1"/>
    <s v="Cancelld"/>
    <x v="1"/>
    <x v="0"/>
    <x v="2"/>
    <n v="337"/>
    <n v="481.90999999999997"/>
  </r>
  <r>
    <s v="AD01-9364"/>
    <x v="2"/>
    <d v="2022-02-01T00:00:00"/>
    <d v="2022-02-01T00:00:00"/>
    <x v="1"/>
    <x v="1"/>
    <s v="Cancelld"/>
    <x v="1"/>
    <x v="0"/>
    <x v="2"/>
    <n v="841"/>
    <n v="1202.6300000000001"/>
  </r>
  <r>
    <s v="AD01-9361"/>
    <x v="2"/>
    <d v="2022-02-01T00:00:00"/>
    <d v="2022-02-01T00:00:00"/>
    <x v="1"/>
    <x v="1"/>
    <s v="Cancelld"/>
    <x v="1"/>
    <x v="0"/>
    <x v="2"/>
    <n v="874"/>
    <n v="1249.82"/>
  </r>
  <r>
    <s v="AD01-9364"/>
    <x v="2"/>
    <d v="2022-01-01T00:00:00"/>
    <d v="2022-01-01T00:00:00"/>
    <x v="1"/>
    <x v="1"/>
    <s v="Cancelld"/>
    <x v="1"/>
    <x v="0"/>
    <x v="2"/>
    <n v="296"/>
    <n v="423.28"/>
  </r>
  <r>
    <s v="AD01-9365"/>
    <x v="2"/>
    <d v="2022-01-01T00:00:00"/>
    <d v="2022-01-01T00:00:00"/>
    <x v="1"/>
    <x v="1"/>
    <s v="Cancelld"/>
    <x v="1"/>
    <x v="0"/>
    <x v="2"/>
    <n v="292"/>
    <n v="417.56"/>
  </r>
  <r>
    <s v="AD01-9364"/>
    <x v="2"/>
    <d v="2022-01-01T00:00:00"/>
    <d v="2022-01-01T00:00:00"/>
    <x v="1"/>
    <x v="1"/>
    <s v="Cancelld"/>
    <x v="1"/>
    <x v="0"/>
    <x v="2"/>
    <n v="340"/>
    <n v="486.2"/>
  </r>
  <r>
    <s v="AD01-9361"/>
    <x v="2"/>
    <d v="2022-01-01T00:00:00"/>
    <d v="2022-01-01T00:00:00"/>
    <x v="1"/>
    <x v="1"/>
    <s v="Cancelld"/>
    <x v="1"/>
    <x v="0"/>
    <x v="2"/>
    <n v="831"/>
    <n v="1188.33"/>
  </r>
  <r>
    <s v="AD01-9362"/>
    <x v="2"/>
    <d v="2022-01-01T00:00:00"/>
    <d v="2022-01-01T00:00:00"/>
    <x v="1"/>
    <x v="1"/>
    <s v="Cancelld"/>
    <x v="1"/>
    <x v="0"/>
    <x v="2"/>
    <n v="864"/>
    <n v="1235.52"/>
  </r>
  <r>
    <s v="AD01-9362"/>
    <x v="2"/>
    <d v="2022-01-01T00:00:00"/>
    <d v="2022-01-01T00:00:00"/>
    <x v="1"/>
    <x v="1"/>
    <s v="Cancelld"/>
    <x v="1"/>
    <x v="0"/>
    <x v="2"/>
    <n v="923"/>
    <n v="1319.8899999999999"/>
  </r>
  <r>
    <s v="AD01-9361"/>
    <x v="2"/>
    <d v="2022-01-01T00:00:00"/>
    <d v="2022-01-01T00:00:00"/>
    <x v="1"/>
    <x v="1"/>
    <s v="Cancelld"/>
    <x v="1"/>
    <x v="0"/>
    <x v="2"/>
    <n v="924"/>
    <n v="1321.32"/>
  </r>
  <r>
    <s v="AD01-9364"/>
    <x v="2"/>
    <d v="2022-01-01T00:00:00"/>
    <d v="2022-01-01T00:00:00"/>
    <x v="1"/>
    <x v="1"/>
    <s v="Cancelld"/>
    <x v="1"/>
    <x v="0"/>
    <x v="2"/>
    <n v="925"/>
    <n v="1322.75"/>
  </r>
  <r>
    <s v="AD01-9362"/>
    <x v="2"/>
    <d v="2022-01-01T00:00:00"/>
    <d v="2022-01-01T00:00:00"/>
    <x v="1"/>
    <x v="1"/>
    <s v="Cancelld"/>
    <x v="1"/>
    <x v="0"/>
    <x v="2"/>
    <n v="870"/>
    <n v="526.24"/>
  </r>
  <r>
    <s v="AD01-9362"/>
    <x v="2"/>
    <d v="2022-01-01T00:00:00"/>
    <d v="2022-01-01T00:00:00"/>
    <x v="1"/>
    <x v="1"/>
    <s v="Cancelld"/>
    <x v="1"/>
    <x v="0"/>
    <x v="2"/>
    <n v="339"/>
    <n v="484.77"/>
  </r>
  <r>
    <s v="AD01-9364"/>
    <x v="2"/>
    <d v="2022-01-01T00:00:00"/>
    <d v="2022-01-01T00:00:00"/>
    <x v="1"/>
    <x v="1"/>
    <s v="Cancelld"/>
    <x v="1"/>
    <x v="0"/>
    <x v="2"/>
    <n v="231"/>
    <n v="330.33"/>
  </r>
  <r>
    <s v="AD01-9361"/>
    <x v="2"/>
    <d v="2022-01-01T00:00:00"/>
    <d v="2022-01-01T00:00:00"/>
    <x v="1"/>
    <x v="1"/>
    <s v="Cancelld"/>
    <x v="1"/>
    <x v="0"/>
    <x v="2"/>
    <n v="225"/>
    <n v="321.75"/>
  </r>
  <r>
    <s v="AD01-9365"/>
    <x v="2"/>
    <d v="2022-01-01T00:00:00"/>
    <d v="2022-01-01T00:00:00"/>
    <x v="1"/>
    <x v="1"/>
    <s v="Cancelld"/>
    <x v="1"/>
    <x v="0"/>
    <x v="2"/>
    <n v="219"/>
    <n v="313.17"/>
  </r>
  <r>
    <s v="AD01-9361"/>
    <x v="2"/>
    <d v="2022-01-01T00:00:00"/>
    <d v="2022-01-01T00:00:00"/>
    <x v="1"/>
    <x v="1"/>
    <s v="Cancelld"/>
    <x v="1"/>
    <x v="0"/>
    <x v="2"/>
    <n v="295"/>
    <n v="421.85"/>
  </r>
  <r>
    <s v="AD01-9362"/>
    <x v="2"/>
    <d v="2022-01-01T00:00:00"/>
    <d v="2022-01-01T00:00:00"/>
    <x v="1"/>
    <x v="1"/>
    <s v="Cancelld"/>
    <x v="1"/>
    <x v="0"/>
    <x v="2"/>
    <n v="343"/>
    <n v="490.49"/>
  </r>
  <r>
    <s v="AD01-9364"/>
    <x v="2"/>
    <d v="2022-01-01T00:00:00"/>
    <d v="2022-01-01T00:00:00"/>
    <x v="1"/>
    <x v="1"/>
    <s v="Cancelld"/>
    <x v="1"/>
    <x v="0"/>
    <x v="2"/>
    <n v="840"/>
    <n v="1201.2"/>
  </r>
  <r>
    <s v="AD01-9362"/>
    <x v="2"/>
    <d v="2022-01-01T00:00:00"/>
    <d v="2022-01-01T00:00:00"/>
    <x v="1"/>
    <x v="1"/>
    <s v="Cancelld"/>
    <x v="1"/>
    <x v="1"/>
    <x v="2"/>
    <n v="873"/>
    <n v="1248.3899999999999"/>
  </r>
  <r>
    <s v="AD01-9363"/>
    <x v="2"/>
    <d v="2022-07-01T00:00:00"/>
    <d v="2022-07-01T00:00:00"/>
    <x v="1"/>
    <x v="1"/>
    <s v="Cancelld"/>
    <x v="1"/>
    <x v="1"/>
    <x v="2"/>
    <n v="338"/>
    <n v="483.34000000000003"/>
  </r>
  <r>
    <s v="AD01-9361"/>
    <x v="2"/>
    <d v="2022-07-01T00:00:00"/>
    <d v="2022-07-01T00:00:00"/>
    <x v="1"/>
    <x v="1"/>
    <s v="Cancelld"/>
    <x v="1"/>
    <x v="1"/>
    <x v="2"/>
    <n v="260"/>
    <n v="371.8"/>
  </r>
  <r>
    <s v="AD01-9364"/>
    <x v="2"/>
    <d v="2022-07-01T00:00:00"/>
    <d v="2022-07-01T00:00:00"/>
    <x v="1"/>
    <x v="1"/>
    <s v="Cancelld"/>
    <x v="1"/>
    <x v="1"/>
    <x v="2"/>
    <n v="308"/>
    <n v="440.44"/>
  </r>
  <r>
    <s v="AD01-9365"/>
    <x v="2"/>
    <d v="2022-07-01T00:00:00"/>
    <d v="2022-07-01T00:00:00"/>
    <x v="1"/>
    <x v="1"/>
    <s v="Cancelld"/>
    <x v="1"/>
    <x v="1"/>
    <x v="2"/>
    <n v="334"/>
    <n v="477.62"/>
  </r>
  <r>
    <s v="AD01-9364"/>
    <x v="2"/>
    <d v="2022-07-01T00:00:00"/>
    <d v="2022-07-01T00:00:00"/>
    <x v="1"/>
    <x v="1"/>
    <s v="Cancelld"/>
    <x v="1"/>
    <x v="1"/>
    <x v="2"/>
    <n v="262"/>
    <n v="374.65999999999997"/>
  </r>
  <r>
    <s v="AD01-9362"/>
    <x v="2"/>
    <d v="2022-07-01T00:00:00"/>
    <d v="2022-07-01T00:00:00"/>
    <x v="1"/>
    <x v="1"/>
    <s v="Cancelld"/>
    <x v="1"/>
    <x v="1"/>
    <x v="2"/>
    <n v="310"/>
    <n v="443.3"/>
  </r>
  <r>
    <s v="AD01-9362"/>
    <x v="2"/>
    <d v="2022-07-01T00:00:00"/>
    <d v="2022-07-01T00:00:00"/>
    <x v="1"/>
    <x v="1"/>
    <s v="Cancelld"/>
    <x v="1"/>
    <x v="1"/>
    <x v="2"/>
    <n v="783"/>
    <n v="1119.69"/>
  </r>
  <r>
    <s v="AD01-9361"/>
    <x v="2"/>
    <d v="2022-07-01T00:00:00"/>
    <d v="2022-07-01T00:00:00"/>
    <x v="1"/>
    <x v="1"/>
    <s v="Cancelld"/>
    <x v="1"/>
    <x v="1"/>
    <x v="2"/>
    <n v="836"/>
    <n v="1195.48"/>
  </r>
  <r>
    <s v="AD01-9361"/>
    <x v="2"/>
    <d v="2022-07-01T00:00:00"/>
    <d v="2022-07-01T00:00:00"/>
    <x v="1"/>
    <x v="1"/>
    <s v="Cancelld"/>
    <x v="1"/>
    <x v="1"/>
    <x v="2"/>
    <n v="939"/>
    <n v="1342.77"/>
  </r>
  <r>
    <s v="AD01-9362"/>
    <x v="2"/>
    <d v="2022-07-01T00:00:00"/>
    <d v="2022-07-01T00:00:00"/>
    <x v="1"/>
    <x v="1"/>
    <s v="Cancelld"/>
    <x v="1"/>
    <x v="1"/>
    <x v="2"/>
    <n v="940"/>
    <n v="1344.2"/>
  </r>
  <r>
    <s v="AD01-9364"/>
    <x v="2"/>
    <d v="2022-07-01T00:00:00"/>
    <d v="2022-07-01T00:00:00"/>
    <x v="1"/>
    <x v="1"/>
    <s v="Cancelld"/>
    <x v="1"/>
    <x v="1"/>
    <x v="2"/>
    <n v="941"/>
    <n v="1345.63"/>
  </r>
  <r>
    <s v="AD01-9364"/>
    <x v="2"/>
    <d v="2022-07-01T00:00:00"/>
    <d v="2022-07-01T00:00:00"/>
    <x v="1"/>
    <x v="1"/>
    <s v="Cancelld"/>
    <x v="1"/>
    <x v="1"/>
    <x v="2"/>
    <n v="876"/>
    <n v="526.24"/>
  </r>
  <r>
    <s v="AD01-9362"/>
    <x v="2"/>
    <d v="2022-07-01T00:00:00"/>
    <d v="2022-07-01T00:00:00"/>
    <x v="1"/>
    <x v="1"/>
    <s v="Cancelld"/>
    <x v="1"/>
    <x v="1"/>
    <x v="2"/>
    <n v="309"/>
    <n v="441.87"/>
  </r>
  <r>
    <s v="AD01-9361"/>
    <x v="2"/>
    <d v="2022-07-01T00:00:00"/>
    <d v="2022-07-01T00:00:00"/>
    <x v="1"/>
    <x v="1"/>
    <s v="Cancelld"/>
    <x v="1"/>
    <x v="1"/>
    <x v="2"/>
    <n v="135"/>
    <n v="193.05"/>
  </r>
  <r>
    <s v="AD01-9364"/>
    <x v="2"/>
    <d v="2022-07-01T00:00:00"/>
    <d v="2022-07-01T00:00:00"/>
    <x v="1"/>
    <x v="1"/>
    <s v="Cancelld"/>
    <x v="1"/>
    <x v="1"/>
    <x v="2"/>
    <n v="129"/>
    <n v="184.47"/>
  </r>
  <r>
    <s v="AD01-9361"/>
    <x v="2"/>
    <d v="2022-07-01T00:00:00"/>
    <d v="2022-07-01T00:00:00"/>
    <x v="1"/>
    <x v="1"/>
    <s v="Cancelld"/>
    <x v="1"/>
    <x v="1"/>
    <x v="2"/>
    <n v="369"/>
    <n v="527.66999999999996"/>
  </r>
  <r>
    <s v="AD01-9362"/>
    <x v="2"/>
    <d v="2022-07-01T00:00:00"/>
    <d v="2022-07-01T00:00:00"/>
    <x v="1"/>
    <x v="1"/>
    <s v="Cancelld"/>
    <x v="1"/>
    <x v="1"/>
    <x v="2"/>
    <n v="337"/>
    <n v="481.90999999999997"/>
  </r>
  <r>
    <s v="AD01-9361"/>
    <x v="2"/>
    <d v="2022-07-01T00:00:00"/>
    <d v="2022-07-01T00:00:00"/>
    <x v="1"/>
    <x v="1"/>
    <s v="Cancelld"/>
    <x v="1"/>
    <x v="1"/>
    <x v="2"/>
    <n v="265"/>
    <n v="378.95"/>
  </r>
  <r>
    <s v="AD01-9365"/>
    <x v="2"/>
    <d v="2022-07-01T00:00:00"/>
    <d v="2022-07-01T00:00:00"/>
    <x v="1"/>
    <x v="1"/>
    <s v="Cancelld"/>
    <x v="1"/>
    <x v="1"/>
    <x v="2"/>
    <n v="307"/>
    <n v="439.01"/>
  </r>
  <r>
    <s v="AD01-9364"/>
    <x v="2"/>
    <d v="2022-07-01T00:00:00"/>
    <d v="2022-07-01T00:00:00"/>
    <x v="1"/>
    <x v="1"/>
    <s v="Cancelld"/>
    <x v="1"/>
    <x v="1"/>
    <x v="2"/>
    <n v="792"/>
    <n v="1132.56"/>
  </r>
  <r>
    <s v="AD01-9362"/>
    <x v="2"/>
    <d v="2022-07-01T00:00:00"/>
    <d v="2022-07-01T00:00:00"/>
    <x v="1"/>
    <x v="1"/>
    <s v="Cancelld"/>
    <x v="1"/>
    <x v="1"/>
    <x v="2"/>
    <n v="845"/>
    <n v="1208.3499999999999"/>
  </r>
  <r>
    <s v="AD01-9363"/>
    <x v="2"/>
    <d v="2022-07-01T00:00:00"/>
    <d v="2022-07-01T00:00:00"/>
    <x v="1"/>
    <x v="1"/>
    <s v="Cancelld"/>
    <x v="1"/>
    <x v="1"/>
    <x v="2"/>
    <n v="878"/>
    <n v="1255.54"/>
  </r>
  <r>
    <s v="AD01-9361"/>
    <x v="2"/>
    <d v="2022-06-01T00:00:00"/>
    <d v="2022-06-01T00:00:00"/>
    <x v="1"/>
    <x v="1"/>
    <s v="Cancelld"/>
    <x v="1"/>
    <x v="1"/>
    <x v="2"/>
    <n v="266"/>
    <n v="380.38"/>
  </r>
  <r>
    <s v="AD01-9363"/>
    <x v="2"/>
    <d v="2022-06-01T00:00:00"/>
    <d v="2022-06-01T00:00:00"/>
    <x v="1"/>
    <x v="1"/>
    <s v="Cancelld"/>
    <x v="1"/>
    <x v="1"/>
    <x v="2"/>
    <n v="314"/>
    <n v="449.02"/>
  </r>
  <r>
    <s v="AD01-9362"/>
    <x v="2"/>
    <d v="2022-06-01T00:00:00"/>
    <d v="2022-06-01T00:00:00"/>
    <x v="1"/>
    <x v="1"/>
    <s v="Cancelld"/>
    <x v="1"/>
    <x v="1"/>
    <x v="2"/>
    <n v="268"/>
    <n v="383.24"/>
  </r>
  <r>
    <s v="AD01-9361"/>
    <x v="2"/>
    <d v="2022-06-01T00:00:00"/>
    <d v="2022-06-01T00:00:00"/>
    <x v="1"/>
    <x v="1"/>
    <s v="Cancelld"/>
    <x v="1"/>
    <x v="1"/>
    <x v="2"/>
    <n v="316"/>
    <n v="451.88"/>
  </r>
  <r>
    <s v="AD01-9362"/>
    <x v="2"/>
    <d v="2022-06-01T00:00:00"/>
    <d v="2022-06-01T00:00:00"/>
    <x v="1"/>
    <x v="1"/>
    <s v="Cancelld"/>
    <x v="1"/>
    <x v="1"/>
    <x v="2"/>
    <n v="835"/>
    <n v="1194.05"/>
  </r>
  <r>
    <s v="AD01-9362"/>
    <x v="2"/>
    <d v="2022-06-01T00:00:00"/>
    <d v="2022-06-01T00:00:00"/>
    <x v="1"/>
    <x v="1"/>
    <s v="Cancelld"/>
    <x v="1"/>
    <x v="1"/>
    <x v="2"/>
    <n v="869"/>
    <n v="1242.67"/>
  </r>
  <r>
    <s v="AD01-9362"/>
    <x v="2"/>
    <d v="2022-06-01T00:00:00"/>
    <d v="2022-06-01T00:00:00"/>
    <x v="1"/>
    <x v="1"/>
    <s v="Cancelld"/>
    <x v="1"/>
    <x v="1"/>
    <x v="2"/>
    <n v="937"/>
    <n v="1339.9099999999999"/>
  </r>
  <r>
    <s v="AD01-9361"/>
    <x v="2"/>
    <d v="2022-06-01T00:00:00"/>
    <d v="2022-06-01T00:00:00"/>
    <x v="1"/>
    <x v="1"/>
    <s v="Cancelld"/>
    <x v="1"/>
    <x v="1"/>
    <x v="2"/>
    <n v="938"/>
    <n v="1341.34"/>
  </r>
  <r>
    <s v="AD01-9361"/>
    <x v="2"/>
    <d v="2022-06-01T00:00:00"/>
    <d v="2022-06-01T00:00:00"/>
    <x v="1"/>
    <x v="1"/>
    <s v="Cancelld"/>
    <x v="1"/>
    <x v="1"/>
    <x v="2"/>
    <n v="875"/>
    <n v="526.24"/>
  </r>
  <r>
    <s v="AD01-9363"/>
    <x v="2"/>
    <d v="2022-06-01T00:00:00"/>
    <d v="2022-06-01T00:00:00"/>
    <x v="1"/>
    <x v="1"/>
    <s v="Cancelld"/>
    <x v="1"/>
    <x v="1"/>
    <x v="2"/>
    <n v="315"/>
    <n v="450.45"/>
  </r>
  <r>
    <s v="AD01-9362"/>
    <x v="2"/>
    <d v="2022-06-01T00:00:00"/>
    <d v="2022-06-01T00:00:00"/>
    <x v="1"/>
    <x v="1"/>
    <s v="Cancelld"/>
    <x v="1"/>
    <x v="1"/>
    <x v="2"/>
    <n v="153"/>
    <n v="218.79"/>
  </r>
  <r>
    <s v="AD01-9362"/>
    <x v="2"/>
    <d v="2022-06-01T00:00:00"/>
    <d v="2022-06-01T00:00:00"/>
    <x v="1"/>
    <x v="1"/>
    <s v="Cancelld"/>
    <x v="1"/>
    <x v="1"/>
    <x v="2"/>
    <n v="147"/>
    <n v="210.21"/>
  </r>
  <r>
    <s v="AD01-9361"/>
    <x v="2"/>
    <d v="2022-06-01T00:00:00"/>
    <d v="2022-06-01T00:00:00"/>
    <x v="1"/>
    <x v="1"/>
    <s v="Cancelld"/>
    <x v="1"/>
    <x v="1"/>
    <x v="2"/>
    <n v="141"/>
    <n v="201.63"/>
  </r>
  <r>
    <s v="AD01-9364"/>
    <x v="2"/>
    <d v="2022-06-01T00:00:00"/>
    <d v="2022-06-01T00:00:00"/>
    <x v="1"/>
    <x v="1"/>
    <s v="Cancelld"/>
    <x v="1"/>
    <x v="1"/>
    <x v="2"/>
    <n v="313"/>
    <n v="447.59000000000003"/>
  </r>
  <r>
    <s v="AD01-9362"/>
    <x v="2"/>
    <d v="2022-06-01T00:00:00"/>
    <d v="2022-06-01T00:00:00"/>
    <x v="1"/>
    <x v="1"/>
    <s v="Cancelld"/>
    <x v="1"/>
    <x v="1"/>
    <x v="2"/>
    <n v="844"/>
    <n v="1206.92"/>
  </r>
  <r>
    <s v="AD01-9362"/>
    <x v="2"/>
    <d v="2022-06-01T00:00:00"/>
    <d v="2022-06-01T00:00:00"/>
    <x v="1"/>
    <x v="1"/>
    <s v="Cancelld"/>
    <x v="1"/>
    <x v="1"/>
    <x v="2"/>
    <n v="877"/>
    <n v="1254.1100000000001"/>
  </r>
  <r>
    <s v="AD01-9362"/>
    <x v="2"/>
    <d v="2022-03-01T00:00:00"/>
    <d v="2022-03-01T00:00:00"/>
    <x v="1"/>
    <x v="1"/>
    <s v="Cancelld"/>
    <x v="1"/>
    <x v="1"/>
    <x v="2"/>
    <n v="284"/>
    <n v="406.12"/>
  </r>
  <r>
    <s v="AD01-9364"/>
    <x v="2"/>
    <d v="2022-03-01T00:00:00"/>
    <d v="2022-03-01T00:00:00"/>
    <x v="1"/>
    <x v="1"/>
    <s v="Cancelld"/>
    <x v="1"/>
    <x v="1"/>
    <x v="2"/>
    <n v="332"/>
    <n v="474.76"/>
  </r>
  <r>
    <s v="AD01-9362"/>
    <x v="2"/>
    <d v="2022-03-01T00:00:00"/>
    <d v="2022-03-01T00:00:00"/>
    <x v="1"/>
    <x v="1"/>
    <s v="Cancelld"/>
    <x v="1"/>
    <x v="1"/>
    <x v="2"/>
    <n v="286"/>
    <n v="408.98"/>
  </r>
  <r>
    <s v="AD01-9361"/>
    <x v="2"/>
    <d v="2022-03-01T00:00:00"/>
    <d v="2022-03-01T00:00:00"/>
    <x v="1"/>
    <x v="1"/>
    <s v="Cancelld"/>
    <x v="1"/>
    <x v="1"/>
    <x v="2"/>
    <n v="328"/>
    <n v="469.03999999999996"/>
  </r>
  <r>
    <s v="AD01-9365"/>
    <x v="2"/>
    <d v="2022-03-01T00:00:00"/>
    <d v="2022-03-01T00:00:00"/>
    <x v="1"/>
    <x v="1"/>
    <s v="Cancelld"/>
    <x v="1"/>
    <x v="1"/>
    <x v="2"/>
    <n v="833"/>
    <n v="1191.19"/>
  </r>
  <r>
    <s v="AD01-9361"/>
    <x v="2"/>
    <d v="2022-03-01T00:00:00"/>
    <d v="2022-03-01T00:00:00"/>
    <x v="1"/>
    <x v="1"/>
    <s v="Cancelld"/>
    <x v="1"/>
    <x v="1"/>
    <x v="2"/>
    <n v="866"/>
    <n v="1238.3800000000001"/>
  </r>
  <r>
    <s v="AD01-9364"/>
    <x v="2"/>
    <d v="2022-03-01T00:00:00"/>
    <d v="2022-03-01T00:00:00"/>
    <x v="1"/>
    <x v="1"/>
    <s v="Cancelld"/>
    <x v="1"/>
    <x v="1"/>
    <x v="2"/>
    <n v="929"/>
    <n v="1328.47"/>
  </r>
  <r>
    <s v="AD01-9362"/>
    <x v="2"/>
    <d v="2022-03-01T00:00:00"/>
    <d v="2022-03-01T00:00:00"/>
    <x v="1"/>
    <x v="1"/>
    <s v="Cancelld"/>
    <x v="1"/>
    <x v="1"/>
    <x v="2"/>
    <n v="930"/>
    <n v="1329.9"/>
  </r>
  <r>
    <s v="AD01-9364"/>
    <x v="2"/>
    <d v="2022-03-01T00:00:00"/>
    <d v="2022-03-01T00:00:00"/>
    <x v="1"/>
    <x v="1"/>
    <s v="Cancelld"/>
    <x v="1"/>
    <x v="1"/>
    <x v="2"/>
    <n v="872"/>
    <n v="526.24"/>
  </r>
  <r>
    <s v="AD01-9361"/>
    <x v="2"/>
    <d v="2022-03-01T00:00:00"/>
    <d v="2022-03-01T00:00:00"/>
    <x v="1"/>
    <x v="1"/>
    <s v="Cancelld"/>
    <x v="1"/>
    <x v="1"/>
    <x v="2"/>
    <n v="333"/>
    <n v="476.19"/>
  </r>
  <r>
    <s v="AD01-9362"/>
    <x v="2"/>
    <d v="2022-03-01T00:00:00"/>
    <d v="2022-03-01T00:00:00"/>
    <x v="1"/>
    <x v="1"/>
    <s v="Cancelld"/>
    <x v="1"/>
    <x v="1"/>
    <x v="2"/>
    <n v="201"/>
    <n v="287.43"/>
  </r>
  <r>
    <s v="AD01-9362"/>
    <x v="2"/>
    <d v="2022-03-01T00:00:00"/>
    <d v="2022-03-01T00:00:00"/>
    <x v="1"/>
    <x v="1"/>
    <s v="Cancelld"/>
    <x v="1"/>
    <x v="1"/>
    <x v="2"/>
    <n v="195"/>
    <n v="278.85000000000002"/>
  </r>
  <r>
    <s v="AD01-9365"/>
    <x v="2"/>
    <d v="2022-03-01T00:00:00"/>
    <d v="2022-03-01T00:00:00"/>
    <x v="1"/>
    <x v="1"/>
    <s v="Cancelld"/>
    <x v="1"/>
    <x v="1"/>
    <x v="2"/>
    <n v="189"/>
    <n v="270.27"/>
  </r>
  <r>
    <s v="AD01-9362"/>
    <x v="2"/>
    <d v="2022-03-01T00:00:00"/>
    <d v="2022-03-01T00:00:00"/>
    <x v="1"/>
    <x v="1"/>
    <s v="Cancelld"/>
    <x v="1"/>
    <x v="1"/>
    <x v="2"/>
    <n v="283"/>
    <n v="404.69"/>
  </r>
  <r>
    <s v="AD01-9362"/>
    <x v="2"/>
    <d v="2022-03-01T00:00:00"/>
    <d v="2022-03-01T00:00:00"/>
    <x v="1"/>
    <x v="1"/>
    <s v="Cancelld"/>
    <x v="1"/>
    <x v="1"/>
    <x v="2"/>
    <n v="331"/>
    <n v="473.33"/>
  </r>
  <r>
    <s v="AD01-9362"/>
    <x v="2"/>
    <d v="2022-03-01T00:00:00"/>
    <d v="2022-03-01T00:00:00"/>
    <x v="1"/>
    <x v="1"/>
    <s v="Cancelld"/>
    <x v="1"/>
    <x v="1"/>
    <x v="2"/>
    <n v="875"/>
    <n v="1251.25"/>
  </r>
  <r>
    <s v="AD01-9361"/>
    <x v="2"/>
    <d v="2022-05-01T00:00:00"/>
    <d v="2022-05-01T00:00:00"/>
    <x v="1"/>
    <x v="1"/>
    <s v="Cancelld"/>
    <x v="1"/>
    <x v="1"/>
    <x v="2"/>
    <n v="272"/>
    <n v="388.96"/>
  </r>
  <r>
    <s v="AD01-9361"/>
    <x v="2"/>
    <d v="2022-05-01T00:00:00"/>
    <d v="2022-05-01T00:00:00"/>
    <x v="1"/>
    <x v="1"/>
    <s v="Cancelld"/>
    <x v="1"/>
    <x v="1"/>
    <x v="2"/>
    <n v="320"/>
    <n v="457.6"/>
  </r>
  <r>
    <s v="AD01-9361"/>
    <x v="2"/>
    <d v="2022-05-01T00:00:00"/>
    <d v="2022-05-01T00:00:00"/>
    <x v="1"/>
    <x v="1"/>
    <s v="Cancelld"/>
    <x v="1"/>
    <x v="1"/>
    <x v="2"/>
    <n v="274"/>
    <n v="391.82"/>
  </r>
  <r>
    <s v="AD01-9361"/>
    <x v="2"/>
    <d v="2022-05-01T00:00:00"/>
    <d v="2022-05-01T00:00:00"/>
    <x v="1"/>
    <x v="1"/>
    <s v="Cancelld"/>
    <x v="1"/>
    <x v="1"/>
    <x v="2"/>
    <n v="322"/>
    <n v="460.46000000000004"/>
  </r>
  <r>
    <s v="AD01-9361"/>
    <x v="2"/>
    <d v="2022-05-01T00:00:00"/>
    <d v="2022-05-01T00:00:00"/>
    <x v="1"/>
    <x v="1"/>
    <s v="Cancelld"/>
    <x v="1"/>
    <x v="1"/>
    <x v="2"/>
    <n v="868"/>
    <n v="1241.24"/>
  </r>
  <r>
    <s v="AD01-9361"/>
    <x v="2"/>
    <d v="2022-05-01T00:00:00"/>
    <d v="2022-05-01T00:00:00"/>
    <x v="1"/>
    <x v="1"/>
    <s v="Cancelld"/>
    <x v="1"/>
    <x v="1"/>
    <x v="2"/>
    <n v="934"/>
    <n v="1335.62"/>
  </r>
  <r>
    <s v="AD01-9363"/>
    <x v="2"/>
    <d v="2022-05-01T00:00:00"/>
    <d v="2022-05-01T00:00:00"/>
    <x v="1"/>
    <x v="1"/>
    <s v="Cancelld"/>
    <x v="1"/>
    <x v="1"/>
    <x v="2"/>
    <n v="935"/>
    <n v="1337.05"/>
  </r>
  <r>
    <s v="AD01-9362"/>
    <x v="2"/>
    <d v="2022-05-01T00:00:00"/>
    <d v="2022-05-01T00:00:00"/>
    <x v="1"/>
    <x v="1"/>
    <s v="Cancelld"/>
    <x v="1"/>
    <x v="1"/>
    <x v="2"/>
    <n v="936"/>
    <n v="1338.48"/>
  </r>
  <r>
    <s v="AD01-9363"/>
    <x v="2"/>
    <d v="2022-05-01T00:00:00"/>
    <d v="2022-05-01T00:00:00"/>
    <x v="1"/>
    <x v="1"/>
    <s v="Cancelld"/>
    <x v="1"/>
    <x v="1"/>
    <x v="2"/>
    <n v="874"/>
    <n v="526.24"/>
  </r>
  <r>
    <s v="AD01-9362"/>
    <x v="2"/>
    <d v="2022-05-01T00:00:00"/>
    <d v="2022-05-01T00:00:00"/>
    <x v="1"/>
    <x v="1"/>
    <s v="Cancelld"/>
    <x v="1"/>
    <x v="1"/>
    <x v="2"/>
    <n v="321"/>
    <n v="459.03"/>
  </r>
  <r>
    <s v="AD01-9361"/>
    <x v="2"/>
    <d v="2022-05-01T00:00:00"/>
    <d v="2022-05-01T00:00:00"/>
    <x v="1"/>
    <x v="1"/>
    <s v="Cancelld"/>
    <x v="1"/>
    <x v="1"/>
    <x v="2"/>
    <n v="165"/>
    <n v="235.95"/>
  </r>
  <r>
    <s v="AD01-9361"/>
    <x v="2"/>
    <d v="2022-05-01T00:00:00"/>
    <d v="2022-05-01T00:00:00"/>
    <x v="1"/>
    <x v="1"/>
    <s v="Cancelld"/>
    <x v="1"/>
    <x v="1"/>
    <x v="2"/>
    <n v="159"/>
    <n v="227.37"/>
  </r>
  <r>
    <s v="AD01-9362"/>
    <x v="2"/>
    <d v="2022-05-01T00:00:00"/>
    <d v="2022-05-01T00:00:00"/>
    <x v="1"/>
    <x v="1"/>
    <s v="Cancelld"/>
    <x v="1"/>
    <x v="1"/>
    <x v="2"/>
    <n v="271"/>
    <n v="387.53"/>
  </r>
  <r>
    <s v="AD01-9361"/>
    <x v="2"/>
    <d v="2022-05-01T00:00:00"/>
    <d v="2022-05-01T00:00:00"/>
    <x v="1"/>
    <x v="1"/>
    <s v="Cancelld"/>
    <x v="1"/>
    <x v="1"/>
    <x v="2"/>
    <n v="319"/>
    <n v="456.16999999999996"/>
  </r>
  <r>
    <s v="AD01-9361"/>
    <x v="2"/>
    <d v="2022-05-01T00:00:00"/>
    <d v="2022-05-01T00:00:00"/>
    <x v="1"/>
    <x v="1"/>
    <s v="Cancelld"/>
    <x v="1"/>
    <x v="1"/>
    <x v="2"/>
    <n v="843"/>
    <n v="1205.49"/>
  </r>
  <r>
    <s v="AD01-9362"/>
    <x v="2"/>
    <d v="2022-11-01T00:00:00"/>
    <d v="2022-11-01T00:00:00"/>
    <x v="1"/>
    <x v="1"/>
    <s v="Cancelld"/>
    <x v="1"/>
    <x v="1"/>
    <x v="2"/>
    <n v="314"/>
    <n v="449.02"/>
  </r>
  <r>
    <s v="AD01-9365"/>
    <x v="2"/>
    <d v="2022-11-01T00:00:00"/>
    <d v="2022-11-01T00:00:00"/>
    <x v="1"/>
    <x v="1"/>
    <s v="Cancelld"/>
    <x v="1"/>
    <x v="1"/>
    <x v="2"/>
    <n v="242"/>
    <n v="346.06"/>
  </r>
  <r>
    <s v="AD01-9362"/>
    <x v="2"/>
    <d v="2022-11-01T00:00:00"/>
    <d v="2022-11-01T00:00:00"/>
    <x v="1"/>
    <x v="1"/>
    <s v="Cancelld"/>
    <x v="1"/>
    <x v="1"/>
    <x v="2"/>
    <n v="290"/>
    <n v="414.7"/>
  </r>
  <r>
    <s v="AD01-9362"/>
    <x v="2"/>
    <d v="2022-11-01T00:00:00"/>
    <d v="2022-11-01T00:00:00"/>
    <x v="1"/>
    <x v="1"/>
    <s v="Cancelld"/>
    <x v="1"/>
    <x v="1"/>
    <x v="2"/>
    <n v="316"/>
    <n v="451.88"/>
  </r>
  <r>
    <s v="AD01-9362"/>
    <x v="2"/>
    <d v="2022-11-01T00:00:00"/>
    <d v="2022-11-01T00:00:00"/>
    <x v="1"/>
    <x v="1"/>
    <s v="Cancelld"/>
    <x v="1"/>
    <x v="1"/>
    <x v="2"/>
    <n v="286"/>
    <n v="408.98"/>
  </r>
  <r>
    <s v="AD01-9361"/>
    <x v="2"/>
    <d v="2022-11-01T00:00:00"/>
    <d v="2022-11-01T00:00:00"/>
    <x v="1"/>
    <x v="1"/>
    <s v="Cancelld"/>
    <x v="1"/>
    <x v="1"/>
    <x v="2"/>
    <n v="840"/>
    <n v="1201.2"/>
  </r>
  <r>
    <s v="AD01-9361"/>
    <x v="2"/>
    <d v="2022-11-01T00:00:00"/>
    <d v="2022-11-01T00:00:00"/>
    <x v="1"/>
    <x v="1"/>
    <s v="Cancelld"/>
    <x v="1"/>
    <x v="1"/>
    <x v="2"/>
    <n v="873"/>
    <n v="1248.3899999999999"/>
  </r>
  <r>
    <s v="AD01-9362"/>
    <x v="2"/>
    <d v="2022-11-01T00:00:00"/>
    <d v="2022-11-01T00:00:00"/>
    <x v="1"/>
    <x v="1"/>
    <s v="Cancelld"/>
    <x v="1"/>
    <x v="1"/>
    <x v="2"/>
    <n v="950"/>
    <n v="1358.5"/>
  </r>
  <r>
    <s v="AD01-9362"/>
    <x v="2"/>
    <d v="2022-11-01T00:00:00"/>
    <d v="2022-11-01T00:00:00"/>
    <x v="1"/>
    <x v="1"/>
    <s v="Cancelld"/>
    <x v="1"/>
    <x v="1"/>
    <x v="2"/>
    <n v="951"/>
    <n v="1359.93"/>
  </r>
  <r>
    <s v="AD01-9362"/>
    <x v="2"/>
    <d v="2022-11-01T00:00:00"/>
    <d v="2022-11-01T00:00:00"/>
    <x v="1"/>
    <x v="1"/>
    <s v="Cancelld"/>
    <x v="1"/>
    <x v="1"/>
    <x v="2"/>
    <n v="952"/>
    <n v="1361.3600000000001"/>
  </r>
  <r>
    <s v="AD01-9361"/>
    <x v="2"/>
    <d v="2022-11-01T00:00:00"/>
    <d v="2022-11-01T00:00:00"/>
    <x v="1"/>
    <x v="1"/>
    <s v="Cancelld"/>
    <x v="1"/>
    <x v="1"/>
    <x v="2"/>
    <n v="826"/>
    <n v="526.24"/>
  </r>
  <r>
    <s v="AD01-9362"/>
    <x v="2"/>
    <d v="2022-11-01T00:00:00"/>
    <d v="2022-11-01T00:00:00"/>
    <x v="1"/>
    <x v="1"/>
    <s v="Cancelld"/>
    <x v="1"/>
    <x v="1"/>
    <x v="2"/>
    <n v="879"/>
    <n v="526.24"/>
  </r>
  <r>
    <s v="AD01-9365"/>
    <x v="2"/>
    <d v="2022-11-01T00:00:00"/>
    <d v="2022-11-01T00:00:00"/>
    <x v="1"/>
    <x v="1"/>
    <s v="Cancelld"/>
    <x v="1"/>
    <x v="1"/>
    <x v="2"/>
    <n v="315"/>
    <n v="450.45"/>
  </r>
  <r>
    <s v="AD01-9361"/>
    <x v="2"/>
    <d v="2022-11-01T00:00:00"/>
    <d v="2022-11-01T00:00:00"/>
    <x v="1"/>
    <x v="1"/>
    <s v="Cancelld"/>
    <x v="1"/>
    <x v="1"/>
    <x v="2"/>
    <n v="309"/>
    <n v="441.87"/>
  </r>
  <r>
    <s v="AD01-9362"/>
    <x v="2"/>
    <d v="2022-11-01T00:00:00"/>
    <d v="2022-11-01T00:00:00"/>
    <x v="1"/>
    <x v="1"/>
    <s v="Cancelld"/>
    <x v="1"/>
    <x v="1"/>
    <x v="2"/>
    <n v="313"/>
    <n v="447.59000000000003"/>
  </r>
  <r>
    <s v="AD01-9362"/>
    <x v="2"/>
    <d v="2022-11-01T00:00:00"/>
    <d v="2022-11-01T00:00:00"/>
    <x v="1"/>
    <x v="1"/>
    <s v="Cancelld"/>
    <x v="1"/>
    <x v="1"/>
    <x v="2"/>
    <n v="241"/>
    <n v="344.63"/>
  </r>
  <r>
    <s v="AD01-9362"/>
    <x v="2"/>
    <d v="2022-11-01T00:00:00"/>
    <d v="2022-11-01T00:00:00"/>
    <x v="1"/>
    <x v="1"/>
    <s v="Cancelld"/>
    <x v="1"/>
    <x v="1"/>
    <x v="2"/>
    <n v="289"/>
    <n v="413.27"/>
  </r>
  <r>
    <s v="AD01-9362"/>
    <x v="2"/>
    <d v="2022-11-01T00:00:00"/>
    <d v="2022-11-01T00:00:00"/>
    <x v="1"/>
    <x v="1"/>
    <s v="Cancelld"/>
    <x v="1"/>
    <x v="1"/>
    <x v="2"/>
    <n v="795"/>
    <n v="1136.8499999999999"/>
  </r>
  <r>
    <s v="AD01-9362"/>
    <x v="2"/>
    <d v="2022-11-01T00:00:00"/>
    <d v="2022-11-01T00:00:00"/>
    <x v="1"/>
    <x v="1"/>
    <s v="Cancelld"/>
    <x v="1"/>
    <x v="1"/>
    <x v="2"/>
    <n v="849"/>
    <n v="1214.07"/>
  </r>
  <r>
    <s v="AD01-9362"/>
    <x v="2"/>
    <d v="2022-11-01T00:00:00"/>
    <d v="2022-11-01T00:00:00"/>
    <x v="1"/>
    <x v="1"/>
    <s v="Cancelld"/>
    <x v="1"/>
    <x v="1"/>
    <x v="2"/>
    <n v="882"/>
    <n v="1261.26"/>
  </r>
  <r>
    <s v="AD01-9362"/>
    <x v="2"/>
    <d v="2022-10-01T00:00:00"/>
    <d v="2022-10-01T00:00:00"/>
    <x v="1"/>
    <x v="1"/>
    <s v="Cancelld"/>
    <x v="1"/>
    <x v="1"/>
    <x v="2"/>
    <n v="320"/>
    <n v="457.6"/>
  </r>
  <r>
    <s v="AD01-9362"/>
    <x v="2"/>
    <d v="2022-10-01T00:00:00"/>
    <d v="2022-10-01T00:00:00"/>
    <x v="1"/>
    <x v="1"/>
    <s v="Cancelld"/>
    <x v="1"/>
    <x v="1"/>
    <x v="2"/>
    <n v="248"/>
    <n v="354.64"/>
  </r>
  <r>
    <s v="AD01-9362"/>
    <x v="2"/>
    <d v="2022-10-01T00:00:00"/>
    <d v="2022-10-01T00:00:00"/>
    <x v="1"/>
    <x v="1"/>
    <s v="Cancelld"/>
    <x v="1"/>
    <x v="1"/>
    <x v="2"/>
    <n v="322"/>
    <n v="460.46000000000004"/>
  </r>
  <r>
    <s v="AD01-9362"/>
    <x v="2"/>
    <d v="2022-10-01T00:00:00"/>
    <d v="2022-10-01T00:00:00"/>
    <x v="1"/>
    <x v="1"/>
    <s v="Cancelld"/>
    <x v="1"/>
    <x v="1"/>
    <x v="2"/>
    <n v="244"/>
    <n v="348.92"/>
  </r>
  <r>
    <s v="AD01-9364"/>
    <x v="2"/>
    <d v="2022-10-01T00:00:00"/>
    <d v="2022-10-01T00:00:00"/>
    <x v="1"/>
    <x v="1"/>
    <s v="Cancelld"/>
    <x v="1"/>
    <x v="1"/>
    <x v="2"/>
    <n v="292"/>
    <n v="417.56"/>
  </r>
  <r>
    <s v="AD01-9362"/>
    <x v="2"/>
    <d v="2022-10-01T00:00:00"/>
    <d v="2022-10-01T00:00:00"/>
    <x v="1"/>
    <x v="1"/>
    <s v="Cancelld"/>
    <x v="1"/>
    <x v="1"/>
    <x v="2"/>
    <n v="786"/>
    <n v="1123.98"/>
  </r>
  <r>
    <s v="AD01-9362"/>
    <x v="2"/>
    <d v="2022-10-01T00:00:00"/>
    <d v="2022-10-01T00:00:00"/>
    <x v="1"/>
    <x v="1"/>
    <s v="Cancelld"/>
    <x v="1"/>
    <x v="1"/>
    <x v="2"/>
    <n v="839"/>
    <n v="1199.77"/>
  </r>
  <r>
    <s v="AD01-9361"/>
    <x v="2"/>
    <d v="2022-10-01T00:00:00"/>
    <d v="2022-10-01T00:00:00"/>
    <x v="1"/>
    <x v="1"/>
    <s v="Cancelld"/>
    <x v="1"/>
    <x v="1"/>
    <x v="2"/>
    <n v="872"/>
    <n v="1246.96"/>
  </r>
  <r>
    <s v="AD01-9361"/>
    <x v="2"/>
    <d v="2022-10-01T00:00:00"/>
    <d v="2022-10-01T00:00:00"/>
    <x v="1"/>
    <x v="1"/>
    <s v="Cancelld"/>
    <x v="1"/>
    <x v="1"/>
    <x v="2"/>
    <n v="947"/>
    <n v="1354.21"/>
  </r>
  <r>
    <s v="AD01-9364"/>
    <x v="2"/>
    <d v="2022-10-01T00:00:00"/>
    <d v="2022-10-01T00:00:00"/>
    <x v="1"/>
    <x v="1"/>
    <s v="Cancelld"/>
    <x v="1"/>
    <x v="1"/>
    <x v="2"/>
    <n v="948"/>
    <n v="1355.6399999999999"/>
  </r>
  <r>
    <s v="AD01-9364"/>
    <x v="2"/>
    <d v="2022-10-01T00:00:00"/>
    <d v="2022-10-01T00:00:00"/>
    <x v="1"/>
    <x v="1"/>
    <s v="Cancelld"/>
    <x v="1"/>
    <x v="1"/>
    <x v="2"/>
    <n v="949"/>
    <n v="1357.07"/>
  </r>
  <r>
    <s v="AD01-9361"/>
    <x v="2"/>
    <d v="2022-10-01T00:00:00"/>
    <d v="2022-10-01T00:00:00"/>
    <x v="1"/>
    <x v="1"/>
    <s v="Cancelld"/>
    <x v="1"/>
    <x v="1"/>
    <x v="2"/>
    <n v="825"/>
    <n v="526.24"/>
  </r>
  <r>
    <s v="AD01-9361"/>
    <x v="2"/>
    <d v="2022-10-01T00:00:00"/>
    <d v="2022-10-01T00:00:00"/>
    <x v="1"/>
    <x v="1"/>
    <s v="Cancelld"/>
    <x v="1"/>
    <x v="1"/>
    <x v="2"/>
    <n v="878"/>
    <n v="526.24"/>
  </r>
  <r>
    <s v="AD01-9362"/>
    <x v="2"/>
    <d v="2022-10-01T00:00:00"/>
    <d v="2022-10-01T00:00:00"/>
    <x v="1"/>
    <x v="1"/>
    <s v="Cancelld"/>
    <x v="1"/>
    <x v="1"/>
    <x v="2"/>
    <n v="291"/>
    <n v="416.13"/>
  </r>
  <r>
    <s v="AD01-9362"/>
    <x v="2"/>
    <d v="2022-10-01T00:00:00"/>
    <d v="2022-10-01T00:00:00"/>
    <x v="1"/>
    <x v="1"/>
    <s v="Cancelld"/>
    <x v="1"/>
    <x v="1"/>
    <x v="2"/>
    <n v="333"/>
    <n v="476.19"/>
  </r>
  <r>
    <s v="AD01-9362"/>
    <x v="2"/>
    <d v="2022-10-01T00:00:00"/>
    <d v="2022-10-01T00:00:00"/>
    <x v="1"/>
    <x v="1"/>
    <s v="Cancelld"/>
    <x v="1"/>
    <x v="1"/>
    <x v="2"/>
    <n v="327"/>
    <n v="467.61"/>
  </r>
  <r>
    <s v="AD01-9362"/>
    <x v="2"/>
    <d v="2022-10-01T00:00:00"/>
    <d v="2022-10-01T00:00:00"/>
    <x v="1"/>
    <x v="1"/>
    <s v="Cancelld"/>
    <x v="1"/>
    <x v="1"/>
    <x v="2"/>
    <n v="321"/>
    <n v="459.03"/>
  </r>
  <r>
    <s v="AD01-9364"/>
    <x v="2"/>
    <d v="2022-10-01T00:00:00"/>
    <d v="2022-10-01T00:00:00"/>
    <x v="1"/>
    <x v="1"/>
    <s v="Cancelld"/>
    <x v="1"/>
    <x v="1"/>
    <x v="2"/>
    <n v="319"/>
    <n v="456.16999999999996"/>
  </r>
  <r>
    <s v="AD01-9364"/>
    <x v="2"/>
    <d v="2022-10-01T00:00:00"/>
    <d v="2022-10-01T00:00:00"/>
    <x v="1"/>
    <x v="1"/>
    <s v="Cancelld"/>
    <x v="1"/>
    <x v="1"/>
    <x v="2"/>
    <n v="247"/>
    <n v="353.21"/>
  </r>
  <r>
    <s v="AD01-9362"/>
    <x v="2"/>
    <d v="2022-10-01T00:00:00"/>
    <d v="2022-10-01T00:00:00"/>
    <x v="1"/>
    <x v="1"/>
    <s v="Cancelld"/>
    <x v="1"/>
    <x v="1"/>
    <x v="2"/>
    <n v="295"/>
    <n v="421.85"/>
  </r>
  <r>
    <s v="AD01-9364"/>
    <x v="2"/>
    <d v="2022-10-01T00:00:00"/>
    <d v="2022-10-01T00:00:00"/>
    <x v="1"/>
    <x v="1"/>
    <s v="Cancelld"/>
    <x v="1"/>
    <x v="1"/>
    <x v="2"/>
    <n v="848"/>
    <n v="1212.6399999999999"/>
  </r>
  <r>
    <s v="AD01-9362"/>
    <x v="2"/>
    <d v="2022-10-01T00:00:00"/>
    <d v="2022-10-01T00:00:00"/>
    <x v="1"/>
    <x v="1"/>
    <s v="Cancelld"/>
    <x v="1"/>
    <x v="1"/>
    <x v="2"/>
    <n v="881"/>
    <n v="1259.83"/>
  </r>
  <r>
    <s v="AD01-9361"/>
    <x v="2"/>
    <d v="2022-09-01T00:00:00"/>
    <d v="2022-09-01T00:00:00"/>
    <x v="1"/>
    <x v="1"/>
    <s v="Cancelld"/>
    <x v="1"/>
    <x v="1"/>
    <x v="2"/>
    <n v="326"/>
    <n v="466.18"/>
  </r>
  <r>
    <s v="AD01-9361"/>
    <x v="2"/>
    <d v="2022-09-01T00:00:00"/>
    <d v="2022-09-01T00:00:00"/>
    <x v="1"/>
    <x v="1"/>
    <s v="Cancelld"/>
    <x v="1"/>
    <x v="1"/>
    <x v="2"/>
    <n v="254"/>
    <n v="363.22"/>
  </r>
  <r>
    <s v="AD01-9362"/>
    <x v="2"/>
    <d v="2022-09-01T00:00:00"/>
    <d v="2022-09-01T00:00:00"/>
    <x v="1"/>
    <x v="1"/>
    <s v="Cancelld"/>
    <x v="1"/>
    <x v="1"/>
    <x v="2"/>
    <n v="296"/>
    <n v="423.28"/>
  </r>
  <r>
    <s v="AD01-9361"/>
    <x v="2"/>
    <d v="2022-09-01T00:00:00"/>
    <d v="2022-09-01T00:00:00"/>
    <x v="1"/>
    <x v="1"/>
    <s v="Cancelld"/>
    <x v="1"/>
    <x v="1"/>
    <x v="2"/>
    <n v="328"/>
    <n v="469.03999999999996"/>
  </r>
  <r>
    <s v="AD01-9364"/>
    <x v="2"/>
    <d v="2022-09-01T00:00:00"/>
    <d v="2022-09-01T00:00:00"/>
    <x v="1"/>
    <x v="1"/>
    <s v="Cancelld"/>
    <x v="1"/>
    <x v="1"/>
    <x v="2"/>
    <n v="250"/>
    <n v="357.5"/>
  </r>
  <r>
    <s v="AD01-9362"/>
    <x v="2"/>
    <d v="2022-09-01T00:00:00"/>
    <d v="2022-09-01T00:00:00"/>
    <x v="1"/>
    <x v="1"/>
    <s v="Cancelld"/>
    <x v="1"/>
    <x v="1"/>
    <x v="2"/>
    <n v="298"/>
    <n v="426.14"/>
  </r>
  <r>
    <s v="AD01-9361"/>
    <x v="2"/>
    <d v="2022-09-01T00:00:00"/>
    <d v="2022-09-01T00:00:00"/>
    <x v="1"/>
    <x v="1"/>
    <s v="Cancelld"/>
    <x v="1"/>
    <x v="1"/>
    <x v="2"/>
    <n v="785"/>
    <n v="1122.55"/>
  </r>
  <r>
    <s v="AD01-9365"/>
    <x v="2"/>
    <d v="2022-09-01T00:00:00"/>
    <d v="2022-09-01T00:00:00"/>
    <x v="1"/>
    <x v="1"/>
    <s v="Cancelld"/>
    <x v="1"/>
    <x v="1"/>
    <x v="2"/>
    <n v="838"/>
    <n v="1198.3399999999999"/>
  </r>
  <r>
    <s v="AD01-9365"/>
    <x v="2"/>
    <d v="2022-09-01T00:00:00"/>
    <d v="2022-09-01T00:00:00"/>
    <x v="1"/>
    <x v="1"/>
    <s v="Cancelld"/>
    <x v="1"/>
    <x v="1"/>
    <x v="2"/>
    <n v="871"/>
    <n v="1245.53"/>
  </r>
  <r>
    <s v="AD01-9364"/>
    <x v="2"/>
    <d v="2022-09-01T00:00:00"/>
    <d v="2022-09-01T00:00:00"/>
    <x v="1"/>
    <x v="1"/>
    <s v="Cancelld"/>
    <x v="1"/>
    <x v="1"/>
    <x v="2"/>
    <n v="945"/>
    <n v="1351.35"/>
  </r>
  <r>
    <s v="AD01-9362"/>
    <x v="2"/>
    <d v="2022-09-01T00:00:00"/>
    <d v="2022-09-01T00:00:00"/>
    <x v="1"/>
    <x v="1"/>
    <s v="Cancelld"/>
    <x v="1"/>
    <x v="1"/>
    <x v="2"/>
    <n v="946"/>
    <n v="1352.78"/>
  </r>
  <r>
    <s v="AD01-9365"/>
    <x v="2"/>
    <d v="2022-09-01T00:00:00"/>
    <d v="2022-09-01T00:00:00"/>
    <x v="1"/>
    <x v="1"/>
    <s v="Cancelld"/>
    <x v="1"/>
    <x v="1"/>
    <x v="2"/>
    <n v="824"/>
    <n v="526.24"/>
  </r>
  <r>
    <s v="AD01-9361"/>
    <x v="2"/>
    <d v="2022-09-01T00:00:00"/>
    <d v="2022-09-01T00:00:00"/>
    <x v="1"/>
    <x v="1"/>
    <s v="Cancelld"/>
    <x v="1"/>
    <x v="1"/>
    <x v="2"/>
    <n v="297"/>
    <n v="424.71"/>
  </r>
  <r>
    <s v="AD01-9361"/>
    <x v="2"/>
    <d v="2022-09-01T00:00:00"/>
    <d v="2022-09-01T00:00:00"/>
    <x v="1"/>
    <x v="1"/>
    <s v="Cancelld"/>
    <x v="1"/>
    <x v="1"/>
    <x v="2"/>
    <n v="351"/>
    <n v="501.93"/>
  </r>
  <r>
    <s v="AD01-9365"/>
    <x v="2"/>
    <d v="2022-09-01T00:00:00"/>
    <d v="2022-09-01T00:00:00"/>
    <x v="1"/>
    <x v="1"/>
    <s v="Cancelld"/>
    <x v="1"/>
    <x v="1"/>
    <x v="2"/>
    <n v="345"/>
    <n v="493.35"/>
  </r>
  <r>
    <s v="AD01-9364"/>
    <x v="2"/>
    <d v="2022-09-01T00:00:00"/>
    <d v="2022-09-01T00:00:00"/>
    <x v="1"/>
    <x v="1"/>
    <s v="Cancelld"/>
    <x v="1"/>
    <x v="1"/>
    <x v="2"/>
    <n v="339"/>
    <n v="484.77"/>
  </r>
  <r>
    <s v="AD01-9362"/>
    <x v="2"/>
    <d v="2022-09-01T00:00:00"/>
    <d v="2022-09-01T00:00:00"/>
    <x v="1"/>
    <x v="1"/>
    <s v="Cancelld"/>
    <x v="1"/>
    <x v="1"/>
    <x v="2"/>
    <n v="325"/>
    <n v="464.75"/>
  </r>
  <r>
    <s v="AD01-9364"/>
    <x v="2"/>
    <d v="2022-09-01T00:00:00"/>
    <d v="2022-09-01T00:00:00"/>
    <x v="1"/>
    <x v="1"/>
    <s v="Cancelld"/>
    <x v="1"/>
    <x v="1"/>
    <x v="2"/>
    <n v="253"/>
    <n v="361.78999999999996"/>
  </r>
  <r>
    <s v="AD01-9361"/>
    <x v="2"/>
    <d v="2022-09-01T00:00:00"/>
    <d v="2022-09-01T00:00:00"/>
    <x v="1"/>
    <x v="1"/>
    <s v="Cancelld"/>
    <x v="1"/>
    <x v="1"/>
    <x v="2"/>
    <n v="301"/>
    <n v="430.43"/>
  </r>
  <r>
    <s v="AD01-9362"/>
    <x v="2"/>
    <d v="2022-09-01T00:00:00"/>
    <d v="2022-09-01T00:00:00"/>
    <x v="1"/>
    <x v="1"/>
    <s v="Cancelld"/>
    <x v="1"/>
    <x v="1"/>
    <x v="2"/>
    <n v="794"/>
    <n v="1135.42"/>
  </r>
  <r>
    <s v="AD01-9362"/>
    <x v="2"/>
    <d v="2022-09-01T00:00:00"/>
    <d v="2022-09-01T00:00:00"/>
    <x v="1"/>
    <x v="1"/>
    <s v="Cancelld"/>
    <x v="1"/>
    <x v="1"/>
    <x v="2"/>
    <n v="847"/>
    <n v="1211.21"/>
  </r>
  <r>
    <s v="AD01-9361"/>
    <x v="2"/>
    <d v="2022-09-01T00:00:00"/>
    <d v="2022-09-01T00:00:00"/>
    <x v="1"/>
    <x v="1"/>
    <s v="Cancelld"/>
    <x v="1"/>
    <x v="1"/>
    <x v="2"/>
    <n v="880"/>
    <n v="1258.4000000000001"/>
  </r>
  <r>
    <s v="AD01-9361"/>
    <x v="3"/>
    <d v="2023-04-01T00:00:00"/>
    <d v="2023-04-01T00:00:00"/>
    <x v="0"/>
    <x v="1"/>
    <s v="Order assembled"/>
    <x v="0"/>
    <x v="0"/>
    <x v="1"/>
    <n v="362"/>
    <n v="553.86"/>
  </r>
  <r>
    <s v="AD01-9362"/>
    <x v="3"/>
    <d v="2023-04-01T00:00:00"/>
    <d v="2023-04-01T00:00:00"/>
    <x v="0"/>
    <x v="1"/>
    <s v="Order assembled"/>
    <x v="0"/>
    <x v="0"/>
    <x v="1"/>
    <n v="338"/>
    <n v="483.34000000000003"/>
  </r>
  <r>
    <s v="AD01-9363"/>
    <x v="3"/>
    <d v="2023-04-01T00:00:00"/>
    <d v="2023-04-01T00:00:00"/>
    <x v="0"/>
    <x v="1"/>
    <s v="Order assembled"/>
    <x v="0"/>
    <x v="0"/>
    <x v="1"/>
    <n v="364"/>
    <n v="520.52"/>
  </r>
  <r>
    <s v="AD01-9362"/>
    <x v="3"/>
    <d v="2023-04-01T00:00:00"/>
    <d v="2023-04-01T00:00:00"/>
    <x v="0"/>
    <x v="1"/>
    <s v="Order assembled"/>
    <x v="0"/>
    <x v="0"/>
    <x v="1"/>
    <n v="334"/>
    <n v="477.62"/>
  </r>
  <r>
    <s v="AD01-9362"/>
    <x v="3"/>
    <d v="2023-04-01T00:00:00"/>
    <d v="2023-04-01T00:00:00"/>
    <x v="0"/>
    <x v="1"/>
    <s v="Order assembled"/>
    <x v="0"/>
    <x v="0"/>
    <x v="1"/>
    <n v="655"/>
    <n v="936.65"/>
  </r>
  <r>
    <s v="AD01-9361"/>
    <x v="3"/>
    <d v="2023-04-01T00:00:00"/>
    <d v="2023-04-01T00:00:00"/>
    <x v="0"/>
    <x v="1"/>
    <s v="Order assembled"/>
    <x v="0"/>
    <x v="0"/>
    <x v="1"/>
    <n v="742"/>
    <n v="1061.06"/>
  </r>
  <r>
    <s v="AD01-9361"/>
    <x v="3"/>
    <d v="2023-04-01T00:00:00"/>
    <d v="2023-04-01T00:00:00"/>
    <x v="0"/>
    <x v="1"/>
    <s v="Order assembled"/>
    <x v="0"/>
    <x v="0"/>
    <x v="1"/>
    <n v="363"/>
    <n v="519.09"/>
  </r>
  <r>
    <s v="AD01-9362"/>
    <x v="3"/>
    <d v="2023-04-01T00:00:00"/>
    <d v="2023-04-01T00:00:00"/>
    <x v="0"/>
    <x v="1"/>
    <s v="Order assembled"/>
    <x v="0"/>
    <x v="0"/>
    <x v="1"/>
    <n v="781"/>
    <n v="526.24"/>
  </r>
  <r>
    <s v="AD01-9362"/>
    <x v="3"/>
    <d v="2023-04-01T00:00:00"/>
    <d v="2023-04-01T00:00:00"/>
    <x v="0"/>
    <x v="1"/>
    <s v="Order assembled"/>
    <x v="0"/>
    <x v="0"/>
    <x v="1"/>
    <n v="361"/>
    <n v="516.23"/>
  </r>
  <r>
    <s v="AD01-9363"/>
    <x v="3"/>
    <d v="2023-04-01T00:00:00"/>
    <d v="2023-04-01T00:00:00"/>
    <x v="0"/>
    <x v="1"/>
    <s v="Order assembled"/>
    <x v="0"/>
    <x v="0"/>
    <x v="1"/>
    <n v="337"/>
    <n v="481.90999999999997"/>
  </r>
  <r>
    <s v="AD01-9362"/>
    <x v="3"/>
    <d v="2023-04-01T00:00:00"/>
    <d v="2023-04-01T00:00:00"/>
    <x v="0"/>
    <x v="1"/>
    <s v="Order assembled"/>
    <x v="0"/>
    <x v="0"/>
    <x v="1"/>
    <n v="365"/>
    <n v="521.95000000000005"/>
  </r>
  <r>
    <s v="AD01-9361"/>
    <x v="3"/>
    <d v="2023-04-01T00:00:00"/>
    <d v="2023-04-01T00:00:00"/>
    <x v="0"/>
    <x v="1"/>
    <s v="Order assembled"/>
    <x v="0"/>
    <x v="0"/>
    <x v="1"/>
    <n v="751"/>
    <n v="1073.93"/>
  </r>
  <r>
    <s v="AD01-9363"/>
    <x v="3"/>
    <d v="2023-08-01T00:00:00"/>
    <d v="2023-08-01T00:00:00"/>
    <x v="0"/>
    <x v="1"/>
    <s v="Order assembled"/>
    <x v="0"/>
    <x v="0"/>
    <x v="1"/>
    <n v="344"/>
    <n v="526.32000000000005"/>
  </r>
  <r>
    <s v="AD01-9361"/>
    <x v="3"/>
    <d v="2023-08-01T00:00:00"/>
    <d v="2023-08-01T00:00:00"/>
    <x v="0"/>
    <x v="1"/>
    <s v="Order assembled"/>
    <x v="0"/>
    <x v="0"/>
    <x v="1"/>
    <n v="314"/>
    <n v="449.02"/>
  </r>
  <r>
    <s v="AD01-9362"/>
    <x v="3"/>
    <d v="2023-08-01T00:00:00"/>
    <d v="2023-08-01T00:00:00"/>
    <x v="0"/>
    <x v="0"/>
    <s v="Order assembled"/>
    <x v="0"/>
    <x v="0"/>
    <x v="1"/>
    <n v="340"/>
    <n v="486.2"/>
  </r>
  <r>
    <s v="AD01-9361"/>
    <x v="3"/>
    <d v="2023-08-01T00:00:00"/>
    <d v="2023-08-01T00:00:00"/>
    <x v="0"/>
    <x v="0"/>
    <s v="Order assembled"/>
    <x v="0"/>
    <x v="0"/>
    <x v="1"/>
    <n v="316"/>
    <n v="451.88"/>
  </r>
  <r>
    <s v="AD01-9362"/>
    <x v="3"/>
    <d v="2023-08-01T00:00:00"/>
    <d v="2023-08-01T00:00:00"/>
    <x v="0"/>
    <x v="0"/>
    <s v="Order assembled"/>
    <x v="0"/>
    <x v="0"/>
    <x v="1"/>
    <n v="659"/>
    <n v="942.37"/>
  </r>
  <r>
    <s v="AD01-9362"/>
    <x v="3"/>
    <d v="2023-08-01T00:00:00"/>
    <d v="2023-08-01T00:00:00"/>
    <x v="0"/>
    <x v="0"/>
    <s v="Order assembled"/>
    <x v="0"/>
    <x v="0"/>
    <x v="1"/>
    <n v="785"/>
    <n v="526.24"/>
  </r>
  <r>
    <s v="AD01-9361"/>
    <x v="3"/>
    <d v="2023-08-01T00:00:00"/>
    <d v="2023-08-01T00:00:00"/>
    <x v="0"/>
    <x v="0"/>
    <s v="Order assembled"/>
    <x v="0"/>
    <x v="0"/>
    <x v="1"/>
    <n v="343"/>
    <n v="490.49"/>
  </r>
  <r>
    <s v="AD01-9362"/>
    <x v="3"/>
    <d v="2023-08-01T00:00:00"/>
    <d v="2023-08-01T00:00:00"/>
    <x v="0"/>
    <x v="0"/>
    <s v="Order assembled"/>
    <x v="0"/>
    <x v="0"/>
    <x v="1"/>
    <n v="313"/>
    <n v="447.59000000000003"/>
  </r>
  <r>
    <s v="AD01-9361"/>
    <x v="3"/>
    <d v="2023-08-01T00:00:00"/>
    <d v="2023-08-01T00:00:00"/>
    <x v="0"/>
    <x v="0"/>
    <s v="Order assembled"/>
    <x v="0"/>
    <x v="0"/>
    <x v="1"/>
    <n v="341"/>
    <n v="487.63"/>
  </r>
  <r>
    <s v="AD01-9363"/>
    <x v="3"/>
    <d v="2023-08-01T00:00:00"/>
    <d v="2023-08-01T00:00:00"/>
    <x v="0"/>
    <x v="0"/>
    <s v="Order assembled"/>
    <x v="0"/>
    <x v="0"/>
    <x v="1"/>
    <n v="754"/>
    <n v="1078.22"/>
  </r>
  <r>
    <s v="AD01-9363"/>
    <x v="3"/>
    <d v="2023-12-01T00:00:00"/>
    <d v="2023-12-01T00:00:00"/>
    <x v="0"/>
    <x v="0"/>
    <s v="Order assembled"/>
    <x v="0"/>
    <x v="0"/>
    <x v="1"/>
    <n v="320"/>
    <n v="489.6"/>
  </r>
  <r>
    <s v="AD01-9361"/>
    <x v="3"/>
    <d v="2023-12-01T00:00:00"/>
    <d v="2023-12-01T00:00:00"/>
    <x v="0"/>
    <x v="0"/>
    <s v="Order assembled"/>
    <x v="0"/>
    <x v="0"/>
    <x v="1"/>
    <n v="296"/>
    <n v="423.28"/>
  </r>
  <r>
    <s v="AD01-9362"/>
    <x v="3"/>
    <d v="2023-12-01T00:00:00"/>
    <d v="2023-12-01T00:00:00"/>
    <x v="0"/>
    <x v="0"/>
    <s v="Order assembled"/>
    <x v="0"/>
    <x v="0"/>
    <x v="1"/>
    <n v="322"/>
    <n v="460.46000000000004"/>
  </r>
  <r>
    <s v="AD01-9362"/>
    <x v="3"/>
    <d v="2023-12-01T00:00:00"/>
    <d v="2023-12-01T00:00:00"/>
    <x v="0"/>
    <x v="0"/>
    <s v="Order assembled"/>
    <x v="0"/>
    <x v="0"/>
    <x v="1"/>
    <n v="292"/>
    <n v="417.56"/>
  </r>
  <r>
    <s v="AD01-9362"/>
    <x v="3"/>
    <d v="2023-12-01T00:00:00"/>
    <d v="2023-12-01T00:00:00"/>
    <x v="0"/>
    <x v="0"/>
    <s v="Order assembled"/>
    <x v="0"/>
    <x v="0"/>
    <x v="1"/>
    <n v="749"/>
    <n v="1071.07"/>
  </r>
  <r>
    <s v="AD01-9362"/>
    <x v="3"/>
    <d v="2023-12-01T00:00:00"/>
    <d v="2023-12-01T00:00:00"/>
    <x v="0"/>
    <x v="0"/>
    <s v="Order assembled"/>
    <x v="0"/>
    <x v="0"/>
    <x v="1"/>
    <n v="321"/>
    <n v="459.03"/>
  </r>
  <r>
    <s v="AD01-9362"/>
    <x v="3"/>
    <d v="2023-12-01T00:00:00"/>
    <d v="2023-12-01T00:00:00"/>
    <x v="0"/>
    <x v="0"/>
    <s v="Order assembled"/>
    <x v="0"/>
    <x v="0"/>
    <x v="1"/>
    <n v="319"/>
    <n v="456.16999999999996"/>
  </r>
  <r>
    <s v="AD01-9362"/>
    <x v="3"/>
    <d v="2023-12-01T00:00:00"/>
    <d v="2023-12-01T00:00:00"/>
    <x v="0"/>
    <x v="0"/>
    <s v="Order assembled"/>
    <x v="0"/>
    <x v="0"/>
    <x v="1"/>
    <n v="295"/>
    <n v="421.85"/>
  </r>
  <r>
    <s v="AD01-9361"/>
    <x v="3"/>
    <d v="2023-12-01T00:00:00"/>
    <d v="2023-12-01T00:00:00"/>
    <x v="0"/>
    <x v="0"/>
    <s v="Order assembled"/>
    <x v="0"/>
    <x v="0"/>
    <x v="1"/>
    <n v="323"/>
    <n v="461.89"/>
  </r>
  <r>
    <s v="AD01-9363"/>
    <x v="3"/>
    <d v="2023-12-01T00:00:00"/>
    <d v="2023-12-01T00:00:00"/>
    <x v="0"/>
    <x v="0"/>
    <s v="Order assembled"/>
    <x v="0"/>
    <x v="0"/>
    <x v="1"/>
    <n v="758"/>
    <n v="1083.94"/>
  </r>
  <r>
    <s v="AD01-9365"/>
    <x v="3"/>
    <d v="2023-02-01T00:00:00"/>
    <d v="2023-02-01T00:00:00"/>
    <x v="0"/>
    <x v="0"/>
    <s v="Order assembled"/>
    <x v="0"/>
    <x v="0"/>
    <x v="1"/>
    <n v="128"/>
    <n v="195.84"/>
  </r>
  <r>
    <s v="AD01-9361"/>
    <x v="3"/>
    <d v="2023-02-01T00:00:00"/>
    <d v="2023-02-01T00:00:00"/>
    <x v="0"/>
    <x v="0"/>
    <s v="Order assembled"/>
    <x v="0"/>
    <x v="0"/>
    <x v="1"/>
    <n v="302"/>
    <n v="431.86"/>
  </r>
  <r>
    <s v="AD01-9361"/>
    <x v="3"/>
    <d v="2023-02-01T00:00:00"/>
    <d v="2023-02-01T00:00:00"/>
    <x v="0"/>
    <x v="0"/>
    <s v="Order assembled"/>
    <x v="0"/>
    <x v="0"/>
    <x v="1"/>
    <n v="130"/>
    <n v="185.9"/>
  </r>
  <r>
    <s v="AD01-9361"/>
    <x v="3"/>
    <d v="2023-02-01T00:00:00"/>
    <d v="2023-02-01T00:00:00"/>
    <x v="0"/>
    <x v="0"/>
    <s v="Order assembled"/>
    <x v="0"/>
    <x v="0"/>
    <x v="1"/>
    <n v="346"/>
    <n v="494.78"/>
  </r>
  <r>
    <s v="AD01-9362"/>
    <x v="3"/>
    <d v="2023-02-01T00:00:00"/>
    <d v="2023-02-01T00:00:00"/>
    <x v="0"/>
    <x v="0"/>
    <s v="Order assembled"/>
    <x v="0"/>
    <x v="0"/>
    <x v="1"/>
    <n v="372"/>
    <n v="531.96"/>
  </r>
  <r>
    <s v="AD01-9364"/>
    <x v="3"/>
    <d v="2023-02-01T00:00:00"/>
    <d v="2023-02-01T00:00:00"/>
    <x v="0"/>
    <x v="0"/>
    <s v="Order assembled"/>
    <x v="0"/>
    <x v="0"/>
    <x v="1"/>
    <n v="740"/>
    <n v="1058.2"/>
  </r>
  <r>
    <s v="AD01-9364"/>
    <x v="3"/>
    <d v="2023-02-01T00:00:00"/>
    <d v="2023-02-01T00:00:00"/>
    <x v="0"/>
    <x v="0"/>
    <s v="Order assembled"/>
    <x v="0"/>
    <x v="0"/>
    <x v="1"/>
    <n v="129"/>
    <n v="184.47"/>
  </r>
  <r>
    <s v="AD01-9362"/>
    <x v="3"/>
    <d v="2023-02-01T00:00:00"/>
    <d v="2023-02-01T00:00:00"/>
    <x v="0"/>
    <x v="0"/>
    <s v="Order assembled"/>
    <x v="0"/>
    <x v="0"/>
    <x v="1"/>
    <n v="746"/>
    <n v="526.24"/>
  </r>
  <r>
    <s v="AD01-9362"/>
    <x v="3"/>
    <d v="2023-02-01T00:00:00"/>
    <d v="2023-02-01T00:00:00"/>
    <x v="0"/>
    <x v="0"/>
    <s v="Order assembled"/>
    <x v="0"/>
    <x v="0"/>
    <x v="1"/>
    <n v="780"/>
    <n v="526.24"/>
  </r>
  <r>
    <s v="AD01-9361"/>
    <x v="3"/>
    <d v="2023-02-01T00:00:00"/>
    <d v="2023-02-01T00:00:00"/>
    <x v="0"/>
    <x v="0"/>
    <s v="Order assembled"/>
    <x v="0"/>
    <x v="0"/>
    <x v="1"/>
    <n v="127"/>
    <n v="181.61"/>
  </r>
  <r>
    <s v="AD01-9362"/>
    <x v="3"/>
    <d v="2023-02-01T00:00:00"/>
    <d v="2023-02-01T00:00:00"/>
    <x v="0"/>
    <x v="0"/>
    <s v="Order assembled"/>
    <x v="0"/>
    <x v="0"/>
    <x v="1"/>
    <n v="301"/>
    <n v="430.43"/>
  </r>
  <r>
    <s v="AD01-9361"/>
    <x v="3"/>
    <d v="2023-02-01T00:00:00"/>
    <d v="2023-02-01T00:00:00"/>
    <x v="0"/>
    <x v="0"/>
    <s v="Order assembled"/>
    <x v="0"/>
    <x v="0"/>
    <x v="1"/>
    <n v="349"/>
    <n v="499.07"/>
  </r>
  <r>
    <s v="AD01-9365"/>
    <x v="3"/>
    <d v="2023-02-01T00:00:00"/>
    <d v="2023-02-01T00:00:00"/>
    <x v="0"/>
    <x v="0"/>
    <s v="Order assembled"/>
    <x v="0"/>
    <x v="0"/>
    <x v="1"/>
    <n v="749"/>
    <n v="1071.07"/>
  </r>
  <r>
    <s v="AD01-9364"/>
    <x v="3"/>
    <d v="2023-01-01T00:00:00"/>
    <d v="2023-01-01T00:00:00"/>
    <x v="0"/>
    <x v="0"/>
    <s v="Order assembled"/>
    <x v="0"/>
    <x v="0"/>
    <x v="1"/>
    <n v="134"/>
    <n v="191.62"/>
  </r>
  <r>
    <s v="AD01-9362"/>
    <x v="3"/>
    <d v="2023-01-01T00:00:00"/>
    <d v="2023-01-01T00:00:00"/>
    <x v="0"/>
    <x v="0"/>
    <s v="Order assembled"/>
    <x v="0"/>
    <x v="0"/>
    <x v="1"/>
    <n v="308"/>
    <n v="440.44"/>
  </r>
  <r>
    <s v="AD01-9361"/>
    <x v="3"/>
    <d v="2023-01-01T00:00:00"/>
    <d v="2023-01-01T00:00:00"/>
    <x v="0"/>
    <x v="0"/>
    <s v="Order assembled"/>
    <x v="0"/>
    <x v="0"/>
    <x v="1"/>
    <n v="350"/>
    <n v="500.5"/>
  </r>
  <r>
    <s v="AD01-9361"/>
    <x v="3"/>
    <d v="2023-01-01T00:00:00"/>
    <d v="2023-01-01T00:00:00"/>
    <x v="0"/>
    <x v="0"/>
    <s v="Order assembled"/>
    <x v="0"/>
    <x v="0"/>
    <x v="1"/>
    <n v="136"/>
    <n v="194.48"/>
  </r>
  <r>
    <s v="AD01-9365"/>
    <x v="3"/>
    <d v="2023-01-01T00:00:00"/>
    <d v="2023-01-01T00:00:00"/>
    <x v="0"/>
    <x v="0"/>
    <s v="Order assembled"/>
    <x v="0"/>
    <x v="0"/>
    <x v="1"/>
    <n v="304"/>
    <n v="434.72"/>
  </r>
  <r>
    <s v="AD01-9361"/>
    <x v="3"/>
    <d v="2023-01-01T00:00:00"/>
    <d v="2023-01-01T00:00:00"/>
    <x v="0"/>
    <x v="0"/>
    <s v="Order assembled"/>
    <x v="0"/>
    <x v="0"/>
    <x v="1"/>
    <n v="352"/>
    <n v="503.36"/>
  </r>
  <r>
    <s v="AD01-9361"/>
    <x v="3"/>
    <d v="2023-01-01T00:00:00"/>
    <d v="2023-01-01T00:00:00"/>
    <x v="0"/>
    <x v="0"/>
    <s v="Order assembled"/>
    <x v="0"/>
    <x v="0"/>
    <x v="1"/>
    <n v="132"/>
    <n v="188.76"/>
  </r>
  <r>
    <s v="AD01-9362"/>
    <x v="3"/>
    <d v="2023-01-01T00:00:00"/>
    <d v="2023-01-01T00:00:00"/>
    <x v="0"/>
    <x v="0"/>
    <s v="Order assembled"/>
    <x v="0"/>
    <x v="0"/>
    <x v="1"/>
    <n v="706"/>
    <n v="1009.5799999999999"/>
  </r>
  <r>
    <s v="AD01-9361"/>
    <x v="3"/>
    <d v="2023-01-01T00:00:00"/>
    <d v="2023-01-01T00:00:00"/>
    <x v="0"/>
    <x v="0"/>
    <s v="Order assembled"/>
    <x v="0"/>
    <x v="0"/>
    <x v="1"/>
    <n v="739"/>
    <n v="1056.77"/>
  </r>
  <r>
    <s v="AD01-9361"/>
    <x v="3"/>
    <d v="2023-01-01T00:00:00"/>
    <d v="2023-01-01T00:00:00"/>
    <x v="0"/>
    <x v="0"/>
    <s v="Order assembled"/>
    <x v="0"/>
    <x v="0"/>
    <x v="1"/>
    <n v="135"/>
    <n v="193.05"/>
  </r>
  <r>
    <s v="AD01-9361"/>
    <x v="3"/>
    <d v="2023-01-01T00:00:00"/>
    <d v="2023-01-01T00:00:00"/>
    <x v="0"/>
    <x v="0"/>
    <s v="Order assembled"/>
    <x v="0"/>
    <x v="0"/>
    <x v="1"/>
    <n v="779"/>
    <n v="526.24"/>
  </r>
  <r>
    <s v="AD01-9361"/>
    <x v="3"/>
    <d v="2023-01-01T00:00:00"/>
    <d v="2023-01-01T00:00:00"/>
    <x v="0"/>
    <x v="0"/>
    <s v="Order assembled"/>
    <x v="0"/>
    <x v="0"/>
    <x v="1"/>
    <n v="133"/>
    <n v="190.19"/>
  </r>
  <r>
    <s v="AD01-9364"/>
    <x v="3"/>
    <d v="2023-01-01T00:00:00"/>
    <d v="2023-01-01T00:00:00"/>
    <x v="0"/>
    <x v="0"/>
    <s v="Order assembled"/>
    <x v="0"/>
    <x v="0"/>
    <x v="1"/>
    <n v="307"/>
    <n v="439.01"/>
  </r>
  <r>
    <s v="AD01-9361"/>
    <x v="3"/>
    <d v="2023-01-01T00:00:00"/>
    <d v="2023-01-01T00:00:00"/>
    <x v="0"/>
    <x v="0"/>
    <s v="Order assembled"/>
    <x v="0"/>
    <x v="0"/>
    <x v="1"/>
    <n v="355"/>
    <n v="507.65"/>
  </r>
  <r>
    <s v="AD01-9361"/>
    <x v="3"/>
    <d v="2023-01-01T00:00:00"/>
    <d v="2023-01-01T00:00:00"/>
    <x v="0"/>
    <x v="0"/>
    <s v="Order assembled"/>
    <x v="0"/>
    <x v="0"/>
    <x v="1"/>
    <n v="131"/>
    <n v="187.32999999999998"/>
  </r>
  <r>
    <s v="AD01-9362"/>
    <x v="3"/>
    <d v="2023-01-01T00:00:00"/>
    <d v="2023-01-01T00:00:00"/>
    <x v="0"/>
    <x v="0"/>
    <s v="Order assembled"/>
    <x v="0"/>
    <x v="0"/>
    <x v="1"/>
    <n v="305"/>
    <n v="436.15"/>
  </r>
  <r>
    <s v="AD01-9364"/>
    <x v="3"/>
    <d v="2023-01-01T00:00:00"/>
    <d v="2023-01-01T00:00:00"/>
    <x v="0"/>
    <x v="0"/>
    <s v="Order assembled"/>
    <x v="0"/>
    <x v="0"/>
    <x v="1"/>
    <n v="748"/>
    <n v="1069.6399999999999"/>
  </r>
  <r>
    <s v="AD01-9361"/>
    <x v="3"/>
    <d v="2023-07-01T00:00:00"/>
    <d v="2023-07-01T00:00:00"/>
    <x v="0"/>
    <x v="0"/>
    <s v="Order assembled"/>
    <x v="0"/>
    <x v="0"/>
    <x v="1"/>
    <n v="350"/>
    <n v="535.5"/>
  </r>
  <r>
    <s v="AD01-9361"/>
    <x v="3"/>
    <d v="2023-07-01T00:00:00"/>
    <d v="2023-07-01T00:00:00"/>
    <x v="0"/>
    <x v="0"/>
    <s v="Order assembled"/>
    <x v="0"/>
    <x v="0"/>
    <x v="1"/>
    <n v="320"/>
    <n v="457.6"/>
  </r>
  <r>
    <s v="AD01-9364"/>
    <x v="3"/>
    <d v="2023-07-01T00:00:00"/>
    <d v="2023-07-01T00:00:00"/>
    <x v="0"/>
    <x v="0"/>
    <s v="Order assembled"/>
    <x v="0"/>
    <x v="0"/>
    <x v="1"/>
    <n v="346"/>
    <n v="494.78"/>
  </r>
  <r>
    <s v="AD01-9363"/>
    <x v="3"/>
    <d v="2023-07-01T00:00:00"/>
    <d v="2023-07-01T00:00:00"/>
    <x v="0"/>
    <x v="0"/>
    <s v="Order assembled"/>
    <x v="0"/>
    <x v="0"/>
    <x v="1"/>
    <n v="322"/>
    <n v="460.46000000000004"/>
  </r>
  <r>
    <s v="AD01-9361"/>
    <x v="3"/>
    <d v="2023-07-01T00:00:00"/>
    <d v="2023-07-01T00:00:00"/>
    <x v="0"/>
    <x v="0"/>
    <s v="Order assembled"/>
    <x v="0"/>
    <x v="0"/>
    <x v="1"/>
    <n v="658"/>
    <n v="940.94"/>
  </r>
  <r>
    <s v="AD01-9364"/>
    <x v="3"/>
    <d v="2023-07-01T00:00:00"/>
    <d v="2023-07-01T00:00:00"/>
    <x v="0"/>
    <x v="0"/>
    <s v="Order assembled"/>
    <x v="0"/>
    <x v="0"/>
    <x v="1"/>
    <n v="745"/>
    <n v="1065.3499999999999"/>
  </r>
  <r>
    <s v="AD01-9364"/>
    <x v="3"/>
    <d v="2023-07-01T00:00:00"/>
    <d v="2023-07-01T00:00:00"/>
    <x v="0"/>
    <x v="0"/>
    <s v="Order assembled"/>
    <x v="0"/>
    <x v="0"/>
    <x v="1"/>
    <n v="345"/>
    <n v="493.35"/>
  </r>
  <r>
    <s v="AD01-9361"/>
    <x v="3"/>
    <d v="2023-07-01T00:00:00"/>
    <d v="2023-07-01T00:00:00"/>
    <x v="0"/>
    <x v="0"/>
    <s v="Order assembled"/>
    <x v="0"/>
    <x v="0"/>
    <x v="1"/>
    <n v="784"/>
    <n v="526.24"/>
  </r>
  <r>
    <s v="AD01-9363"/>
    <x v="3"/>
    <d v="2023-07-01T00:00:00"/>
    <d v="2023-07-01T00:00:00"/>
    <x v="0"/>
    <x v="0"/>
    <s v="Order assembled"/>
    <x v="0"/>
    <x v="0"/>
    <x v="1"/>
    <n v="349"/>
    <n v="499.07"/>
  </r>
  <r>
    <s v="AD01-9364"/>
    <x v="3"/>
    <d v="2023-07-01T00:00:00"/>
    <d v="2023-07-01T00:00:00"/>
    <x v="0"/>
    <x v="0"/>
    <s v="Order assembled"/>
    <x v="0"/>
    <x v="0"/>
    <x v="1"/>
    <n v="319"/>
    <n v="456.16999999999996"/>
  </r>
  <r>
    <s v="AD01-9361"/>
    <x v="3"/>
    <d v="2023-07-01T00:00:00"/>
    <d v="2023-07-01T00:00:00"/>
    <x v="0"/>
    <x v="0"/>
    <s v="Order assembled"/>
    <x v="0"/>
    <x v="0"/>
    <x v="1"/>
    <n v="347"/>
    <n v="496.21000000000004"/>
  </r>
  <r>
    <s v="AD01-9361"/>
    <x v="3"/>
    <d v="2023-07-01T00:00:00"/>
    <d v="2023-07-01T00:00:00"/>
    <x v="0"/>
    <x v="0"/>
    <s v="Order assembled"/>
    <x v="0"/>
    <x v="0"/>
    <x v="1"/>
    <n v="753"/>
    <n v="1076.79"/>
  </r>
  <r>
    <s v="AD01-9361"/>
    <x v="3"/>
    <d v="2023-06-01T00:00:00"/>
    <d v="2023-06-01T00:00:00"/>
    <x v="0"/>
    <x v="0"/>
    <s v="Order assembled"/>
    <x v="0"/>
    <x v="0"/>
    <x v="1"/>
    <n v="326"/>
    <n v="466.18"/>
  </r>
  <r>
    <s v="AD01-9362"/>
    <x v="3"/>
    <d v="2023-06-01T00:00:00"/>
    <d v="2023-06-01T00:00:00"/>
    <x v="0"/>
    <x v="0"/>
    <s v="Order assembled"/>
    <x v="0"/>
    <x v="0"/>
    <x v="1"/>
    <n v="352"/>
    <n v="503.36"/>
  </r>
  <r>
    <s v="AD01-9361"/>
    <x v="3"/>
    <d v="2023-06-01T00:00:00"/>
    <d v="2023-06-01T00:00:00"/>
    <x v="0"/>
    <x v="0"/>
    <s v="Order assembled"/>
    <x v="0"/>
    <x v="0"/>
    <x v="1"/>
    <n v="328"/>
    <n v="469.03999999999996"/>
  </r>
  <r>
    <s v="AD01-9362"/>
    <x v="3"/>
    <d v="2023-06-01T00:00:00"/>
    <d v="2023-06-01T00:00:00"/>
    <x v="0"/>
    <x v="0"/>
    <s v="Order assembled"/>
    <x v="0"/>
    <x v="0"/>
    <x v="1"/>
    <n v="657"/>
    <n v="939.51"/>
  </r>
  <r>
    <s v="AD01-9361"/>
    <x v="3"/>
    <d v="2023-06-01T00:00:00"/>
    <d v="2023-06-01T00:00:00"/>
    <x v="0"/>
    <x v="0"/>
    <s v="Order assembled"/>
    <x v="0"/>
    <x v="0"/>
    <x v="1"/>
    <n v="744"/>
    <n v="1063.92"/>
  </r>
  <r>
    <s v="AD01-9361"/>
    <x v="3"/>
    <d v="2023-06-01T00:00:00"/>
    <d v="2023-06-01T00:00:00"/>
    <x v="0"/>
    <x v="0"/>
    <s v="Order assembled"/>
    <x v="0"/>
    <x v="0"/>
    <x v="1"/>
    <n v="351"/>
    <n v="501.93"/>
  </r>
  <r>
    <s v="AD01-9362"/>
    <x v="3"/>
    <d v="2023-06-01T00:00:00"/>
    <d v="2023-06-01T00:00:00"/>
    <x v="0"/>
    <x v="0"/>
    <s v="Order assembled"/>
    <x v="0"/>
    <x v="0"/>
    <x v="1"/>
    <n v="783"/>
    <n v="526.24"/>
  </r>
  <r>
    <s v="AD01-9361"/>
    <x v="3"/>
    <d v="2023-06-01T00:00:00"/>
    <d v="2023-06-01T00:00:00"/>
    <x v="0"/>
    <x v="0"/>
    <s v="Order assembled"/>
    <x v="0"/>
    <x v="0"/>
    <x v="1"/>
    <n v="355"/>
    <n v="507.65"/>
  </r>
  <r>
    <s v="AD01-9362"/>
    <x v="3"/>
    <d v="2023-06-01T00:00:00"/>
    <d v="2023-06-01T00:00:00"/>
    <x v="0"/>
    <x v="0"/>
    <s v="Order assembled"/>
    <x v="0"/>
    <x v="0"/>
    <x v="1"/>
    <n v="325"/>
    <n v="464.75"/>
  </r>
  <r>
    <s v="AD01-9361"/>
    <x v="3"/>
    <d v="2023-06-01T00:00:00"/>
    <d v="2023-06-01T00:00:00"/>
    <x v="0"/>
    <x v="0"/>
    <s v="Order assembled"/>
    <x v="0"/>
    <x v="0"/>
    <x v="1"/>
    <n v="353"/>
    <n v="504.78999999999996"/>
  </r>
  <r>
    <s v="AD01-9362"/>
    <x v="3"/>
    <d v="2023-03-01T00:00:00"/>
    <d v="2023-03-01T00:00:00"/>
    <x v="0"/>
    <x v="0"/>
    <s v="Order assembled"/>
    <x v="0"/>
    <x v="0"/>
    <x v="1"/>
    <n v="368"/>
    <n v="563.04"/>
  </r>
  <r>
    <s v="AD01-9362"/>
    <x v="3"/>
    <d v="2023-03-01T00:00:00"/>
    <d v="2023-03-01T00:00:00"/>
    <x v="0"/>
    <x v="0"/>
    <s v="Order assembled"/>
    <x v="0"/>
    <x v="0"/>
    <x v="1"/>
    <n v="344"/>
    <n v="491.91999999999996"/>
  </r>
  <r>
    <s v="AD01-9362"/>
    <x v="3"/>
    <d v="2023-03-01T00:00:00"/>
    <d v="2023-03-01T00:00:00"/>
    <x v="0"/>
    <x v="0"/>
    <s v="Order assembled"/>
    <x v="0"/>
    <x v="0"/>
    <x v="1"/>
    <n v="370"/>
    <n v="529.1"/>
  </r>
  <r>
    <s v="AD01-9362"/>
    <x v="3"/>
    <d v="2023-03-01T00:00:00"/>
    <d v="2023-03-01T00:00:00"/>
    <x v="0"/>
    <x v="0"/>
    <s v="Order assembled"/>
    <x v="0"/>
    <x v="0"/>
    <x v="1"/>
    <n v="340"/>
    <n v="486.2"/>
  </r>
  <r>
    <s v="AD01-9361"/>
    <x v="3"/>
    <d v="2023-03-01T00:00:00"/>
    <d v="2023-03-01T00:00:00"/>
    <x v="0"/>
    <x v="0"/>
    <s v="Order assembled"/>
    <x v="0"/>
    <x v="0"/>
    <x v="1"/>
    <n v="741"/>
    <n v="1059.6300000000001"/>
  </r>
  <r>
    <s v="AD01-9361"/>
    <x v="3"/>
    <d v="2023-03-01T00:00:00"/>
    <d v="2023-03-01T00:00:00"/>
    <x v="0"/>
    <x v="0"/>
    <s v="Order assembled"/>
    <x v="0"/>
    <x v="0"/>
    <x v="1"/>
    <n v="369"/>
    <n v="527.66999999999996"/>
  </r>
  <r>
    <s v="AD01-9362"/>
    <x v="3"/>
    <d v="2023-03-01T00:00:00"/>
    <d v="2023-03-01T00:00:00"/>
    <x v="0"/>
    <x v="0"/>
    <s v="Order assembled"/>
    <x v="0"/>
    <x v="0"/>
    <x v="1"/>
    <n v="367"/>
    <n v="524.80999999999995"/>
  </r>
  <r>
    <s v="AD01-9362"/>
    <x v="3"/>
    <d v="2023-03-01T00:00:00"/>
    <d v="2023-03-01T00:00:00"/>
    <x v="0"/>
    <x v="0"/>
    <s v="Order assembled"/>
    <x v="0"/>
    <x v="0"/>
    <x v="1"/>
    <n v="343"/>
    <n v="490.49"/>
  </r>
  <r>
    <s v="AD01-9362"/>
    <x v="3"/>
    <d v="2023-03-01T00:00:00"/>
    <d v="2023-03-01T00:00:00"/>
    <x v="0"/>
    <x v="0"/>
    <s v="Order assembled"/>
    <x v="0"/>
    <x v="0"/>
    <x v="1"/>
    <n v="371"/>
    <n v="530.53"/>
  </r>
  <r>
    <s v="AD01-9362"/>
    <x v="3"/>
    <d v="2023-03-01T00:00:00"/>
    <d v="2023-03-01T00:00:00"/>
    <x v="0"/>
    <x v="0"/>
    <s v="Order assembled"/>
    <x v="0"/>
    <x v="0"/>
    <x v="1"/>
    <n v="750"/>
    <n v="1072.5"/>
  </r>
  <r>
    <s v="AD01-9362"/>
    <x v="3"/>
    <d v="2023-05-01T00:00:00"/>
    <d v="2023-05-01T00:00:00"/>
    <x v="0"/>
    <x v="0"/>
    <s v="Order assembled"/>
    <x v="0"/>
    <x v="0"/>
    <x v="1"/>
    <n v="356"/>
    <n v="544.68000000000006"/>
  </r>
  <r>
    <s v="AD01-9361"/>
    <x v="3"/>
    <d v="2023-05-01T00:00:00"/>
    <d v="2023-05-01T00:00:00"/>
    <x v="0"/>
    <x v="0"/>
    <s v="Order assembled"/>
    <x v="0"/>
    <x v="0"/>
    <x v="1"/>
    <n v="332"/>
    <n v="474.76"/>
  </r>
  <r>
    <s v="AD01-9362"/>
    <x v="3"/>
    <d v="2023-05-01T00:00:00"/>
    <d v="2023-05-01T00:00:00"/>
    <x v="0"/>
    <x v="0"/>
    <s v="Order assembled"/>
    <x v="0"/>
    <x v="0"/>
    <x v="1"/>
    <n v="358"/>
    <n v="511.94"/>
  </r>
  <r>
    <s v="AD01-9361"/>
    <x v="3"/>
    <d v="2023-05-01T00:00:00"/>
    <d v="2023-05-01T00:00:00"/>
    <x v="0"/>
    <x v="0"/>
    <s v="Order assembled"/>
    <x v="0"/>
    <x v="0"/>
    <x v="1"/>
    <n v="656"/>
    <n v="938.07999999999993"/>
  </r>
  <r>
    <s v="AD01-9364"/>
    <x v="3"/>
    <d v="2023-05-01T00:00:00"/>
    <d v="2023-05-01T00:00:00"/>
    <x v="0"/>
    <x v="0"/>
    <s v="Order assembled"/>
    <x v="0"/>
    <x v="0"/>
    <x v="1"/>
    <n v="743"/>
    <n v="1062.49"/>
  </r>
  <r>
    <s v="AD01-9364"/>
    <x v="3"/>
    <d v="2023-05-01T00:00:00"/>
    <d v="2023-05-01T00:00:00"/>
    <x v="0"/>
    <x v="0"/>
    <s v="Order assembled"/>
    <x v="0"/>
    <x v="0"/>
    <x v="1"/>
    <n v="357"/>
    <n v="510.51"/>
  </r>
  <r>
    <s v="AD01-9361"/>
    <x v="3"/>
    <d v="2023-05-01T00:00:00"/>
    <d v="2023-05-01T00:00:00"/>
    <x v="0"/>
    <x v="0"/>
    <s v="Order assembled"/>
    <x v="0"/>
    <x v="0"/>
    <x v="1"/>
    <n v="782"/>
    <n v="526.24"/>
  </r>
  <r>
    <s v="AD01-9362"/>
    <x v="3"/>
    <d v="2023-05-01T00:00:00"/>
    <d v="2023-05-01T00:00:00"/>
    <x v="0"/>
    <x v="0"/>
    <s v="Order assembled"/>
    <x v="0"/>
    <x v="0"/>
    <x v="1"/>
    <n v="331"/>
    <n v="473.33"/>
  </r>
  <r>
    <s v="AD01-9361"/>
    <x v="3"/>
    <d v="2023-05-01T00:00:00"/>
    <d v="2023-05-01T00:00:00"/>
    <x v="0"/>
    <x v="0"/>
    <s v="Order assembled"/>
    <x v="0"/>
    <x v="0"/>
    <x v="1"/>
    <n v="359"/>
    <n v="513.37"/>
  </r>
  <r>
    <s v="AD01-9362"/>
    <x v="3"/>
    <d v="2023-05-01T00:00:00"/>
    <d v="2023-05-01T00:00:00"/>
    <x v="0"/>
    <x v="0"/>
    <s v="Order assembled"/>
    <x v="0"/>
    <x v="0"/>
    <x v="1"/>
    <n v="752"/>
    <n v="1075.3600000000001"/>
  </r>
  <r>
    <s v="AD01-9361"/>
    <x v="3"/>
    <d v="2023-11-01T00:00:00"/>
    <d v="2023-11-01T00:00:00"/>
    <x v="0"/>
    <x v="0"/>
    <s v="Order assembled"/>
    <x v="0"/>
    <x v="0"/>
    <x v="1"/>
    <n v="326"/>
    <n v="498.78"/>
  </r>
  <r>
    <s v="AD01-9364"/>
    <x v="3"/>
    <d v="2023-11-01T00:00:00"/>
    <d v="2023-11-01T00:00:00"/>
    <x v="0"/>
    <x v="0"/>
    <s v="Order assembled"/>
    <x v="0"/>
    <x v="0"/>
    <x v="1"/>
    <n v="328"/>
    <n v="469.03999999999996"/>
  </r>
  <r>
    <s v="AD01-9362"/>
    <x v="3"/>
    <d v="2023-11-01T00:00:00"/>
    <d v="2023-11-01T00:00:00"/>
    <x v="0"/>
    <x v="0"/>
    <s v="Order assembled"/>
    <x v="0"/>
    <x v="0"/>
    <x v="1"/>
    <n v="298"/>
    <n v="426.14"/>
  </r>
  <r>
    <s v="AD01-9364"/>
    <x v="3"/>
    <d v="2023-11-01T00:00:00"/>
    <d v="2023-11-01T00:00:00"/>
    <x v="0"/>
    <x v="0"/>
    <s v="Order assembled"/>
    <x v="0"/>
    <x v="0"/>
    <x v="1"/>
    <n v="662"/>
    <n v="946.66"/>
  </r>
  <r>
    <s v="AD01-9364"/>
    <x v="3"/>
    <d v="2023-11-01T00:00:00"/>
    <d v="2023-11-01T00:00:00"/>
    <x v="0"/>
    <x v="0"/>
    <s v="Order assembled"/>
    <x v="0"/>
    <x v="0"/>
    <x v="1"/>
    <n v="748"/>
    <n v="1069.6399999999999"/>
  </r>
  <r>
    <s v="AD01-9364"/>
    <x v="3"/>
    <d v="2023-11-01T00:00:00"/>
    <d v="2023-11-01T00:00:00"/>
    <x v="0"/>
    <x v="0"/>
    <s v="Order assembled"/>
    <x v="0"/>
    <x v="0"/>
    <x v="1"/>
    <n v="327"/>
    <n v="467.61"/>
  </r>
  <r>
    <s v="AD01-9364"/>
    <x v="3"/>
    <d v="2023-11-01T00:00:00"/>
    <d v="2023-11-01T00:00:00"/>
    <x v="0"/>
    <x v="0"/>
    <s v="Order assembled"/>
    <x v="0"/>
    <x v="0"/>
    <x v="1"/>
    <n v="788"/>
    <n v="526.24"/>
  </r>
  <r>
    <s v="AD01-9362"/>
    <x v="3"/>
    <d v="2023-11-01T00:00:00"/>
    <d v="2023-11-01T00:00:00"/>
    <x v="0"/>
    <x v="0"/>
    <s v="Order assembled"/>
    <x v="0"/>
    <x v="0"/>
    <x v="1"/>
    <n v="325"/>
    <n v="464.75"/>
  </r>
  <r>
    <s v="AD01-9364"/>
    <x v="3"/>
    <d v="2023-11-01T00:00:00"/>
    <d v="2023-11-01T00:00:00"/>
    <x v="0"/>
    <x v="0"/>
    <s v="Order assembled"/>
    <x v="0"/>
    <x v="0"/>
    <x v="1"/>
    <n v="301"/>
    <n v="430.43"/>
  </r>
  <r>
    <s v="AD01-9361"/>
    <x v="3"/>
    <d v="2023-11-01T00:00:00"/>
    <d v="2023-11-01T00:00:00"/>
    <x v="0"/>
    <x v="0"/>
    <s v="Order assembled"/>
    <x v="0"/>
    <x v="0"/>
    <x v="1"/>
    <n v="757"/>
    <n v="1082.51"/>
  </r>
  <r>
    <s v="AD01-9364"/>
    <x v="3"/>
    <d v="2023-10-01T00:00:00"/>
    <d v="2023-10-01T00:00:00"/>
    <x v="0"/>
    <x v="0"/>
    <s v="Order assembled"/>
    <x v="0"/>
    <x v="0"/>
    <x v="1"/>
    <n v="332"/>
    <n v="507.96000000000004"/>
  </r>
  <r>
    <s v="AD01-9362"/>
    <x v="3"/>
    <d v="2023-10-01T00:00:00"/>
    <d v="2023-10-01T00:00:00"/>
    <x v="0"/>
    <x v="0"/>
    <s v="Order assembled"/>
    <x v="0"/>
    <x v="0"/>
    <x v="1"/>
    <n v="302"/>
    <n v="431.86"/>
  </r>
  <r>
    <s v="AD01-9361"/>
    <x v="3"/>
    <d v="2023-10-01T00:00:00"/>
    <d v="2023-10-01T00:00:00"/>
    <x v="0"/>
    <x v="0"/>
    <s v="Order assembled"/>
    <x v="0"/>
    <x v="0"/>
    <x v="1"/>
    <n v="334"/>
    <n v="477.62"/>
  </r>
  <r>
    <s v="AD01-9365"/>
    <x v="3"/>
    <d v="2023-10-01T00:00:00"/>
    <d v="2023-10-01T00:00:00"/>
    <x v="0"/>
    <x v="0"/>
    <s v="Order assembled"/>
    <x v="0"/>
    <x v="0"/>
    <x v="1"/>
    <n v="304"/>
    <n v="434.72"/>
  </r>
  <r>
    <s v="AD01-9362"/>
    <x v="3"/>
    <d v="2023-10-01T00:00:00"/>
    <d v="2023-10-01T00:00:00"/>
    <x v="0"/>
    <x v="0"/>
    <s v="Order assembled"/>
    <x v="0"/>
    <x v="0"/>
    <x v="1"/>
    <n v="661"/>
    <n v="945.23"/>
  </r>
  <r>
    <s v="AD01-9361"/>
    <x v="3"/>
    <d v="2023-10-01T00:00:00"/>
    <d v="2023-10-01T00:00:00"/>
    <x v="0"/>
    <x v="0"/>
    <s v="Order assembled"/>
    <x v="0"/>
    <x v="0"/>
    <x v="1"/>
    <n v="747"/>
    <n v="1068.21"/>
  </r>
  <r>
    <s v="AD01-9361"/>
    <x v="3"/>
    <d v="2023-10-01T00:00:00"/>
    <d v="2023-10-01T00:00:00"/>
    <x v="0"/>
    <x v="0"/>
    <s v="Order assembled"/>
    <x v="0"/>
    <x v="0"/>
    <x v="1"/>
    <n v="333"/>
    <n v="476.19"/>
  </r>
  <r>
    <s v="AD01-9362"/>
    <x v="3"/>
    <d v="2023-10-01T00:00:00"/>
    <d v="2023-10-01T00:00:00"/>
    <x v="0"/>
    <x v="0"/>
    <s v="Order assembled"/>
    <x v="0"/>
    <x v="0"/>
    <x v="1"/>
    <n v="787"/>
    <n v="526.24"/>
  </r>
  <r>
    <s v="AD01-9365"/>
    <x v="3"/>
    <d v="2023-10-01T00:00:00"/>
    <d v="2023-10-01T00:00:00"/>
    <x v="0"/>
    <x v="0"/>
    <s v="Order assembled"/>
    <x v="0"/>
    <x v="0"/>
    <x v="1"/>
    <n v="331"/>
    <n v="473.33"/>
  </r>
  <r>
    <s v="AD01-9361"/>
    <x v="3"/>
    <d v="2023-10-01T00:00:00"/>
    <d v="2023-10-01T00:00:00"/>
    <x v="0"/>
    <x v="0"/>
    <s v="Order assembled"/>
    <x v="0"/>
    <x v="0"/>
    <x v="1"/>
    <n v="307"/>
    <n v="439.01"/>
  </r>
  <r>
    <s v="AD01-9362"/>
    <x v="3"/>
    <d v="2023-10-01T00:00:00"/>
    <d v="2023-10-01T00:00:00"/>
    <x v="0"/>
    <x v="0"/>
    <s v="Order assembled"/>
    <x v="0"/>
    <x v="0"/>
    <x v="1"/>
    <n v="329"/>
    <n v="470.47"/>
  </r>
  <r>
    <s v="AD01-9364"/>
    <x v="3"/>
    <d v="2023-10-01T00:00:00"/>
    <d v="2023-10-01T00:00:00"/>
    <x v="0"/>
    <x v="0"/>
    <s v="Order assembled"/>
    <x v="0"/>
    <x v="0"/>
    <x v="1"/>
    <n v="756"/>
    <n v="1081.08"/>
  </r>
  <r>
    <s v="AD01-9362"/>
    <x v="3"/>
    <d v="2023-09-01T00:00:00"/>
    <d v="2023-09-01T00:00:00"/>
    <x v="0"/>
    <x v="0"/>
    <s v="Order assembled"/>
    <x v="0"/>
    <x v="0"/>
    <x v="1"/>
    <n v="338"/>
    <n v="517.14"/>
  </r>
  <r>
    <s v="AD01-9362"/>
    <x v="3"/>
    <d v="2023-09-01T00:00:00"/>
    <d v="2023-09-01T00:00:00"/>
    <x v="0"/>
    <x v="0"/>
    <s v="Order assembled"/>
    <x v="0"/>
    <x v="0"/>
    <x v="1"/>
    <n v="308"/>
    <n v="440.44"/>
  </r>
  <r>
    <s v="AD01-9365"/>
    <x v="3"/>
    <d v="2023-09-01T00:00:00"/>
    <d v="2023-09-01T00:00:00"/>
    <x v="0"/>
    <x v="0"/>
    <s v="Order assembled"/>
    <x v="0"/>
    <x v="0"/>
    <x v="1"/>
    <n v="310"/>
    <n v="443.3"/>
  </r>
  <r>
    <s v="AD01-9361"/>
    <x v="3"/>
    <d v="2023-09-01T00:00:00"/>
    <d v="2023-09-01T00:00:00"/>
    <x v="0"/>
    <x v="0"/>
    <s v="Order assembled"/>
    <x v="0"/>
    <x v="0"/>
    <x v="1"/>
    <n v="660"/>
    <n v="943.8"/>
  </r>
  <r>
    <s v="AD01-9364"/>
    <x v="3"/>
    <d v="2023-09-01T00:00:00"/>
    <d v="2023-09-01T00:00:00"/>
    <x v="0"/>
    <x v="0"/>
    <s v="Order assembled"/>
    <x v="0"/>
    <x v="0"/>
    <x v="1"/>
    <n v="746"/>
    <n v="1066.78"/>
  </r>
  <r>
    <s v="AD01-9364"/>
    <x v="3"/>
    <d v="2023-09-01T00:00:00"/>
    <d v="2023-09-01T00:00:00"/>
    <x v="0"/>
    <x v="0"/>
    <s v="Order assembled"/>
    <x v="0"/>
    <x v="0"/>
    <x v="1"/>
    <n v="339"/>
    <n v="484.77"/>
  </r>
  <r>
    <s v="AD01-9361"/>
    <x v="3"/>
    <d v="2023-09-01T00:00:00"/>
    <d v="2023-09-01T00:00:00"/>
    <x v="0"/>
    <x v="0"/>
    <s v="Order assembled"/>
    <x v="0"/>
    <x v="0"/>
    <x v="1"/>
    <n v="786"/>
    <n v="526.24"/>
  </r>
  <r>
    <s v="AD01-9365"/>
    <x v="3"/>
    <d v="2023-09-01T00:00:00"/>
    <d v="2023-09-01T00:00:00"/>
    <x v="0"/>
    <x v="0"/>
    <s v="Order assembled"/>
    <x v="0"/>
    <x v="0"/>
    <x v="1"/>
    <n v="337"/>
    <n v="481.90999999999997"/>
  </r>
  <r>
    <s v="AD01-9362"/>
    <x v="3"/>
    <d v="2023-09-01T00:00:00"/>
    <d v="2023-09-01T00:00:00"/>
    <x v="0"/>
    <x v="0"/>
    <s v="Order assembled"/>
    <x v="0"/>
    <x v="0"/>
    <x v="1"/>
    <n v="335"/>
    <n v="479.05"/>
  </r>
  <r>
    <s v="AD01-9362"/>
    <x v="3"/>
    <d v="2023-09-01T00:00:00"/>
    <d v="2023-09-01T00:00:00"/>
    <x v="0"/>
    <x v="0"/>
    <s v="Order assembled"/>
    <x v="0"/>
    <x v="0"/>
    <x v="1"/>
    <n v="755"/>
    <n v="1079.6500000000001"/>
  </r>
  <r>
    <s v="AD01-9362"/>
    <x v="3"/>
    <d v="2023-04-01T00:00:00"/>
    <d v="2023-04-01T00:00:00"/>
    <x v="1"/>
    <x v="0"/>
    <s v="Order assembled"/>
    <x v="0"/>
    <x v="0"/>
    <x v="0"/>
    <n v="212"/>
    <n v="303.15999999999997"/>
  </r>
  <r>
    <s v="AD01-9361"/>
    <x v="3"/>
    <d v="2023-04-01T00:00:00"/>
    <d v="2023-04-01T00:00:00"/>
    <x v="1"/>
    <x v="0"/>
    <s v="Order assembled"/>
    <x v="0"/>
    <x v="0"/>
    <x v="0"/>
    <n v="182"/>
    <n v="260.26"/>
  </r>
  <r>
    <s v="AD01-9362"/>
    <x v="3"/>
    <d v="2023-04-01T00:00:00"/>
    <d v="2023-04-01T00:00:00"/>
    <x v="1"/>
    <x v="0"/>
    <s v="Order assembled"/>
    <x v="0"/>
    <x v="0"/>
    <x v="0"/>
    <n v="184"/>
    <n v="526.24"/>
  </r>
  <r>
    <s v="AD01-9362"/>
    <x v="3"/>
    <d v="2023-04-01T00:00:00"/>
    <d v="2023-04-01T00:00:00"/>
    <x v="1"/>
    <x v="0"/>
    <s v="Order assembled"/>
    <x v="0"/>
    <x v="0"/>
    <x v="0"/>
    <n v="968"/>
    <n v="1384.24"/>
  </r>
  <r>
    <s v="AD01-9365"/>
    <x v="3"/>
    <d v="2023-04-01T00:00:00"/>
    <d v="2023-04-01T00:00:00"/>
    <x v="1"/>
    <x v="0"/>
    <s v="Order assembled"/>
    <x v="0"/>
    <x v="0"/>
    <x v="0"/>
    <n v="186"/>
    <n v="265.98"/>
  </r>
  <r>
    <s v="AD01-9365"/>
    <x v="3"/>
    <d v="2023-04-01T00:00:00"/>
    <d v="2023-04-01T00:00:00"/>
    <x v="1"/>
    <x v="0"/>
    <s v="Order assembled"/>
    <x v="0"/>
    <x v="0"/>
    <x v="0"/>
    <n v="213"/>
    <n v="304.59000000000003"/>
  </r>
  <r>
    <s v="AD01-9362"/>
    <x v="3"/>
    <d v="2023-04-01T00:00:00"/>
    <d v="2023-04-01T00:00:00"/>
    <x v="1"/>
    <x v="0"/>
    <s v="Order assembled"/>
    <x v="0"/>
    <x v="0"/>
    <x v="0"/>
    <n v="183"/>
    <n v="261.69"/>
  </r>
  <r>
    <s v="AD01-9362"/>
    <x v="3"/>
    <d v="2023-04-01T00:00:00"/>
    <d v="2023-04-01T00:00:00"/>
    <x v="1"/>
    <x v="0"/>
    <s v="Order assembled"/>
    <x v="0"/>
    <x v="0"/>
    <x v="0"/>
    <n v="749"/>
    <n v="1071.07"/>
  </r>
  <r>
    <s v="AD01-9361"/>
    <x v="3"/>
    <d v="2023-04-01T00:00:00"/>
    <d v="2023-04-01T00:00:00"/>
    <x v="1"/>
    <x v="0"/>
    <s v="Order assembled"/>
    <x v="0"/>
    <x v="0"/>
    <x v="0"/>
    <n v="209"/>
    <n v="298.87"/>
  </r>
  <r>
    <s v="AD01-9362"/>
    <x v="3"/>
    <d v="2023-04-01T00:00:00"/>
    <d v="2023-04-01T00:00:00"/>
    <x v="1"/>
    <x v="0"/>
    <s v="Order assembled"/>
    <x v="0"/>
    <x v="0"/>
    <x v="0"/>
    <n v="185"/>
    <n v="264.55"/>
  </r>
  <r>
    <s v="AD01-9362"/>
    <x v="3"/>
    <d v="2023-08-01T00:00:00"/>
    <d v="2023-08-01T00:00:00"/>
    <x v="1"/>
    <x v="0"/>
    <s v="Order assembled"/>
    <x v="0"/>
    <x v="0"/>
    <x v="0"/>
    <n v="188"/>
    <n v="268.84000000000003"/>
  </r>
  <r>
    <s v="AD01-9361"/>
    <x v="3"/>
    <d v="2023-08-01T00:00:00"/>
    <d v="2023-08-01T00:00:00"/>
    <x v="1"/>
    <x v="0"/>
    <s v="Order assembled"/>
    <x v="0"/>
    <x v="0"/>
    <x v="0"/>
    <n v="164"/>
    <n v="234.51999999999998"/>
  </r>
  <r>
    <s v="AD01-9364"/>
    <x v="3"/>
    <d v="2023-08-01T00:00:00"/>
    <d v="2023-08-01T00:00:00"/>
    <x v="1"/>
    <x v="0"/>
    <s v="Order assembled"/>
    <x v="0"/>
    <x v="0"/>
    <x v="0"/>
    <n v="190"/>
    <n v="526.24"/>
  </r>
  <r>
    <s v="AD01-9361"/>
    <x v="3"/>
    <d v="2023-08-01T00:00:00"/>
    <d v="2023-08-01T00:00:00"/>
    <x v="1"/>
    <x v="0"/>
    <s v="Order assembled"/>
    <x v="0"/>
    <x v="0"/>
    <x v="0"/>
    <n v="160"/>
    <n v="526.24"/>
  </r>
  <r>
    <s v="AD01-9362"/>
    <x v="3"/>
    <d v="2023-08-01T00:00:00"/>
    <d v="2023-08-01T00:00:00"/>
    <x v="1"/>
    <x v="0"/>
    <s v="Order assembled"/>
    <x v="0"/>
    <x v="0"/>
    <x v="0"/>
    <n v="971"/>
    <n v="1388.53"/>
  </r>
  <r>
    <s v="AD01-9361"/>
    <x v="3"/>
    <d v="2023-08-01T00:00:00"/>
    <d v="2023-08-01T00:00:00"/>
    <x v="1"/>
    <x v="0"/>
    <s v="Order assembled"/>
    <x v="0"/>
    <x v="0"/>
    <x v="0"/>
    <n v="162"/>
    <n v="231.66"/>
  </r>
  <r>
    <s v="AD01-9361"/>
    <x v="3"/>
    <d v="2023-08-01T00:00:00"/>
    <d v="2023-08-01T00:00:00"/>
    <x v="1"/>
    <x v="0"/>
    <s v="Order assembled"/>
    <x v="0"/>
    <x v="0"/>
    <x v="0"/>
    <n v="189"/>
    <n v="270.27"/>
  </r>
  <r>
    <s v="AD01-9362"/>
    <x v="3"/>
    <d v="2023-08-01T00:00:00"/>
    <d v="2023-08-01T00:00:00"/>
    <x v="1"/>
    <x v="0"/>
    <s v="Order assembled"/>
    <x v="0"/>
    <x v="0"/>
    <x v="0"/>
    <n v="165"/>
    <n v="235.95"/>
  </r>
  <r>
    <s v="AD01-9361"/>
    <x v="3"/>
    <d v="2023-08-01T00:00:00"/>
    <d v="2023-08-01T00:00:00"/>
    <x v="1"/>
    <x v="0"/>
    <s v="Order assembled"/>
    <x v="0"/>
    <x v="0"/>
    <x v="0"/>
    <n v="753"/>
    <n v="1076.79"/>
  </r>
  <r>
    <s v="AD01-9364"/>
    <x v="3"/>
    <d v="2023-08-01T00:00:00"/>
    <d v="2023-08-01T00:00:00"/>
    <x v="1"/>
    <x v="0"/>
    <s v="Order assembled"/>
    <x v="0"/>
    <x v="0"/>
    <x v="0"/>
    <n v="839"/>
    <n v="1199.77"/>
  </r>
  <r>
    <s v="AD01-9361"/>
    <x v="3"/>
    <d v="2023-08-01T00:00:00"/>
    <d v="2023-08-01T00:00:00"/>
    <x v="1"/>
    <x v="0"/>
    <s v="Order assembled"/>
    <x v="0"/>
    <x v="0"/>
    <x v="0"/>
    <n v="191"/>
    <n v="273.13"/>
  </r>
  <r>
    <s v="AD01-9362"/>
    <x v="3"/>
    <d v="2023-08-01T00:00:00"/>
    <d v="2023-08-01T00:00:00"/>
    <x v="1"/>
    <x v="0"/>
    <s v="Order assembled"/>
    <x v="0"/>
    <x v="0"/>
    <x v="0"/>
    <n v="161"/>
    <n v="230.23000000000002"/>
  </r>
  <r>
    <s v="AD01-9361"/>
    <x v="3"/>
    <d v="2023-12-01T00:00:00"/>
    <d v="2023-12-01T00:00:00"/>
    <x v="1"/>
    <x v="0"/>
    <s v="Order assembled"/>
    <x v="0"/>
    <x v="0"/>
    <x v="0"/>
    <n v="170"/>
    <n v="243.1"/>
  </r>
  <r>
    <s v="AD01-9361"/>
    <x v="3"/>
    <d v="2023-12-01T00:00:00"/>
    <d v="2023-12-01T00:00:00"/>
    <x v="1"/>
    <x v="0"/>
    <s v="Order assembled"/>
    <x v="0"/>
    <x v="0"/>
    <x v="0"/>
    <n v="140"/>
    <n v="200.2"/>
  </r>
  <r>
    <s v="AD01-9361"/>
    <x v="3"/>
    <d v="2023-12-01T00:00:00"/>
    <d v="2023-12-01T00:00:00"/>
    <x v="1"/>
    <x v="0"/>
    <s v="Order assembled"/>
    <x v="0"/>
    <x v="0"/>
    <x v="0"/>
    <n v="166"/>
    <n v="526.24"/>
  </r>
  <r>
    <s v="AD01-9361"/>
    <x v="3"/>
    <d v="2023-12-01T00:00:00"/>
    <d v="2023-12-01T00:00:00"/>
    <x v="1"/>
    <x v="0"/>
    <s v="Order assembled"/>
    <x v="0"/>
    <x v="0"/>
    <x v="0"/>
    <n v="142"/>
    <n v="526.24"/>
  </r>
  <r>
    <s v="AD01-9362"/>
    <x v="3"/>
    <d v="2023-12-01T00:00:00"/>
    <d v="2023-12-01T00:00:00"/>
    <x v="1"/>
    <x v="0"/>
    <s v="Order assembled"/>
    <x v="0"/>
    <x v="0"/>
    <x v="0"/>
    <n v="975"/>
    <n v="1394.25"/>
  </r>
  <r>
    <s v="AD01-9362"/>
    <x v="3"/>
    <d v="2023-12-01T00:00:00"/>
    <d v="2023-12-01T00:00:00"/>
    <x v="1"/>
    <x v="0"/>
    <s v="Order assembled"/>
    <x v="0"/>
    <x v="0"/>
    <x v="0"/>
    <n v="141"/>
    <n v="201.63"/>
  </r>
  <r>
    <s v="AD01-9361"/>
    <x v="3"/>
    <d v="2023-12-01T00:00:00"/>
    <d v="2023-12-01T00:00:00"/>
    <x v="1"/>
    <x v="0"/>
    <s v="Order assembled"/>
    <x v="0"/>
    <x v="0"/>
    <x v="0"/>
    <n v="756"/>
    <n v="1081.08"/>
  </r>
  <r>
    <s v="AD01-9361"/>
    <x v="3"/>
    <d v="2023-12-01T00:00:00"/>
    <d v="2023-12-01T00:00:00"/>
    <x v="1"/>
    <x v="0"/>
    <s v="Order assembled"/>
    <x v="0"/>
    <x v="0"/>
    <x v="0"/>
    <n v="843"/>
    <n v="1205.49"/>
  </r>
  <r>
    <s v="AD01-9361"/>
    <x v="3"/>
    <d v="2023-12-01T00:00:00"/>
    <d v="2023-12-01T00:00:00"/>
    <x v="1"/>
    <x v="0"/>
    <s v="Order assembled"/>
    <x v="0"/>
    <x v="0"/>
    <x v="0"/>
    <n v="167"/>
    <n v="238.81"/>
  </r>
  <r>
    <s v="AD01-9361"/>
    <x v="3"/>
    <d v="2023-12-01T00:00:00"/>
    <d v="2023-12-01T00:00:00"/>
    <x v="1"/>
    <x v="0"/>
    <s v="Order assembled"/>
    <x v="0"/>
    <x v="0"/>
    <x v="0"/>
    <n v="143"/>
    <n v="204.49"/>
  </r>
  <r>
    <s v="AD01-9362"/>
    <x v="3"/>
    <d v="2023-02-01T00:00:00"/>
    <d v="2023-02-01T00:00:00"/>
    <x v="1"/>
    <x v="0"/>
    <s v="Order assembled"/>
    <x v="0"/>
    <x v="0"/>
    <x v="1"/>
    <n v="272"/>
    <n v="388.96"/>
  </r>
  <r>
    <s v="AD01-9362"/>
    <x v="3"/>
    <d v="2023-02-01T00:00:00"/>
    <d v="2023-02-01T00:00:00"/>
    <x v="1"/>
    <x v="0"/>
    <s v="Order assembled"/>
    <x v="0"/>
    <x v="0"/>
    <x v="1"/>
    <n v="266"/>
    <n v="380.38"/>
  </r>
  <r>
    <s v="AD01-9361"/>
    <x v="3"/>
    <d v="2023-02-01T00:00:00"/>
    <d v="2023-02-01T00:00:00"/>
    <x v="1"/>
    <x v="0"/>
    <s v="Order assembled"/>
    <x v="0"/>
    <x v="0"/>
    <x v="0"/>
    <n v="224"/>
    <n v="320.32"/>
  </r>
  <r>
    <s v="AD01-9361"/>
    <x v="3"/>
    <d v="2023-02-01T00:00:00"/>
    <d v="2023-02-01T00:00:00"/>
    <x v="1"/>
    <x v="0"/>
    <s v="Order assembled"/>
    <x v="0"/>
    <x v="0"/>
    <x v="0"/>
    <n v="194"/>
    <n v="277.42"/>
  </r>
  <r>
    <s v="AD01-9364"/>
    <x v="3"/>
    <d v="2023-02-01T00:00:00"/>
    <d v="2023-02-01T00:00:00"/>
    <x v="1"/>
    <x v="0"/>
    <s v="Order assembled"/>
    <x v="0"/>
    <x v="0"/>
    <x v="0"/>
    <n v="268"/>
    <n v="383.24"/>
  </r>
  <r>
    <s v="AD01-9364"/>
    <x v="3"/>
    <d v="2023-02-01T00:00:00"/>
    <d v="2023-02-01T00:00:00"/>
    <x v="1"/>
    <x v="0"/>
    <s v="Order assembled"/>
    <x v="0"/>
    <x v="0"/>
    <x v="0"/>
    <n v="220"/>
    <n v="526.24"/>
  </r>
  <r>
    <s v="AD01-9364"/>
    <x v="3"/>
    <d v="2023-02-01T00:00:00"/>
    <d v="2023-02-01T00:00:00"/>
    <x v="1"/>
    <x v="0"/>
    <s v="Order assembled"/>
    <x v="0"/>
    <x v="0"/>
    <x v="0"/>
    <n v="196"/>
    <n v="526.24"/>
  </r>
  <r>
    <s v="AD01-9365"/>
    <x v="3"/>
    <d v="2023-02-01T00:00:00"/>
    <d v="2023-02-01T00:00:00"/>
    <x v="1"/>
    <x v="0"/>
    <s v="Order assembled"/>
    <x v="0"/>
    <x v="0"/>
    <x v="0"/>
    <n v="966"/>
    <n v="1381.38"/>
  </r>
  <r>
    <s v="AD01-9361"/>
    <x v="3"/>
    <d v="2023-02-01T00:00:00"/>
    <d v="2023-02-01T00:00:00"/>
    <x v="1"/>
    <x v="0"/>
    <s v="Order assembled"/>
    <x v="0"/>
    <x v="0"/>
    <x v="0"/>
    <n v="1019"/>
    <n v="1457.17"/>
  </r>
  <r>
    <s v="AD01-9361"/>
    <x v="3"/>
    <d v="2023-02-01T00:00:00"/>
    <d v="2023-02-01T00:00:00"/>
    <x v="1"/>
    <x v="0"/>
    <s v="Order assembled"/>
    <x v="0"/>
    <x v="0"/>
    <x v="0"/>
    <n v="192"/>
    <n v="274.56"/>
  </r>
  <r>
    <s v="AD01-9361"/>
    <x v="3"/>
    <d v="2023-02-01T00:00:00"/>
    <d v="2023-02-01T00:00:00"/>
    <x v="1"/>
    <x v="0"/>
    <s v="Order assembled"/>
    <x v="0"/>
    <x v="0"/>
    <x v="0"/>
    <n v="219"/>
    <n v="313.17"/>
  </r>
  <r>
    <s v="AD01-9365"/>
    <x v="3"/>
    <d v="2023-02-01T00:00:00"/>
    <d v="2023-02-01T00:00:00"/>
    <x v="1"/>
    <x v="0"/>
    <s v="Order assembled"/>
    <x v="0"/>
    <x v="0"/>
    <x v="0"/>
    <n v="195"/>
    <n v="278.85000000000002"/>
  </r>
  <r>
    <s v="AD01-9361"/>
    <x v="3"/>
    <d v="2023-02-01T00:00:00"/>
    <d v="2023-02-01T00:00:00"/>
    <x v="1"/>
    <x v="0"/>
    <s v="Order assembled"/>
    <x v="0"/>
    <x v="0"/>
    <x v="0"/>
    <n v="271"/>
    <n v="387.53"/>
  </r>
  <r>
    <s v="AD01-9364"/>
    <x v="3"/>
    <d v="2023-02-01T00:00:00"/>
    <d v="2023-02-01T00:00:00"/>
    <x v="1"/>
    <x v="0"/>
    <s v="Order assembled"/>
    <x v="0"/>
    <x v="0"/>
    <x v="0"/>
    <n v="747"/>
    <n v="1068.21"/>
  </r>
  <r>
    <s v="AD01-9364"/>
    <x v="3"/>
    <d v="2023-02-01T00:00:00"/>
    <d v="2023-02-01T00:00:00"/>
    <x v="1"/>
    <x v="0"/>
    <s v="Order assembled"/>
    <x v="0"/>
    <x v="0"/>
    <x v="0"/>
    <n v="834"/>
    <n v="1192.6199999999999"/>
  </r>
  <r>
    <s v="AD01-9361"/>
    <x v="3"/>
    <d v="2023-02-01T00:00:00"/>
    <d v="2023-02-01T00:00:00"/>
    <x v="1"/>
    <x v="0"/>
    <s v="Order assembled"/>
    <x v="0"/>
    <x v="0"/>
    <x v="1"/>
    <n v="269"/>
    <n v="384.67"/>
  </r>
  <r>
    <s v="AD01-9361"/>
    <x v="3"/>
    <d v="2023-02-01T00:00:00"/>
    <d v="2023-02-01T00:00:00"/>
    <x v="1"/>
    <x v="0"/>
    <s v="Order assembled"/>
    <x v="0"/>
    <x v="0"/>
    <x v="0"/>
    <n v="221"/>
    <n v="316.02999999999997"/>
  </r>
  <r>
    <s v="AD01-9364"/>
    <x v="3"/>
    <d v="2023-02-01T00:00:00"/>
    <d v="2023-02-01T00:00:00"/>
    <x v="1"/>
    <x v="0"/>
    <s v="Order assembled"/>
    <x v="0"/>
    <x v="0"/>
    <x v="0"/>
    <n v="149"/>
    <n v="213.07"/>
  </r>
  <r>
    <s v="AD01-9361"/>
    <x v="3"/>
    <d v="2023-02-01T00:00:00"/>
    <d v="2023-02-01T00:00:00"/>
    <x v="1"/>
    <x v="0"/>
    <s v="Order assembled"/>
    <x v="0"/>
    <x v="0"/>
    <x v="0"/>
    <n v="197"/>
    <n v="281.70999999999998"/>
  </r>
  <r>
    <s v="AD01-9364"/>
    <x v="3"/>
    <d v="2023-01-01T00:00:00"/>
    <d v="2023-01-01T00:00:00"/>
    <x v="1"/>
    <x v="0"/>
    <s v="Order assembled"/>
    <x v="0"/>
    <x v="0"/>
    <x v="1"/>
    <n v="284"/>
    <n v="406.12"/>
  </r>
  <r>
    <s v="AD01-9362"/>
    <x v="3"/>
    <d v="2023-01-01T00:00:00"/>
    <d v="2023-01-01T00:00:00"/>
    <x v="1"/>
    <x v="0"/>
    <s v="Order assembled"/>
    <x v="0"/>
    <x v="0"/>
    <x v="1"/>
    <n v="278"/>
    <n v="397.53999999999996"/>
  </r>
  <r>
    <s v="AD01-9364"/>
    <x v="3"/>
    <d v="2023-01-01T00:00:00"/>
    <d v="2023-01-01T00:00:00"/>
    <x v="1"/>
    <x v="0"/>
    <s v="Order assembled"/>
    <x v="0"/>
    <x v="0"/>
    <x v="0"/>
    <n v="152"/>
    <n v="217.36"/>
  </r>
  <r>
    <s v="AD01-9361"/>
    <x v="3"/>
    <d v="2023-01-01T00:00:00"/>
    <d v="2023-01-01T00:00:00"/>
    <x v="1"/>
    <x v="0"/>
    <s v="Order assembled"/>
    <x v="0"/>
    <x v="0"/>
    <x v="0"/>
    <n v="200"/>
    <n v="286"/>
  </r>
  <r>
    <s v="AD01-9362"/>
    <x v="3"/>
    <d v="2023-01-01T00:00:00"/>
    <d v="2023-01-01T00:00:00"/>
    <x v="1"/>
    <x v="0"/>
    <s v="Order assembled"/>
    <x v="0"/>
    <x v="0"/>
    <x v="0"/>
    <n v="286"/>
    <n v="408.98"/>
  </r>
  <r>
    <s v="AD01-9362"/>
    <x v="3"/>
    <d v="2023-01-01T00:00:00"/>
    <d v="2023-01-01T00:00:00"/>
    <x v="1"/>
    <x v="0"/>
    <s v="Order assembled"/>
    <x v="0"/>
    <x v="0"/>
    <x v="0"/>
    <n v="280"/>
    <n v="400.4"/>
  </r>
  <r>
    <s v="AD01-9361"/>
    <x v="3"/>
    <d v="2023-01-01T00:00:00"/>
    <d v="2023-01-01T00:00:00"/>
    <x v="1"/>
    <x v="0"/>
    <s v="Order assembled"/>
    <x v="0"/>
    <x v="0"/>
    <x v="0"/>
    <n v="274"/>
    <n v="391.82"/>
  </r>
  <r>
    <s v="AD01-9362"/>
    <x v="3"/>
    <d v="2023-01-01T00:00:00"/>
    <d v="2023-01-01T00:00:00"/>
    <x v="1"/>
    <x v="0"/>
    <s v="Order assembled"/>
    <x v="0"/>
    <x v="0"/>
    <x v="0"/>
    <n v="226"/>
    <n v="526.24"/>
  </r>
  <r>
    <s v="AD01-9363"/>
    <x v="3"/>
    <d v="2023-01-01T00:00:00"/>
    <d v="2023-01-01T00:00:00"/>
    <x v="1"/>
    <x v="0"/>
    <s v="Order assembled"/>
    <x v="0"/>
    <x v="0"/>
    <x v="0"/>
    <n v="154"/>
    <n v="526.24"/>
  </r>
  <r>
    <s v="AD01-9361"/>
    <x v="3"/>
    <d v="2023-01-01T00:00:00"/>
    <d v="2023-01-01T00:00:00"/>
    <x v="1"/>
    <x v="0"/>
    <s v="Order assembled"/>
    <x v="0"/>
    <x v="0"/>
    <x v="0"/>
    <n v="202"/>
    <n v="526.24"/>
  </r>
  <r>
    <s v="AD01-9364"/>
    <x v="3"/>
    <d v="2023-01-01T00:00:00"/>
    <d v="2023-01-01T00:00:00"/>
    <x v="1"/>
    <x v="0"/>
    <s v="Order assembled"/>
    <x v="0"/>
    <x v="0"/>
    <x v="0"/>
    <n v="965"/>
    <n v="1379.95"/>
  </r>
  <r>
    <s v="AD01-9362"/>
    <x v="3"/>
    <d v="2023-01-01T00:00:00"/>
    <d v="2023-01-01T00:00:00"/>
    <x v="1"/>
    <x v="0"/>
    <s v="Order assembled"/>
    <x v="0"/>
    <x v="0"/>
    <x v="0"/>
    <n v="198"/>
    <n v="283.14"/>
  </r>
  <r>
    <s v="AD01-9362"/>
    <x v="3"/>
    <d v="2023-01-01T00:00:00"/>
    <d v="2023-01-01T00:00:00"/>
    <x v="1"/>
    <x v="0"/>
    <s v="Order assembled"/>
    <x v="0"/>
    <x v="0"/>
    <x v="0"/>
    <n v="225"/>
    <n v="321.75"/>
  </r>
  <r>
    <s v="AD01-9362"/>
    <x v="3"/>
    <d v="2023-01-01T00:00:00"/>
    <d v="2023-01-01T00:00:00"/>
    <x v="1"/>
    <x v="0"/>
    <s v="Order assembled"/>
    <x v="0"/>
    <x v="0"/>
    <x v="0"/>
    <n v="153"/>
    <n v="218.79"/>
  </r>
  <r>
    <s v="AD01-9364"/>
    <x v="3"/>
    <d v="2023-01-01T00:00:00"/>
    <d v="2023-01-01T00:00:00"/>
    <x v="1"/>
    <x v="0"/>
    <s v="Order assembled"/>
    <x v="0"/>
    <x v="0"/>
    <x v="0"/>
    <n v="201"/>
    <n v="287.43"/>
  </r>
  <r>
    <s v="AD01-9363"/>
    <x v="3"/>
    <d v="2023-01-01T00:00:00"/>
    <d v="2023-01-01T00:00:00"/>
    <x v="1"/>
    <x v="0"/>
    <s v="Order assembled"/>
    <x v="0"/>
    <x v="0"/>
    <x v="0"/>
    <n v="283"/>
    <n v="404.69"/>
  </r>
  <r>
    <s v="AD01-9364"/>
    <x v="3"/>
    <d v="2023-01-01T00:00:00"/>
    <d v="2023-01-01T00:00:00"/>
    <x v="1"/>
    <x v="0"/>
    <s v="Order assembled"/>
    <x v="0"/>
    <x v="0"/>
    <x v="0"/>
    <n v="277"/>
    <n v="396.11"/>
  </r>
  <r>
    <s v="AD01-9361"/>
    <x v="3"/>
    <d v="2023-01-01T00:00:00"/>
    <d v="2023-01-01T00:00:00"/>
    <x v="1"/>
    <x v="0"/>
    <s v="Order assembled"/>
    <x v="0"/>
    <x v="0"/>
    <x v="0"/>
    <n v="746"/>
    <n v="1066.78"/>
  </r>
  <r>
    <s v="AD01-9361"/>
    <x v="3"/>
    <d v="2023-01-01T00:00:00"/>
    <d v="2023-01-01T00:00:00"/>
    <x v="1"/>
    <x v="0"/>
    <s v="Order assembled"/>
    <x v="0"/>
    <x v="0"/>
    <x v="0"/>
    <n v="800"/>
    <n v="1144"/>
  </r>
  <r>
    <s v="AD01-9362"/>
    <x v="3"/>
    <d v="2023-01-01T00:00:00"/>
    <d v="2023-01-01T00:00:00"/>
    <x v="1"/>
    <x v="0"/>
    <s v="Order assembled"/>
    <x v="0"/>
    <x v="0"/>
    <x v="0"/>
    <n v="833"/>
    <n v="1191.19"/>
  </r>
  <r>
    <s v="AD01-9362"/>
    <x v="3"/>
    <d v="2023-01-01T00:00:00"/>
    <d v="2023-01-01T00:00:00"/>
    <x v="1"/>
    <x v="0"/>
    <s v="Order assembled"/>
    <x v="0"/>
    <x v="0"/>
    <x v="1"/>
    <n v="287"/>
    <n v="410.40999999999997"/>
  </r>
  <r>
    <s v="AD01-9362"/>
    <x v="3"/>
    <d v="2023-01-01T00:00:00"/>
    <d v="2023-01-01T00:00:00"/>
    <x v="1"/>
    <x v="0"/>
    <s v="Order assembled"/>
    <x v="0"/>
    <x v="0"/>
    <x v="1"/>
    <n v="281"/>
    <n v="401.83"/>
  </r>
  <r>
    <s v="AD01-9365"/>
    <x v="3"/>
    <d v="2023-01-01T00:00:00"/>
    <d v="2023-01-01T00:00:00"/>
    <x v="1"/>
    <x v="0"/>
    <s v="Order assembled"/>
    <x v="0"/>
    <x v="0"/>
    <x v="1"/>
    <n v="275"/>
    <n v="393.25"/>
  </r>
  <r>
    <s v="AD01-9361"/>
    <x v="3"/>
    <d v="2023-01-01T00:00:00"/>
    <d v="2023-01-01T00:00:00"/>
    <x v="1"/>
    <x v="0"/>
    <s v="Order assembled"/>
    <x v="0"/>
    <x v="0"/>
    <x v="0"/>
    <n v="227"/>
    <n v="324.61"/>
  </r>
  <r>
    <s v="AD01-9362"/>
    <x v="3"/>
    <d v="2023-01-01T00:00:00"/>
    <d v="2023-01-01T00:00:00"/>
    <x v="1"/>
    <x v="0"/>
    <s v="Order assembled"/>
    <x v="0"/>
    <x v="0"/>
    <x v="0"/>
    <n v="155"/>
    <n v="221.65"/>
  </r>
  <r>
    <s v="AD01-9361"/>
    <x v="3"/>
    <d v="2023-07-01T00:00:00"/>
    <d v="2023-07-01T00:00:00"/>
    <x v="1"/>
    <x v="0"/>
    <s v="Order assembled"/>
    <x v="0"/>
    <x v="0"/>
    <x v="0"/>
    <n v="194"/>
    <n v="277.42"/>
  </r>
  <r>
    <s v="AD01-9364"/>
    <x v="3"/>
    <d v="2023-07-01T00:00:00"/>
    <d v="2023-07-01T00:00:00"/>
    <x v="1"/>
    <x v="0"/>
    <s v="Order assembled"/>
    <x v="0"/>
    <x v="0"/>
    <x v="0"/>
    <n v="170"/>
    <n v="243.1"/>
  </r>
  <r>
    <s v="AD01-9364"/>
    <x v="3"/>
    <d v="2023-07-01T00:00:00"/>
    <d v="2023-07-01T00:00:00"/>
    <x v="1"/>
    <x v="0"/>
    <s v="Order assembled"/>
    <x v="0"/>
    <x v="0"/>
    <x v="0"/>
    <n v="196"/>
    <n v="526.24"/>
  </r>
  <r>
    <s v="AD01-9364"/>
    <x v="3"/>
    <d v="2023-07-01T00:00:00"/>
    <d v="2023-07-01T00:00:00"/>
    <x v="1"/>
    <x v="0"/>
    <s v="Order assembled"/>
    <x v="0"/>
    <x v="0"/>
    <x v="0"/>
    <n v="166"/>
    <n v="526.24"/>
  </r>
  <r>
    <s v="AD01-9365"/>
    <x v="3"/>
    <d v="2023-07-01T00:00:00"/>
    <d v="2023-07-01T00:00:00"/>
    <x v="1"/>
    <x v="0"/>
    <s v="Order assembled"/>
    <x v="0"/>
    <x v="0"/>
    <x v="0"/>
    <n v="168"/>
    <n v="240.24"/>
  </r>
  <r>
    <s v="AD01-9365"/>
    <x v="3"/>
    <d v="2023-07-01T00:00:00"/>
    <d v="2023-07-01T00:00:00"/>
    <x v="1"/>
    <x v="0"/>
    <s v="Order assembled"/>
    <x v="0"/>
    <x v="0"/>
    <x v="0"/>
    <n v="195"/>
    <n v="278.85000000000002"/>
  </r>
  <r>
    <s v="AD01-9364"/>
    <x v="3"/>
    <d v="2023-07-01T00:00:00"/>
    <d v="2023-07-01T00:00:00"/>
    <x v="1"/>
    <x v="0"/>
    <s v="Order assembled"/>
    <x v="0"/>
    <x v="0"/>
    <x v="0"/>
    <n v="752"/>
    <n v="1075.3600000000001"/>
  </r>
  <r>
    <s v="AD01-9364"/>
    <x v="3"/>
    <d v="2023-07-01T00:00:00"/>
    <d v="2023-07-01T00:00:00"/>
    <x v="1"/>
    <x v="0"/>
    <s v="Order assembled"/>
    <x v="0"/>
    <x v="0"/>
    <x v="0"/>
    <n v="838"/>
    <n v="1198.3399999999999"/>
  </r>
  <r>
    <s v="AD01-9364"/>
    <x v="3"/>
    <d v="2023-07-01T00:00:00"/>
    <d v="2023-07-01T00:00:00"/>
    <x v="1"/>
    <x v="0"/>
    <s v="Order assembled"/>
    <x v="0"/>
    <x v="0"/>
    <x v="0"/>
    <n v="197"/>
    <n v="281.70999999999998"/>
  </r>
  <r>
    <s v="AD01-9361"/>
    <x v="3"/>
    <d v="2023-07-01T00:00:00"/>
    <d v="2023-07-01T00:00:00"/>
    <x v="1"/>
    <x v="0"/>
    <s v="Order assembled"/>
    <x v="0"/>
    <x v="0"/>
    <x v="0"/>
    <n v="167"/>
    <n v="238.81"/>
  </r>
  <r>
    <s v="AD01-9363"/>
    <x v="3"/>
    <d v="2023-06-01T00:00:00"/>
    <d v="2023-06-01T00:00:00"/>
    <x v="1"/>
    <x v="0"/>
    <s v="Order assembled"/>
    <x v="0"/>
    <x v="0"/>
    <x v="0"/>
    <n v="200"/>
    <n v="286"/>
  </r>
  <r>
    <s v="AD01-9361"/>
    <x v="3"/>
    <d v="2023-06-01T00:00:00"/>
    <d v="2023-06-01T00:00:00"/>
    <x v="1"/>
    <x v="0"/>
    <s v="Order assembled"/>
    <x v="0"/>
    <x v="0"/>
    <x v="0"/>
    <n v="202"/>
    <n v="526.24"/>
  </r>
  <r>
    <s v="AD01-9361"/>
    <x v="3"/>
    <d v="2023-06-01T00:00:00"/>
    <d v="2023-06-01T00:00:00"/>
    <x v="1"/>
    <x v="0"/>
    <s v="Order assembled"/>
    <x v="0"/>
    <x v="0"/>
    <x v="0"/>
    <n v="172"/>
    <n v="526.24"/>
  </r>
  <r>
    <s v="AD01-9361"/>
    <x v="3"/>
    <d v="2023-06-01T00:00:00"/>
    <d v="2023-06-01T00:00:00"/>
    <x v="1"/>
    <x v="0"/>
    <s v="Order assembled"/>
    <x v="0"/>
    <x v="0"/>
    <x v="0"/>
    <n v="970"/>
    <n v="1387.1"/>
  </r>
  <r>
    <s v="AD01-9361"/>
    <x v="3"/>
    <d v="2023-06-01T00:00:00"/>
    <d v="2023-06-01T00:00:00"/>
    <x v="1"/>
    <x v="0"/>
    <s v="Order assembled"/>
    <x v="0"/>
    <x v="0"/>
    <x v="0"/>
    <n v="174"/>
    <n v="248.82"/>
  </r>
  <r>
    <s v="AD01-9361"/>
    <x v="3"/>
    <d v="2023-06-01T00:00:00"/>
    <d v="2023-06-01T00:00:00"/>
    <x v="1"/>
    <x v="0"/>
    <s v="Order assembled"/>
    <x v="0"/>
    <x v="0"/>
    <x v="0"/>
    <n v="201"/>
    <n v="287.43"/>
  </r>
  <r>
    <s v="AD01-9361"/>
    <x v="3"/>
    <d v="2023-06-01T00:00:00"/>
    <d v="2023-06-01T00:00:00"/>
    <x v="1"/>
    <x v="0"/>
    <s v="Order assembled"/>
    <x v="0"/>
    <x v="0"/>
    <x v="0"/>
    <n v="171"/>
    <n v="244.53"/>
  </r>
  <r>
    <s v="AD01-9361"/>
    <x v="3"/>
    <d v="2023-06-01T00:00:00"/>
    <d v="2023-06-01T00:00:00"/>
    <x v="1"/>
    <x v="0"/>
    <s v="Order assembled"/>
    <x v="0"/>
    <x v="0"/>
    <x v="0"/>
    <n v="751"/>
    <n v="1073.93"/>
  </r>
  <r>
    <s v="AD01-9361"/>
    <x v="3"/>
    <d v="2023-06-01T00:00:00"/>
    <d v="2023-06-01T00:00:00"/>
    <x v="1"/>
    <x v="0"/>
    <s v="Order assembled"/>
    <x v="0"/>
    <x v="0"/>
    <x v="0"/>
    <n v="837"/>
    <n v="1196.9099999999999"/>
  </r>
  <r>
    <s v="AD01-9363"/>
    <x v="3"/>
    <d v="2023-06-01T00:00:00"/>
    <d v="2023-06-01T00:00:00"/>
    <x v="1"/>
    <x v="0"/>
    <s v="Order assembled"/>
    <x v="0"/>
    <x v="0"/>
    <x v="0"/>
    <n v="173"/>
    <n v="247.39"/>
  </r>
  <r>
    <s v="AD01-9362"/>
    <x v="3"/>
    <d v="2023-03-01T00:00:00"/>
    <d v="2023-03-01T00:00:00"/>
    <x v="1"/>
    <x v="0"/>
    <s v="Order assembled"/>
    <x v="0"/>
    <x v="0"/>
    <x v="0"/>
    <n v="218"/>
    <n v="311.74"/>
  </r>
  <r>
    <s v="AD01-9362"/>
    <x v="3"/>
    <d v="2023-03-01T00:00:00"/>
    <d v="2023-03-01T00:00:00"/>
    <x v="1"/>
    <x v="0"/>
    <s v="Order assembled"/>
    <x v="0"/>
    <x v="0"/>
    <x v="0"/>
    <n v="188"/>
    <n v="268.84000000000003"/>
  </r>
  <r>
    <s v="AD01-9362"/>
    <x v="3"/>
    <d v="2023-03-01T00:00:00"/>
    <d v="2023-03-01T00:00:00"/>
    <x v="1"/>
    <x v="0"/>
    <s v="Order assembled"/>
    <x v="0"/>
    <x v="0"/>
    <x v="0"/>
    <n v="214"/>
    <n v="526.24"/>
  </r>
  <r>
    <s v="AD01-9362"/>
    <x v="3"/>
    <d v="2023-03-01T00:00:00"/>
    <d v="2023-03-01T00:00:00"/>
    <x v="1"/>
    <x v="0"/>
    <s v="Order assembled"/>
    <x v="0"/>
    <x v="0"/>
    <x v="0"/>
    <n v="190"/>
    <n v="526.24"/>
  </r>
  <r>
    <s v="AD01-9362"/>
    <x v="3"/>
    <d v="2023-03-01T00:00:00"/>
    <d v="2023-03-01T00:00:00"/>
    <x v="1"/>
    <x v="0"/>
    <s v="Order assembled"/>
    <x v="0"/>
    <x v="0"/>
    <x v="0"/>
    <n v="967"/>
    <n v="1382.81"/>
  </r>
  <r>
    <s v="AD01-9362"/>
    <x v="3"/>
    <d v="2023-03-01T00:00:00"/>
    <d v="2023-03-01T00:00:00"/>
    <x v="1"/>
    <x v="0"/>
    <s v="Order assembled"/>
    <x v="0"/>
    <x v="0"/>
    <x v="0"/>
    <n v="189"/>
    <n v="270.27"/>
  </r>
  <r>
    <s v="AD01-9362"/>
    <x v="3"/>
    <d v="2023-03-01T00:00:00"/>
    <d v="2023-03-01T00:00:00"/>
    <x v="1"/>
    <x v="0"/>
    <s v="Order assembled"/>
    <x v="0"/>
    <x v="0"/>
    <x v="0"/>
    <n v="748"/>
    <n v="1069.6399999999999"/>
  </r>
  <r>
    <s v="AD01-9362"/>
    <x v="3"/>
    <d v="2023-03-01T00:00:00"/>
    <d v="2023-03-01T00:00:00"/>
    <x v="1"/>
    <x v="0"/>
    <s v="Order assembled"/>
    <x v="0"/>
    <x v="0"/>
    <x v="0"/>
    <n v="835"/>
    <n v="1194.05"/>
  </r>
  <r>
    <s v="AD01-9362"/>
    <x v="3"/>
    <d v="2023-03-01T00:00:00"/>
    <d v="2023-03-01T00:00:00"/>
    <x v="1"/>
    <x v="0"/>
    <s v="Order assembled"/>
    <x v="0"/>
    <x v="0"/>
    <x v="0"/>
    <n v="215"/>
    <n v="307.45"/>
  </r>
  <r>
    <s v="AD01-9362"/>
    <x v="3"/>
    <d v="2023-03-01T00:00:00"/>
    <d v="2023-03-01T00:00:00"/>
    <x v="1"/>
    <x v="0"/>
    <s v="Order assembled"/>
    <x v="0"/>
    <x v="0"/>
    <x v="0"/>
    <n v="191"/>
    <n v="273.13"/>
  </r>
  <r>
    <s v="AD01-9365"/>
    <x v="3"/>
    <d v="2023-05-01T00:00:00"/>
    <d v="2023-05-01T00:00:00"/>
    <x v="1"/>
    <x v="0"/>
    <s v="Order assembled"/>
    <x v="0"/>
    <x v="0"/>
    <x v="0"/>
    <n v="206"/>
    <n v="294.58"/>
  </r>
  <r>
    <s v="AD01-9362"/>
    <x v="3"/>
    <d v="2023-05-01T00:00:00"/>
    <d v="2023-05-01T00:00:00"/>
    <x v="1"/>
    <x v="0"/>
    <s v="Order assembled"/>
    <x v="0"/>
    <x v="0"/>
    <x v="0"/>
    <n v="176"/>
    <n v="251.68"/>
  </r>
  <r>
    <s v="AD01-9362"/>
    <x v="3"/>
    <d v="2023-05-01T00:00:00"/>
    <d v="2023-05-01T00:00:00"/>
    <x v="1"/>
    <x v="0"/>
    <s v="Order assembled"/>
    <x v="0"/>
    <x v="0"/>
    <x v="0"/>
    <n v="208"/>
    <n v="526.24"/>
  </r>
  <r>
    <s v="AD01-9362"/>
    <x v="3"/>
    <d v="2023-05-01T00:00:00"/>
    <d v="2023-05-01T00:00:00"/>
    <x v="1"/>
    <x v="0"/>
    <s v="Order assembled"/>
    <x v="0"/>
    <x v="0"/>
    <x v="0"/>
    <n v="178"/>
    <n v="526.24"/>
  </r>
  <r>
    <s v="AD01-9362"/>
    <x v="3"/>
    <d v="2023-05-01T00:00:00"/>
    <d v="2023-05-01T00:00:00"/>
    <x v="1"/>
    <x v="0"/>
    <s v="Order assembled"/>
    <x v="0"/>
    <x v="0"/>
    <x v="0"/>
    <n v="969"/>
    <n v="1385.67"/>
  </r>
  <r>
    <s v="AD01-9362"/>
    <x v="3"/>
    <d v="2023-05-01T00:00:00"/>
    <d v="2023-05-01T00:00:00"/>
    <x v="1"/>
    <x v="0"/>
    <s v="Order assembled"/>
    <x v="0"/>
    <x v="0"/>
    <x v="0"/>
    <n v="180"/>
    <n v="257.39999999999998"/>
  </r>
  <r>
    <s v="AD01-9362"/>
    <x v="3"/>
    <d v="2023-05-01T00:00:00"/>
    <d v="2023-05-01T00:00:00"/>
    <x v="1"/>
    <x v="0"/>
    <s v="Order assembled"/>
    <x v="0"/>
    <x v="0"/>
    <x v="0"/>
    <n v="207"/>
    <n v="296.01"/>
  </r>
  <r>
    <s v="AD01-9362"/>
    <x v="3"/>
    <d v="2023-05-01T00:00:00"/>
    <d v="2023-05-01T00:00:00"/>
    <x v="1"/>
    <x v="0"/>
    <s v="Order assembled"/>
    <x v="0"/>
    <x v="0"/>
    <x v="0"/>
    <n v="177"/>
    <n v="253.11"/>
  </r>
  <r>
    <s v="AD01-9362"/>
    <x v="3"/>
    <d v="2023-05-01T00:00:00"/>
    <d v="2023-05-01T00:00:00"/>
    <x v="1"/>
    <x v="0"/>
    <s v="Order assembled"/>
    <x v="0"/>
    <x v="0"/>
    <x v="0"/>
    <n v="750"/>
    <n v="1072.5"/>
  </r>
  <r>
    <s v="AD01-9362"/>
    <x v="3"/>
    <d v="2023-05-01T00:00:00"/>
    <d v="2023-05-01T00:00:00"/>
    <x v="1"/>
    <x v="0"/>
    <s v="Order assembled"/>
    <x v="0"/>
    <x v="0"/>
    <x v="0"/>
    <n v="836"/>
    <n v="1195.48"/>
  </r>
  <r>
    <s v="AD01-9362"/>
    <x v="3"/>
    <d v="2023-05-01T00:00:00"/>
    <d v="2023-05-01T00:00:00"/>
    <x v="1"/>
    <x v="0"/>
    <s v="Order assembled"/>
    <x v="0"/>
    <x v="0"/>
    <x v="0"/>
    <n v="203"/>
    <n v="290.28999999999996"/>
  </r>
  <r>
    <s v="AD01-9365"/>
    <x v="3"/>
    <d v="2023-05-01T00:00:00"/>
    <d v="2023-05-01T00:00:00"/>
    <x v="1"/>
    <x v="0"/>
    <s v="Order assembled"/>
    <x v="0"/>
    <x v="0"/>
    <x v="0"/>
    <n v="179"/>
    <n v="255.97"/>
  </r>
  <r>
    <s v="AD01-9361"/>
    <x v="3"/>
    <d v="2023-11-01T00:00:00"/>
    <d v="2023-11-01T00:00:00"/>
    <x v="1"/>
    <x v="0"/>
    <s v="Order assembled"/>
    <x v="0"/>
    <x v="0"/>
    <x v="0"/>
    <n v="176"/>
    <n v="251.68"/>
  </r>
  <r>
    <s v="AD01-9361"/>
    <x v="3"/>
    <d v="2023-11-01T00:00:00"/>
    <d v="2023-11-01T00:00:00"/>
    <x v="1"/>
    <x v="0"/>
    <s v="Order assembled"/>
    <x v="0"/>
    <x v="0"/>
    <x v="0"/>
    <n v="146"/>
    <n v="208.78"/>
  </r>
  <r>
    <s v="AD01-9361"/>
    <x v="3"/>
    <d v="2023-11-01T00:00:00"/>
    <d v="2023-11-01T00:00:00"/>
    <x v="1"/>
    <x v="0"/>
    <s v="Order assembled"/>
    <x v="0"/>
    <x v="0"/>
    <x v="0"/>
    <n v="172"/>
    <n v="526.24"/>
  </r>
  <r>
    <s v="AD01-9364"/>
    <x v="3"/>
    <d v="2023-11-01T00:00:00"/>
    <d v="2023-11-01T00:00:00"/>
    <x v="1"/>
    <x v="0"/>
    <s v="Order assembled"/>
    <x v="0"/>
    <x v="0"/>
    <x v="0"/>
    <n v="148"/>
    <n v="526.24"/>
  </r>
  <r>
    <s v="AD01-9364"/>
    <x v="3"/>
    <d v="2023-11-01T00:00:00"/>
    <d v="2023-11-01T00:00:00"/>
    <x v="1"/>
    <x v="0"/>
    <s v="Order assembled"/>
    <x v="0"/>
    <x v="0"/>
    <x v="0"/>
    <n v="974"/>
    <n v="1392.82"/>
  </r>
  <r>
    <s v="AD01-9361"/>
    <x v="3"/>
    <d v="2023-11-01T00:00:00"/>
    <d v="2023-11-01T00:00:00"/>
    <x v="1"/>
    <x v="0"/>
    <s v="Order assembled"/>
    <x v="0"/>
    <x v="0"/>
    <x v="0"/>
    <n v="144"/>
    <n v="205.92000000000002"/>
  </r>
  <r>
    <s v="AD01-9361"/>
    <x v="3"/>
    <d v="2023-11-01T00:00:00"/>
    <d v="2023-11-01T00:00:00"/>
    <x v="1"/>
    <x v="0"/>
    <s v="Order assembled"/>
    <x v="0"/>
    <x v="0"/>
    <x v="0"/>
    <n v="171"/>
    <n v="244.53"/>
  </r>
  <r>
    <s v="AD01-9364"/>
    <x v="3"/>
    <d v="2023-11-01T00:00:00"/>
    <d v="2023-11-01T00:00:00"/>
    <x v="1"/>
    <x v="0"/>
    <s v="Order assembled"/>
    <x v="0"/>
    <x v="0"/>
    <x v="0"/>
    <n v="147"/>
    <n v="210.21"/>
  </r>
  <r>
    <s v="AD01-9364"/>
    <x v="3"/>
    <d v="2023-11-01T00:00:00"/>
    <d v="2023-11-01T00:00:00"/>
    <x v="1"/>
    <x v="0"/>
    <s v="Order assembled"/>
    <x v="0"/>
    <x v="0"/>
    <x v="0"/>
    <n v="755"/>
    <n v="1079.6500000000001"/>
  </r>
  <r>
    <s v="AD01-9361"/>
    <x v="3"/>
    <d v="2023-11-01T00:00:00"/>
    <d v="2023-11-01T00:00:00"/>
    <x v="1"/>
    <x v="0"/>
    <s v="Order assembled"/>
    <x v="0"/>
    <x v="0"/>
    <x v="0"/>
    <n v="842"/>
    <n v="1204.06"/>
  </r>
  <r>
    <s v="AD01-9361"/>
    <x v="3"/>
    <d v="2023-11-01T00:00:00"/>
    <d v="2023-11-01T00:00:00"/>
    <x v="1"/>
    <x v="0"/>
    <s v="Order assembled"/>
    <x v="0"/>
    <x v="0"/>
    <x v="0"/>
    <n v="173"/>
    <n v="247.39"/>
  </r>
  <r>
    <s v="AD01-9361"/>
    <x v="3"/>
    <d v="2023-11-01T00:00:00"/>
    <d v="2023-11-01T00:00:00"/>
    <x v="1"/>
    <x v="0"/>
    <s v="Order assembled"/>
    <x v="0"/>
    <x v="0"/>
    <x v="0"/>
    <n v="149"/>
    <n v="213.07"/>
  </r>
  <r>
    <s v="AD01-9365"/>
    <x v="3"/>
    <d v="2023-10-01T00:00:00"/>
    <d v="2023-10-01T00:00:00"/>
    <x v="1"/>
    <x v="0"/>
    <s v="Order assembled"/>
    <x v="0"/>
    <x v="0"/>
    <x v="0"/>
    <n v="152"/>
    <n v="217.36"/>
  </r>
  <r>
    <s v="AD01-9361"/>
    <x v="3"/>
    <d v="2023-10-01T00:00:00"/>
    <d v="2023-10-01T00:00:00"/>
    <x v="1"/>
    <x v="0"/>
    <s v="Order assembled"/>
    <x v="0"/>
    <x v="0"/>
    <x v="0"/>
    <n v="178"/>
    <n v="526.24"/>
  </r>
  <r>
    <s v="AD01-9361"/>
    <x v="3"/>
    <d v="2023-10-01T00:00:00"/>
    <d v="2023-10-01T00:00:00"/>
    <x v="1"/>
    <x v="0"/>
    <s v="Order assembled"/>
    <x v="0"/>
    <x v="0"/>
    <x v="0"/>
    <n v="154"/>
    <n v="526.24"/>
  </r>
  <r>
    <s v="AD01-9364"/>
    <x v="3"/>
    <d v="2023-10-01T00:00:00"/>
    <d v="2023-10-01T00:00:00"/>
    <x v="1"/>
    <x v="0"/>
    <s v="Order assembled"/>
    <x v="0"/>
    <x v="0"/>
    <x v="0"/>
    <n v="973"/>
    <n v="1391.3899999999999"/>
  </r>
  <r>
    <s v="AD01-9362"/>
    <x v="3"/>
    <d v="2023-10-01T00:00:00"/>
    <d v="2023-10-01T00:00:00"/>
    <x v="1"/>
    <x v="0"/>
    <s v="Order assembled"/>
    <x v="0"/>
    <x v="0"/>
    <x v="0"/>
    <n v="150"/>
    <n v="214.5"/>
  </r>
  <r>
    <s v="AD01-9362"/>
    <x v="3"/>
    <d v="2023-10-01T00:00:00"/>
    <d v="2023-10-01T00:00:00"/>
    <x v="1"/>
    <x v="0"/>
    <s v="Order assembled"/>
    <x v="0"/>
    <x v="0"/>
    <x v="0"/>
    <n v="177"/>
    <n v="253.11"/>
  </r>
  <r>
    <s v="AD01-9364"/>
    <x v="3"/>
    <d v="2023-10-01T00:00:00"/>
    <d v="2023-10-01T00:00:00"/>
    <x v="1"/>
    <x v="0"/>
    <s v="Order assembled"/>
    <x v="0"/>
    <x v="0"/>
    <x v="0"/>
    <n v="153"/>
    <n v="218.79"/>
  </r>
  <r>
    <s v="AD01-9361"/>
    <x v="3"/>
    <d v="2023-10-01T00:00:00"/>
    <d v="2023-10-01T00:00:00"/>
    <x v="1"/>
    <x v="0"/>
    <s v="Order assembled"/>
    <x v="0"/>
    <x v="0"/>
    <x v="0"/>
    <n v="754"/>
    <n v="1078.22"/>
  </r>
  <r>
    <s v="AD01-9361"/>
    <x v="3"/>
    <d v="2023-10-01T00:00:00"/>
    <d v="2023-10-01T00:00:00"/>
    <x v="1"/>
    <x v="0"/>
    <s v="Order assembled"/>
    <x v="0"/>
    <x v="0"/>
    <x v="0"/>
    <n v="841"/>
    <n v="1202.6300000000001"/>
  </r>
  <r>
    <s v="AD01-9365"/>
    <x v="3"/>
    <d v="2023-10-01T00:00:00"/>
    <d v="2023-10-01T00:00:00"/>
    <x v="1"/>
    <x v="0"/>
    <s v="Order assembled"/>
    <x v="0"/>
    <x v="0"/>
    <x v="0"/>
    <n v="179"/>
    <n v="255.97"/>
  </r>
  <r>
    <s v="AD01-9361"/>
    <x v="3"/>
    <d v="2023-09-01T00:00:00"/>
    <d v="2023-09-01T00:00:00"/>
    <x v="1"/>
    <x v="0"/>
    <s v="Order assembled"/>
    <x v="0"/>
    <x v="0"/>
    <x v="0"/>
    <n v="182"/>
    <n v="260.26"/>
  </r>
  <r>
    <s v="AD01-9362"/>
    <x v="3"/>
    <d v="2023-09-01T00:00:00"/>
    <d v="2023-09-01T00:00:00"/>
    <x v="1"/>
    <x v="0"/>
    <s v="Order assembled"/>
    <x v="0"/>
    <x v="0"/>
    <x v="0"/>
    <n v="158"/>
    <n v="225.94"/>
  </r>
  <r>
    <s v="AD01-9362"/>
    <x v="3"/>
    <d v="2023-09-01T00:00:00"/>
    <d v="2023-09-01T00:00:00"/>
    <x v="1"/>
    <x v="0"/>
    <s v="Order assembled"/>
    <x v="0"/>
    <x v="0"/>
    <x v="0"/>
    <n v="184"/>
    <n v="526.24"/>
  </r>
  <r>
    <s v="AD01-9364"/>
    <x v="3"/>
    <d v="2023-09-01T00:00:00"/>
    <d v="2023-09-01T00:00:00"/>
    <x v="1"/>
    <x v="0"/>
    <s v="Order assembled"/>
    <x v="0"/>
    <x v="0"/>
    <x v="0"/>
    <n v="972"/>
    <n v="1389.96"/>
  </r>
  <r>
    <s v="AD01-9361"/>
    <x v="3"/>
    <d v="2023-09-01T00:00:00"/>
    <d v="2023-09-01T00:00:00"/>
    <x v="1"/>
    <x v="0"/>
    <s v="Order assembled"/>
    <x v="0"/>
    <x v="0"/>
    <x v="0"/>
    <n v="156"/>
    <n v="223.07999999999998"/>
  </r>
  <r>
    <s v="AD01-9361"/>
    <x v="3"/>
    <d v="2023-09-01T00:00:00"/>
    <d v="2023-09-01T00:00:00"/>
    <x v="1"/>
    <x v="0"/>
    <s v="Order assembled"/>
    <x v="0"/>
    <x v="0"/>
    <x v="0"/>
    <n v="183"/>
    <n v="261.69"/>
  </r>
  <r>
    <s v="AD01-9364"/>
    <x v="3"/>
    <d v="2023-09-01T00:00:00"/>
    <d v="2023-09-01T00:00:00"/>
    <x v="1"/>
    <x v="0"/>
    <s v="Order assembled"/>
    <x v="0"/>
    <x v="0"/>
    <x v="0"/>
    <n v="159"/>
    <n v="227.37"/>
  </r>
  <r>
    <s v="AD01-9362"/>
    <x v="3"/>
    <d v="2023-09-01T00:00:00"/>
    <d v="2023-09-01T00:00:00"/>
    <x v="1"/>
    <x v="0"/>
    <s v="Order assembled"/>
    <x v="0"/>
    <x v="0"/>
    <x v="0"/>
    <n v="840"/>
    <n v="1201.2"/>
  </r>
  <r>
    <s v="AD01-9362"/>
    <x v="3"/>
    <d v="2023-09-01T00:00:00"/>
    <d v="2023-09-01T00:00:00"/>
    <x v="1"/>
    <x v="0"/>
    <s v="Order assembled"/>
    <x v="0"/>
    <x v="0"/>
    <x v="0"/>
    <n v="185"/>
    <n v="264.55"/>
  </r>
  <r>
    <s v="AD01-9361"/>
    <x v="3"/>
    <d v="2023-09-01T00:00:00"/>
    <d v="2023-09-01T00:00:00"/>
    <x v="1"/>
    <x v="0"/>
    <s v="Order assembled"/>
    <x v="0"/>
    <x v="0"/>
    <x v="0"/>
    <n v="155"/>
    <n v="221.65"/>
  </r>
  <r>
    <s v="AD01-9362"/>
    <x v="3"/>
    <d v="2023-04-01T00:00:00"/>
    <d v="2023-04-01T00:00:00"/>
    <x v="1"/>
    <x v="1"/>
    <s v="Cancelld"/>
    <x v="1"/>
    <x v="1"/>
    <x v="2"/>
    <n v="290"/>
    <n v="414.7"/>
  </r>
  <r>
    <s v="AD01-9364"/>
    <x v="3"/>
    <d v="2023-04-01T00:00:00"/>
    <d v="2023-04-01T00:00:00"/>
    <x v="1"/>
    <x v="1"/>
    <s v="Cancelld"/>
    <x v="1"/>
    <x v="1"/>
    <x v="2"/>
    <n v="260"/>
    <n v="371.8"/>
  </r>
  <r>
    <s v="AD01-9362"/>
    <x v="3"/>
    <d v="2023-04-01T00:00:00"/>
    <d v="2023-04-01T00:00:00"/>
    <x v="1"/>
    <x v="1"/>
    <s v="Cancelld"/>
    <x v="1"/>
    <x v="1"/>
    <x v="2"/>
    <n v="286"/>
    <n v="408.98"/>
  </r>
  <r>
    <s v="AD01-9362"/>
    <x v="3"/>
    <d v="2023-04-01T00:00:00"/>
    <d v="2023-04-01T00:00:00"/>
    <x v="1"/>
    <x v="1"/>
    <s v="Cancelld"/>
    <x v="1"/>
    <x v="1"/>
    <x v="2"/>
    <n v="262"/>
    <n v="374.65999999999997"/>
  </r>
  <r>
    <s v="AD01-9364"/>
    <x v="3"/>
    <d v="2023-04-01T00:00:00"/>
    <d v="2023-04-01T00:00:00"/>
    <x v="1"/>
    <x v="1"/>
    <s v="Cancelld"/>
    <x v="1"/>
    <x v="1"/>
    <x v="2"/>
    <n v="791"/>
    <n v="1131.1300000000001"/>
  </r>
  <r>
    <s v="AD01-9364"/>
    <x v="3"/>
    <d v="2023-04-01T00:00:00"/>
    <d v="2023-04-01T00:00:00"/>
    <x v="1"/>
    <x v="1"/>
    <s v="Cancelld"/>
    <x v="1"/>
    <x v="1"/>
    <x v="2"/>
    <n v="261"/>
    <n v="373.23"/>
  </r>
  <r>
    <s v="AD01-9362"/>
    <x v="3"/>
    <d v="2023-04-01T00:00:00"/>
    <d v="2023-04-01T00:00:00"/>
    <x v="1"/>
    <x v="1"/>
    <s v="Cancelld"/>
    <x v="1"/>
    <x v="1"/>
    <x v="2"/>
    <n v="289"/>
    <n v="413.27"/>
  </r>
  <r>
    <s v="AD01-9362"/>
    <x v="3"/>
    <d v="2023-04-01T00:00:00"/>
    <d v="2023-04-01T00:00:00"/>
    <x v="1"/>
    <x v="1"/>
    <s v="Cancelld"/>
    <x v="1"/>
    <x v="1"/>
    <x v="2"/>
    <n v="259"/>
    <n v="370.37"/>
  </r>
  <r>
    <s v="AD01-9364"/>
    <x v="3"/>
    <d v="2023-04-01T00:00:00"/>
    <d v="2023-04-01T00:00:00"/>
    <x v="1"/>
    <x v="1"/>
    <s v="Cancelld"/>
    <x v="1"/>
    <x v="1"/>
    <x v="2"/>
    <n v="800"/>
    <n v="1144"/>
  </r>
  <r>
    <s v="AD01-9362"/>
    <x v="3"/>
    <d v="2023-04-01T00:00:00"/>
    <d v="2023-04-01T00:00:00"/>
    <x v="1"/>
    <x v="1"/>
    <s v="Cancelld"/>
    <x v="1"/>
    <x v="1"/>
    <x v="2"/>
    <n v="886"/>
    <n v="1266.98"/>
  </r>
  <r>
    <s v="AD01-9362"/>
    <x v="3"/>
    <d v="2023-08-01T00:00:00"/>
    <d v="2023-08-01T00:00:00"/>
    <x v="1"/>
    <x v="1"/>
    <s v="Cancelld"/>
    <x v="1"/>
    <x v="1"/>
    <x v="2"/>
    <n v="266"/>
    <n v="380.38"/>
  </r>
  <r>
    <s v="AD01-9361"/>
    <x v="3"/>
    <d v="2023-08-01T00:00:00"/>
    <d v="2023-08-01T00:00:00"/>
    <x v="1"/>
    <x v="1"/>
    <s v="Cancelld"/>
    <x v="1"/>
    <x v="1"/>
    <x v="2"/>
    <n v="242"/>
    <n v="346.06"/>
  </r>
  <r>
    <s v="AD01-9361"/>
    <x v="3"/>
    <d v="2023-08-01T00:00:00"/>
    <d v="2023-08-01T00:00:00"/>
    <x v="1"/>
    <x v="1"/>
    <s v="Cancelld"/>
    <x v="1"/>
    <x v="1"/>
    <x v="2"/>
    <n v="268"/>
    <n v="383.24"/>
  </r>
  <r>
    <s v="AD01-9361"/>
    <x v="3"/>
    <d v="2023-08-01T00:00:00"/>
    <d v="2023-08-01T00:00:00"/>
    <x v="1"/>
    <x v="1"/>
    <s v="Cancelld"/>
    <x v="1"/>
    <x v="1"/>
    <x v="2"/>
    <n v="238"/>
    <n v="340.34000000000003"/>
  </r>
  <r>
    <s v="AD01-9361"/>
    <x v="3"/>
    <d v="2023-08-01T00:00:00"/>
    <d v="2023-08-01T00:00:00"/>
    <x v="1"/>
    <x v="1"/>
    <s v="Cancelld"/>
    <x v="1"/>
    <x v="1"/>
    <x v="2"/>
    <n v="881"/>
    <n v="1259.83"/>
  </r>
  <r>
    <s v="AD01-9361"/>
    <x v="3"/>
    <d v="2023-08-01T00:00:00"/>
    <d v="2023-08-01T00:00:00"/>
    <x v="1"/>
    <x v="1"/>
    <s v="Cancelld"/>
    <x v="1"/>
    <x v="1"/>
    <x v="2"/>
    <n v="834"/>
    <n v="526.24"/>
  </r>
  <r>
    <s v="AD01-9361"/>
    <x v="3"/>
    <d v="2023-08-01T00:00:00"/>
    <d v="2023-08-01T00:00:00"/>
    <x v="1"/>
    <x v="1"/>
    <s v="Cancelld"/>
    <x v="1"/>
    <x v="1"/>
    <x v="2"/>
    <n v="265"/>
    <n v="378.95"/>
  </r>
  <r>
    <s v="AD01-9361"/>
    <x v="3"/>
    <d v="2023-08-01T00:00:00"/>
    <d v="2023-08-01T00:00:00"/>
    <x v="1"/>
    <x v="1"/>
    <s v="Cancelld"/>
    <x v="1"/>
    <x v="1"/>
    <x v="2"/>
    <n v="241"/>
    <n v="344.63"/>
  </r>
  <r>
    <s v="AD01-9361"/>
    <x v="3"/>
    <d v="2023-08-01T00:00:00"/>
    <d v="2023-08-01T00:00:00"/>
    <x v="1"/>
    <x v="1"/>
    <s v="Cancelld"/>
    <x v="1"/>
    <x v="1"/>
    <x v="2"/>
    <n v="803"/>
    <n v="1148.29"/>
  </r>
  <r>
    <s v="AD01-9362"/>
    <x v="3"/>
    <d v="2023-08-01T00:00:00"/>
    <d v="2023-08-01T00:00:00"/>
    <x v="1"/>
    <x v="1"/>
    <s v="Cancelld"/>
    <x v="1"/>
    <x v="1"/>
    <x v="2"/>
    <n v="239"/>
    <n v="341.77"/>
  </r>
  <r>
    <s v="AD01-9362"/>
    <x v="3"/>
    <d v="2023-12-01T00:00:00"/>
    <d v="2023-12-01T00:00:00"/>
    <x v="1"/>
    <x v="1"/>
    <s v="Cancelld"/>
    <x v="1"/>
    <x v="1"/>
    <x v="2"/>
    <n v="248"/>
    <n v="354.64"/>
  </r>
  <r>
    <s v="AD01-9363"/>
    <x v="3"/>
    <d v="2023-12-01T00:00:00"/>
    <d v="2023-12-01T00:00:00"/>
    <x v="1"/>
    <x v="1"/>
    <s v="Cancelld"/>
    <x v="1"/>
    <x v="1"/>
    <x v="2"/>
    <n v="218"/>
    <n v="311.74"/>
  </r>
  <r>
    <s v="AD01-9362"/>
    <x v="3"/>
    <d v="2023-12-01T00:00:00"/>
    <d v="2023-12-01T00:00:00"/>
    <x v="1"/>
    <x v="1"/>
    <s v="Cancelld"/>
    <x v="1"/>
    <x v="1"/>
    <x v="2"/>
    <n v="244"/>
    <n v="348.92"/>
  </r>
  <r>
    <s v="AD01-9362"/>
    <x v="3"/>
    <d v="2023-12-01T00:00:00"/>
    <d v="2023-12-01T00:00:00"/>
    <x v="1"/>
    <x v="1"/>
    <s v="Cancelld"/>
    <x v="1"/>
    <x v="1"/>
    <x v="2"/>
    <n v="220"/>
    <n v="314.60000000000002"/>
  </r>
  <r>
    <s v="AD01-9364"/>
    <x v="3"/>
    <d v="2023-12-01T00:00:00"/>
    <d v="2023-12-01T00:00:00"/>
    <x v="1"/>
    <x v="1"/>
    <s v="Cancelld"/>
    <x v="1"/>
    <x v="1"/>
    <x v="2"/>
    <n v="798"/>
    <n v="1141.1399999999999"/>
  </r>
  <r>
    <s v="AD01-9362"/>
    <x v="3"/>
    <d v="2023-12-01T00:00:00"/>
    <d v="2023-12-01T00:00:00"/>
    <x v="1"/>
    <x v="1"/>
    <s v="Cancelld"/>
    <x v="1"/>
    <x v="1"/>
    <x v="2"/>
    <n v="885"/>
    <n v="1265.55"/>
  </r>
  <r>
    <s v="AD01-9362"/>
    <x v="3"/>
    <d v="2023-12-01T00:00:00"/>
    <d v="2023-12-01T00:00:00"/>
    <x v="1"/>
    <x v="1"/>
    <s v="Cancelld"/>
    <x v="1"/>
    <x v="1"/>
    <x v="2"/>
    <n v="838"/>
    <n v="526.24"/>
  </r>
  <r>
    <s v="AD01-9364"/>
    <x v="3"/>
    <d v="2023-12-01T00:00:00"/>
    <d v="2023-12-01T00:00:00"/>
    <x v="1"/>
    <x v="1"/>
    <s v="Cancelld"/>
    <x v="1"/>
    <x v="1"/>
    <x v="2"/>
    <n v="219"/>
    <n v="313.17"/>
  </r>
  <r>
    <s v="AD01-9362"/>
    <x v="3"/>
    <d v="2023-12-01T00:00:00"/>
    <d v="2023-12-01T00:00:00"/>
    <x v="1"/>
    <x v="1"/>
    <s v="Cancelld"/>
    <x v="1"/>
    <x v="1"/>
    <x v="2"/>
    <n v="247"/>
    <n v="353.21"/>
  </r>
  <r>
    <s v="AD01-9362"/>
    <x v="3"/>
    <d v="2023-12-01T00:00:00"/>
    <d v="2023-12-01T00:00:00"/>
    <x v="1"/>
    <x v="1"/>
    <s v="Cancelld"/>
    <x v="1"/>
    <x v="1"/>
    <x v="2"/>
    <n v="217"/>
    <n v="310.31"/>
  </r>
  <r>
    <s v="AD01-9363"/>
    <x v="3"/>
    <d v="2023-12-01T00:00:00"/>
    <d v="2023-12-01T00:00:00"/>
    <x v="1"/>
    <x v="1"/>
    <s v="Cancelld"/>
    <x v="1"/>
    <x v="1"/>
    <x v="2"/>
    <n v="807"/>
    <n v="1154.01"/>
  </r>
  <r>
    <s v="AD01-9362"/>
    <x v="3"/>
    <d v="2023-12-01T00:00:00"/>
    <d v="2023-12-01T00:00:00"/>
    <x v="1"/>
    <x v="1"/>
    <s v="Cancelld"/>
    <x v="1"/>
    <x v="1"/>
    <x v="2"/>
    <n v="221"/>
    <n v="316.02999999999997"/>
  </r>
  <r>
    <s v="AD01-9362"/>
    <x v="3"/>
    <d v="2023-02-01T00:00:00"/>
    <d v="2023-02-01T00:00:00"/>
    <x v="1"/>
    <x v="1"/>
    <s v="Cancelld"/>
    <x v="1"/>
    <x v="1"/>
    <x v="2"/>
    <n v="272"/>
    <n v="388.96"/>
  </r>
  <r>
    <s v="AD01-9362"/>
    <x v="3"/>
    <d v="2023-02-01T00:00:00"/>
    <d v="2023-02-01T00:00:00"/>
    <x v="1"/>
    <x v="1"/>
    <s v="Cancelld"/>
    <x v="1"/>
    <x v="1"/>
    <x v="2"/>
    <n v="298"/>
    <n v="426.14"/>
  </r>
  <r>
    <s v="AD01-9361"/>
    <x v="3"/>
    <d v="2023-02-01T00:00:00"/>
    <d v="2023-02-01T00:00:00"/>
    <x v="1"/>
    <x v="1"/>
    <s v="Cancelld"/>
    <x v="1"/>
    <x v="1"/>
    <x v="2"/>
    <n v="226"/>
    <n v="323.18"/>
  </r>
  <r>
    <s v="AD01-9362"/>
    <x v="3"/>
    <d v="2023-02-01T00:00:00"/>
    <d v="2023-02-01T00:00:00"/>
    <x v="1"/>
    <x v="1"/>
    <s v="Cancelld"/>
    <x v="1"/>
    <x v="1"/>
    <x v="2"/>
    <n v="274"/>
    <n v="391.82"/>
  </r>
  <r>
    <s v="AD01-9362"/>
    <x v="3"/>
    <d v="2023-02-01T00:00:00"/>
    <d v="2023-02-01T00:00:00"/>
    <x v="1"/>
    <x v="1"/>
    <s v="Cancelld"/>
    <x v="1"/>
    <x v="1"/>
    <x v="2"/>
    <n v="789"/>
    <n v="1128.27"/>
  </r>
  <r>
    <s v="AD01-9364"/>
    <x v="3"/>
    <d v="2023-02-01T00:00:00"/>
    <d v="2023-02-01T00:00:00"/>
    <x v="1"/>
    <x v="1"/>
    <s v="Cancelld"/>
    <x v="1"/>
    <x v="1"/>
    <x v="2"/>
    <n v="876"/>
    <n v="1252.68"/>
  </r>
  <r>
    <s v="AD01-9361"/>
    <x v="3"/>
    <d v="2023-02-01T00:00:00"/>
    <d v="2023-02-01T00:00:00"/>
    <x v="1"/>
    <x v="1"/>
    <s v="Cancelld"/>
    <x v="1"/>
    <x v="1"/>
    <x v="2"/>
    <n v="958"/>
    <n v="1369.94"/>
  </r>
  <r>
    <s v="AD01-9364"/>
    <x v="3"/>
    <d v="2023-02-01T00:00:00"/>
    <d v="2023-02-01T00:00:00"/>
    <x v="1"/>
    <x v="1"/>
    <s v="Cancelld"/>
    <x v="1"/>
    <x v="1"/>
    <x v="2"/>
    <n v="829"/>
    <n v="526.24"/>
  </r>
  <r>
    <s v="AD01-9362"/>
    <x v="3"/>
    <d v="2023-02-01T00:00:00"/>
    <d v="2023-02-01T00:00:00"/>
    <x v="1"/>
    <x v="1"/>
    <s v="Cancelld"/>
    <x v="1"/>
    <x v="1"/>
    <x v="2"/>
    <n v="273"/>
    <n v="390.39"/>
  </r>
  <r>
    <s v="AD01-9361"/>
    <x v="3"/>
    <d v="2023-02-01T00:00:00"/>
    <d v="2023-02-01T00:00:00"/>
    <x v="1"/>
    <x v="1"/>
    <s v="Cancelld"/>
    <x v="1"/>
    <x v="1"/>
    <x v="2"/>
    <n v="267"/>
    <n v="381.81"/>
  </r>
  <r>
    <s v="AD01-9362"/>
    <x v="3"/>
    <d v="2023-02-01T00:00:00"/>
    <d v="2023-02-01T00:00:00"/>
    <x v="1"/>
    <x v="1"/>
    <s v="Cancelld"/>
    <x v="1"/>
    <x v="1"/>
    <x v="2"/>
    <n v="301"/>
    <n v="430.43"/>
  </r>
  <r>
    <s v="AD01-9362"/>
    <x v="3"/>
    <d v="2023-02-01T00:00:00"/>
    <d v="2023-02-01T00:00:00"/>
    <x v="1"/>
    <x v="1"/>
    <s v="Cancelld"/>
    <x v="1"/>
    <x v="1"/>
    <x v="2"/>
    <n v="271"/>
    <n v="387.53"/>
  </r>
  <r>
    <s v="AD01-9362"/>
    <x v="3"/>
    <d v="2023-02-01T00:00:00"/>
    <d v="2023-02-01T00:00:00"/>
    <x v="1"/>
    <x v="1"/>
    <s v="Cancelld"/>
    <x v="1"/>
    <x v="1"/>
    <x v="2"/>
    <n v="798"/>
    <n v="1141.1399999999999"/>
  </r>
  <r>
    <s v="AD01-9361"/>
    <x v="3"/>
    <d v="2023-02-01T00:00:00"/>
    <d v="2023-02-01T00:00:00"/>
    <x v="1"/>
    <x v="1"/>
    <s v="Cancelld"/>
    <x v="1"/>
    <x v="1"/>
    <x v="2"/>
    <n v="851"/>
    <n v="1216.93"/>
  </r>
  <r>
    <s v="AD01-9361"/>
    <x v="3"/>
    <d v="2023-01-01T00:00:00"/>
    <d v="2023-01-01T00:00:00"/>
    <x v="1"/>
    <x v="1"/>
    <s v="Cancelld"/>
    <x v="1"/>
    <x v="1"/>
    <x v="2"/>
    <n v="302"/>
    <n v="431.86"/>
  </r>
  <r>
    <s v="AD01-9362"/>
    <x v="3"/>
    <d v="2023-01-01T00:00:00"/>
    <d v="2023-01-01T00:00:00"/>
    <x v="1"/>
    <x v="1"/>
    <s v="Cancelld"/>
    <x v="1"/>
    <x v="1"/>
    <x v="2"/>
    <n v="230"/>
    <n v="328.9"/>
  </r>
  <r>
    <s v="AD01-9364"/>
    <x v="3"/>
    <d v="2023-01-01T00:00:00"/>
    <d v="2023-01-01T00:00:00"/>
    <x v="1"/>
    <x v="1"/>
    <s v="Cancelld"/>
    <x v="1"/>
    <x v="1"/>
    <x v="2"/>
    <n v="278"/>
    <n v="397.53999999999996"/>
  </r>
  <r>
    <s v="AD01-9361"/>
    <x v="3"/>
    <d v="2023-01-01T00:00:00"/>
    <d v="2023-01-01T00:00:00"/>
    <x v="1"/>
    <x v="1"/>
    <s v="Cancelld"/>
    <x v="1"/>
    <x v="1"/>
    <x v="2"/>
    <n v="304"/>
    <n v="434.72"/>
  </r>
  <r>
    <s v="AD01-9361"/>
    <x v="3"/>
    <d v="2023-01-01T00:00:00"/>
    <d v="2023-01-01T00:00:00"/>
    <x v="1"/>
    <x v="1"/>
    <s v="Cancelld"/>
    <x v="1"/>
    <x v="1"/>
    <x v="2"/>
    <n v="232"/>
    <n v="331.76"/>
  </r>
  <r>
    <s v="AD01-9362"/>
    <x v="3"/>
    <d v="2023-01-01T00:00:00"/>
    <d v="2023-01-01T00:00:00"/>
    <x v="1"/>
    <x v="1"/>
    <s v="Cancelld"/>
    <x v="1"/>
    <x v="1"/>
    <x v="2"/>
    <n v="788"/>
    <n v="1126.8399999999999"/>
  </r>
  <r>
    <s v="AD01-9362"/>
    <x v="3"/>
    <d v="2023-01-01T00:00:00"/>
    <d v="2023-01-01T00:00:00"/>
    <x v="1"/>
    <x v="1"/>
    <s v="Cancelld"/>
    <x v="1"/>
    <x v="1"/>
    <x v="2"/>
    <n v="842"/>
    <n v="1204.06"/>
  </r>
  <r>
    <s v="AD01-9361"/>
    <x v="3"/>
    <d v="2023-01-01T00:00:00"/>
    <d v="2023-01-01T00:00:00"/>
    <x v="1"/>
    <x v="1"/>
    <s v="Cancelld"/>
    <x v="1"/>
    <x v="1"/>
    <x v="2"/>
    <n v="875"/>
    <n v="1251.25"/>
  </r>
  <r>
    <s v="AD01-9363"/>
    <x v="3"/>
    <d v="2023-01-01T00:00:00"/>
    <d v="2023-01-01T00:00:00"/>
    <x v="1"/>
    <x v="1"/>
    <s v="Cancelld"/>
    <x v="1"/>
    <x v="1"/>
    <x v="2"/>
    <n v="955"/>
    <n v="1365.65"/>
  </r>
  <r>
    <s v="AD01-9362"/>
    <x v="3"/>
    <d v="2023-01-01T00:00:00"/>
    <d v="2023-01-01T00:00:00"/>
    <x v="1"/>
    <x v="1"/>
    <s v="Cancelld"/>
    <x v="1"/>
    <x v="1"/>
    <x v="2"/>
    <n v="956"/>
    <n v="1367.08"/>
  </r>
  <r>
    <s v="AD01-9362"/>
    <x v="3"/>
    <d v="2023-01-01T00:00:00"/>
    <d v="2023-01-01T00:00:00"/>
    <x v="1"/>
    <x v="1"/>
    <s v="Cancelld"/>
    <x v="1"/>
    <x v="1"/>
    <x v="2"/>
    <n v="957"/>
    <n v="1368.51"/>
  </r>
  <r>
    <s v="AD01-9361"/>
    <x v="3"/>
    <d v="2023-01-01T00:00:00"/>
    <d v="2023-01-01T00:00:00"/>
    <x v="1"/>
    <x v="1"/>
    <s v="Cancelld"/>
    <x v="1"/>
    <x v="1"/>
    <x v="2"/>
    <n v="828"/>
    <n v="526.24"/>
  </r>
  <r>
    <s v="AD01-9362"/>
    <x v="3"/>
    <d v="2023-01-01T00:00:00"/>
    <d v="2023-01-01T00:00:00"/>
    <x v="1"/>
    <x v="1"/>
    <s v="Cancelld"/>
    <x v="1"/>
    <x v="1"/>
    <x v="2"/>
    <n v="881"/>
    <n v="526.24"/>
  </r>
  <r>
    <s v="AD01-9362"/>
    <x v="3"/>
    <d v="2023-01-01T00:00:00"/>
    <d v="2023-01-01T00:00:00"/>
    <x v="1"/>
    <x v="1"/>
    <s v="Cancelld"/>
    <x v="1"/>
    <x v="1"/>
    <x v="2"/>
    <n v="279"/>
    <n v="398.97"/>
  </r>
  <r>
    <s v="AD01-9361"/>
    <x v="3"/>
    <d v="2023-01-01T00:00:00"/>
    <d v="2023-01-01T00:00:00"/>
    <x v="1"/>
    <x v="1"/>
    <s v="Cancelld"/>
    <x v="1"/>
    <x v="1"/>
    <x v="2"/>
    <n v="285"/>
    <n v="407.55"/>
  </r>
  <r>
    <s v="AD01-9362"/>
    <x v="3"/>
    <d v="2023-01-01T00:00:00"/>
    <d v="2023-01-01T00:00:00"/>
    <x v="1"/>
    <x v="1"/>
    <s v="Cancelld"/>
    <x v="1"/>
    <x v="1"/>
    <x v="2"/>
    <n v="279"/>
    <n v="398.97"/>
  </r>
  <r>
    <s v="AD01-9362"/>
    <x v="3"/>
    <d v="2023-01-01T00:00:00"/>
    <d v="2023-01-01T00:00:00"/>
    <x v="1"/>
    <x v="1"/>
    <s v="Cancelld"/>
    <x v="1"/>
    <x v="1"/>
    <x v="2"/>
    <n v="273"/>
    <n v="390.39"/>
  </r>
  <r>
    <s v="AD01-9362"/>
    <x v="3"/>
    <d v="2023-01-01T00:00:00"/>
    <d v="2023-01-01T00:00:00"/>
    <x v="1"/>
    <x v="1"/>
    <s v="Cancelld"/>
    <x v="1"/>
    <x v="1"/>
    <x v="2"/>
    <n v="229"/>
    <n v="327.47000000000003"/>
  </r>
  <r>
    <s v="AD01-9361"/>
    <x v="3"/>
    <d v="2023-01-01T00:00:00"/>
    <d v="2023-01-01T00:00:00"/>
    <x v="1"/>
    <x v="1"/>
    <s v="Cancelld"/>
    <x v="1"/>
    <x v="1"/>
    <x v="2"/>
    <n v="277"/>
    <n v="396.11"/>
  </r>
  <r>
    <s v="AD01-9364"/>
    <x v="3"/>
    <d v="2023-01-01T00:00:00"/>
    <d v="2023-01-01T00:00:00"/>
    <x v="1"/>
    <x v="1"/>
    <s v="Cancelld"/>
    <x v="1"/>
    <x v="1"/>
    <x v="2"/>
    <n v="797"/>
    <n v="1139.71"/>
  </r>
  <r>
    <s v="AD01-9363"/>
    <x v="3"/>
    <d v="2023-01-01T00:00:00"/>
    <d v="2023-01-01T00:00:00"/>
    <x v="1"/>
    <x v="1"/>
    <s v="Cancelld"/>
    <x v="1"/>
    <x v="1"/>
    <x v="2"/>
    <n v="850"/>
    <n v="1215.5"/>
  </r>
  <r>
    <s v="AD01-9361"/>
    <x v="3"/>
    <d v="2023-01-01T00:00:00"/>
    <d v="2023-01-01T00:00:00"/>
    <x v="1"/>
    <x v="1"/>
    <s v="Cancelld"/>
    <x v="1"/>
    <x v="1"/>
    <x v="2"/>
    <n v="884"/>
    <n v="1264.1199999999999"/>
  </r>
  <r>
    <s v="AD01-9364"/>
    <x v="3"/>
    <d v="2023-07-01T00:00:00"/>
    <d v="2023-07-01T00:00:00"/>
    <x v="1"/>
    <x v="1"/>
    <s v="Cancelld"/>
    <x v="1"/>
    <x v="1"/>
    <x v="2"/>
    <n v="272"/>
    <n v="388.96"/>
  </r>
  <r>
    <s v="AD01-9364"/>
    <x v="3"/>
    <d v="2023-07-01T00:00:00"/>
    <d v="2023-07-01T00:00:00"/>
    <x v="1"/>
    <x v="1"/>
    <s v="Cancelld"/>
    <x v="1"/>
    <x v="1"/>
    <x v="2"/>
    <n v="274"/>
    <n v="391.82"/>
  </r>
  <r>
    <s v="AD01-9364"/>
    <x v="3"/>
    <d v="2023-07-01T00:00:00"/>
    <d v="2023-07-01T00:00:00"/>
    <x v="1"/>
    <x v="1"/>
    <s v="Cancelld"/>
    <x v="1"/>
    <x v="1"/>
    <x v="2"/>
    <n v="244"/>
    <n v="348.92"/>
  </r>
  <r>
    <s v="AD01-9362"/>
    <x v="3"/>
    <d v="2023-07-01T00:00:00"/>
    <d v="2023-07-01T00:00:00"/>
    <x v="1"/>
    <x v="1"/>
    <s v="Cancelld"/>
    <x v="1"/>
    <x v="1"/>
    <x v="2"/>
    <n v="794"/>
    <n v="1135.42"/>
  </r>
  <r>
    <s v="AD01-9362"/>
    <x v="3"/>
    <d v="2023-07-01T00:00:00"/>
    <d v="2023-07-01T00:00:00"/>
    <x v="1"/>
    <x v="1"/>
    <s v="Cancelld"/>
    <x v="1"/>
    <x v="1"/>
    <x v="2"/>
    <n v="880"/>
    <n v="1258.4000000000001"/>
  </r>
  <r>
    <s v="AD01-9362"/>
    <x v="3"/>
    <d v="2023-07-01T00:00:00"/>
    <d v="2023-07-01T00:00:00"/>
    <x v="1"/>
    <x v="1"/>
    <s v="Cancelld"/>
    <x v="1"/>
    <x v="1"/>
    <x v="2"/>
    <n v="833"/>
    <n v="526.24"/>
  </r>
  <r>
    <s v="AD01-9362"/>
    <x v="3"/>
    <d v="2023-07-01T00:00:00"/>
    <d v="2023-07-01T00:00:00"/>
    <x v="1"/>
    <x v="1"/>
    <s v="Cancelld"/>
    <x v="1"/>
    <x v="1"/>
    <x v="2"/>
    <n v="243"/>
    <n v="347.49"/>
  </r>
  <r>
    <s v="AD01-9364"/>
    <x v="3"/>
    <d v="2023-07-01T00:00:00"/>
    <d v="2023-07-01T00:00:00"/>
    <x v="1"/>
    <x v="1"/>
    <s v="Cancelld"/>
    <x v="1"/>
    <x v="1"/>
    <x v="2"/>
    <n v="271"/>
    <n v="387.53"/>
  </r>
  <r>
    <s v="AD01-9364"/>
    <x v="3"/>
    <d v="2023-07-01T00:00:00"/>
    <d v="2023-07-01T00:00:00"/>
    <x v="1"/>
    <x v="1"/>
    <s v="Cancelld"/>
    <x v="1"/>
    <x v="1"/>
    <x v="2"/>
    <n v="247"/>
    <n v="353.21"/>
  </r>
  <r>
    <s v="AD01-9364"/>
    <x v="3"/>
    <d v="2023-07-01T00:00:00"/>
    <d v="2023-07-01T00:00:00"/>
    <x v="1"/>
    <x v="1"/>
    <s v="Cancelld"/>
    <x v="1"/>
    <x v="1"/>
    <x v="2"/>
    <n v="245"/>
    <n v="350.35"/>
  </r>
  <r>
    <s v="AD01-9365"/>
    <x v="3"/>
    <d v="2023-06-01T00:00:00"/>
    <d v="2023-06-01T00:00:00"/>
    <x v="1"/>
    <x v="1"/>
    <s v="Cancelld"/>
    <x v="1"/>
    <x v="1"/>
    <x v="2"/>
    <n v="278"/>
    <n v="397.53999999999996"/>
  </r>
  <r>
    <s v="AD01-9361"/>
    <x v="3"/>
    <d v="2023-06-01T00:00:00"/>
    <d v="2023-06-01T00:00:00"/>
    <x v="1"/>
    <x v="1"/>
    <s v="Cancelld"/>
    <x v="1"/>
    <x v="1"/>
    <x v="2"/>
    <n v="248"/>
    <n v="354.64"/>
  </r>
  <r>
    <s v="AD01-9364"/>
    <x v="3"/>
    <d v="2023-06-01T00:00:00"/>
    <d v="2023-06-01T00:00:00"/>
    <x v="1"/>
    <x v="1"/>
    <s v="Cancelld"/>
    <x v="1"/>
    <x v="1"/>
    <x v="2"/>
    <n v="280"/>
    <n v="400.4"/>
  </r>
  <r>
    <s v="AD01-9361"/>
    <x v="3"/>
    <d v="2023-06-01T00:00:00"/>
    <d v="2023-06-01T00:00:00"/>
    <x v="1"/>
    <x v="1"/>
    <s v="Cancelld"/>
    <x v="1"/>
    <x v="1"/>
    <x v="2"/>
    <n v="250"/>
    <n v="357.5"/>
  </r>
  <r>
    <s v="AD01-9362"/>
    <x v="3"/>
    <d v="2023-06-01T00:00:00"/>
    <d v="2023-06-01T00:00:00"/>
    <x v="1"/>
    <x v="1"/>
    <s v="Cancelld"/>
    <x v="1"/>
    <x v="1"/>
    <x v="2"/>
    <n v="793"/>
    <n v="1133.99"/>
  </r>
  <r>
    <s v="AD01-9361"/>
    <x v="3"/>
    <d v="2023-06-01T00:00:00"/>
    <d v="2023-06-01T00:00:00"/>
    <x v="1"/>
    <x v="1"/>
    <s v="Cancelld"/>
    <x v="1"/>
    <x v="1"/>
    <x v="2"/>
    <n v="879"/>
    <n v="1256.97"/>
  </r>
  <r>
    <s v="AD01-9361"/>
    <x v="3"/>
    <d v="2023-06-01T00:00:00"/>
    <d v="2023-06-01T00:00:00"/>
    <x v="1"/>
    <x v="1"/>
    <s v="Cancelld"/>
    <x v="1"/>
    <x v="1"/>
    <x v="2"/>
    <n v="832"/>
    <n v="526.24"/>
  </r>
  <r>
    <s v="AD01-9362"/>
    <x v="3"/>
    <d v="2023-06-01T00:00:00"/>
    <d v="2023-06-01T00:00:00"/>
    <x v="1"/>
    <x v="1"/>
    <s v="Cancelld"/>
    <x v="1"/>
    <x v="1"/>
    <x v="2"/>
    <n v="249"/>
    <n v="356.07"/>
  </r>
  <r>
    <s v="AD01-9361"/>
    <x v="3"/>
    <d v="2023-06-01T00:00:00"/>
    <d v="2023-06-01T00:00:00"/>
    <x v="1"/>
    <x v="1"/>
    <s v="Cancelld"/>
    <x v="1"/>
    <x v="1"/>
    <x v="2"/>
    <n v="277"/>
    <n v="396.11"/>
  </r>
  <r>
    <s v="AD01-9364"/>
    <x v="3"/>
    <d v="2023-06-01T00:00:00"/>
    <d v="2023-06-01T00:00:00"/>
    <x v="1"/>
    <x v="1"/>
    <s v="Cancelld"/>
    <x v="1"/>
    <x v="1"/>
    <x v="2"/>
    <n v="253"/>
    <n v="361.78999999999996"/>
  </r>
  <r>
    <s v="AD01-9361"/>
    <x v="3"/>
    <d v="2023-06-01T00:00:00"/>
    <d v="2023-06-01T00:00:00"/>
    <x v="1"/>
    <x v="1"/>
    <s v="Cancelld"/>
    <x v="1"/>
    <x v="1"/>
    <x v="2"/>
    <n v="802"/>
    <n v="1146.8600000000001"/>
  </r>
  <r>
    <s v="AD01-9365"/>
    <x v="3"/>
    <d v="2023-06-01T00:00:00"/>
    <d v="2023-06-01T00:00:00"/>
    <x v="1"/>
    <x v="1"/>
    <s v="Cancelld"/>
    <x v="1"/>
    <x v="1"/>
    <x v="2"/>
    <n v="251"/>
    <n v="358.93"/>
  </r>
  <r>
    <s v="AD01-9364"/>
    <x v="3"/>
    <d v="2023-03-01T00:00:00"/>
    <d v="2023-03-01T00:00:00"/>
    <x v="1"/>
    <x v="1"/>
    <s v="Cancelld"/>
    <x v="1"/>
    <x v="1"/>
    <x v="2"/>
    <n v="296"/>
    <n v="423.28"/>
  </r>
  <r>
    <s v="AD01-9364"/>
    <x v="3"/>
    <d v="2023-03-01T00:00:00"/>
    <d v="2023-03-01T00:00:00"/>
    <x v="1"/>
    <x v="1"/>
    <s v="Cancelld"/>
    <x v="1"/>
    <x v="1"/>
    <x v="2"/>
    <n v="266"/>
    <n v="380.38"/>
  </r>
  <r>
    <s v="AD01-9362"/>
    <x v="3"/>
    <d v="2023-03-01T00:00:00"/>
    <d v="2023-03-01T00:00:00"/>
    <x v="1"/>
    <x v="1"/>
    <s v="Cancelld"/>
    <x v="1"/>
    <x v="1"/>
    <x v="2"/>
    <n v="292"/>
    <n v="417.56"/>
  </r>
  <r>
    <s v="AD01-9364"/>
    <x v="3"/>
    <d v="2023-03-01T00:00:00"/>
    <d v="2023-03-01T00:00:00"/>
    <x v="1"/>
    <x v="1"/>
    <s v="Cancelld"/>
    <x v="1"/>
    <x v="1"/>
    <x v="2"/>
    <n v="268"/>
    <n v="383.24"/>
  </r>
  <r>
    <s v="AD01-9364"/>
    <x v="3"/>
    <d v="2023-03-01T00:00:00"/>
    <d v="2023-03-01T00:00:00"/>
    <x v="1"/>
    <x v="1"/>
    <s v="Cancelld"/>
    <x v="1"/>
    <x v="1"/>
    <x v="2"/>
    <n v="790"/>
    <n v="1129.7"/>
  </r>
  <r>
    <s v="AD01-9362"/>
    <x v="3"/>
    <d v="2023-03-01T00:00:00"/>
    <d v="2023-03-01T00:00:00"/>
    <x v="1"/>
    <x v="1"/>
    <s v="Cancelld"/>
    <x v="1"/>
    <x v="1"/>
    <x v="2"/>
    <n v="877"/>
    <n v="1254.1100000000001"/>
  </r>
  <r>
    <s v="AD01-9362"/>
    <x v="3"/>
    <d v="2023-03-01T00:00:00"/>
    <d v="2023-03-01T00:00:00"/>
    <x v="1"/>
    <x v="1"/>
    <s v="Cancelld"/>
    <x v="1"/>
    <x v="1"/>
    <x v="2"/>
    <n v="830"/>
    <n v="526.24"/>
  </r>
  <r>
    <s v="AD01-9364"/>
    <x v="3"/>
    <d v="2023-03-01T00:00:00"/>
    <d v="2023-03-01T00:00:00"/>
    <x v="1"/>
    <x v="1"/>
    <s v="Cancelld"/>
    <x v="1"/>
    <x v="1"/>
    <x v="2"/>
    <n v="267"/>
    <n v="381.81"/>
  </r>
  <r>
    <s v="AD01-9364"/>
    <x v="3"/>
    <d v="2023-03-01T00:00:00"/>
    <d v="2023-03-01T00:00:00"/>
    <x v="1"/>
    <x v="1"/>
    <s v="Cancelld"/>
    <x v="1"/>
    <x v="1"/>
    <x v="2"/>
    <n v="295"/>
    <n v="421.85"/>
  </r>
  <r>
    <s v="AD01-9362"/>
    <x v="3"/>
    <d v="2023-03-01T00:00:00"/>
    <d v="2023-03-01T00:00:00"/>
    <x v="1"/>
    <x v="1"/>
    <s v="Cancelld"/>
    <x v="1"/>
    <x v="1"/>
    <x v="2"/>
    <n v="265"/>
    <n v="378.95"/>
  </r>
  <r>
    <s v="AD01-9364"/>
    <x v="3"/>
    <d v="2023-03-01T00:00:00"/>
    <d v="2023-03-01T00:00:00"/>
    <x v="1"/>
    <x v="1"/>
    <s v="Cancelld"/>
    <x v="1"/>
    <x v="1"/>
    <x v="2"/>
    <n v="799"/>
    <n v="1142.57"/>
  </r>
  <r>
    <s v="AD01-9364"/>
    <x v="3"/>
    <d v="2023-03-01T00:00:00"/>
    <d v="2023-03-01T00:00:00"/>
    <x v="1"/>
    <x v="1"/>
    <s v="Cancelld"/>
    <x v="1"/>
    <x v="1"/>
    <x v="2"/>
    <n v="885"/>
    <n v="1265.55"/>
  </r>
  <r>
    <s v="AD01-9362"/>
    <x v="3"/>
    <d v="2023-05-01T00:00:00"/>
    <d v="2023-05-01T00:00:00"/>
    <x v="1"/>
    <x v="1"/>
    <s v="Cancelld"/>
    <x v="1"/>
    <x v="1"/>
    <x v="2"/>
    <n v="284"/>
    <n v="406.12"/>
  </r>
  <r>
    <s v="AD01-9364"/>
    <x v="3"/>
    <d v="2023-05-01T00:00:00"/>
    <d v="2023-05-01T00:00:00"/>
    <x v="1"/>
    <x v="1"/>
    <s v="Cancelld"/>
    <x v="1"/>
    <x v="1"/>
    <x v="2"/>
    <n v="254"/>
    <n v="363.22"/>
  </r>
  <r>
    <s v="AD01-9362"/>
    <x v="3"/>
    <d v="2023-05-01T00:00:00"/>
    <d v="2023-05-01T00:00:00"/>
    <x v="1"/>
    <x v="1"/>
    <s v="Cancelld"/>
    <x v="1"/>
    <x v="1"/>
    <x v="2"/>
    <n v="256"/>
    <n v="366.08"/>
  </r>
  <r>
    <s v="AD01-9362"/>
    <x v="3"/>
    <d v="2023-05-01T00:00:00"/>
    <d v="2023-05-01T00:00:00"/>
    <x v="1"/>
    <x v="1"/>
    <s v="Cancelld"/>
    <x v="1"/>
    <x v="1"/>
    <x v="2"/>
    <n v="792"/>
    <n v="1132.56"/>
  </r>
  <r>
    <s v="AD01-9362"/>
    <x v="3"/>
    <d v="2023-05-01T00:00:00"/>
    <d v="2023-05-01T00:00:00"/>
    <x v="1"/>
    <x v="1"/>
    <s v="Cancelld"/>
    <x v="1"/>
    <x v="1"/>
    <x v="2"/>
    <n v="878"/>
    <n v="1255.54"/>
  </r>
  <r>
    <s v="AD01-9362"/>
    <x v="3"/>
    <d v="2023-05-01T00:00:00"/>
    <d v="2023-05-01T00:00:00"/>
    <x v="1"/>
    <x v="1"/>
    <s v="Cancelld"/>
    <x v="1"/>
    <x v="1"/>
    <x v="2"/>
    <n v="831"/>
    <n v="526.24"/>
  </r>
  <r>
    <s v="AD01-9362"/>
    <x v="3"/>
    <d v="2023-05-01T00:00:00"/>
    <d v="2023-05-01T00:00:00"/>
    <x v="1"/>
    <x v="1"/>
    <s v="Cancelld"/>
    <x v="1"/>
    <x v="1"/>
    <x v="2"/>
    <n v="255"/>
    <n v="364.65"/>
  </r>
  <r>
    <s v="AD01-9362"/>
    <x v="3"/>
    <d v="2023-05-01T00:00:00"/>
    <d v="2023-05-01T00:00:00"/>
    <x v="1"/>
    <x v="1"/>
    <s v="Cancelld"/>
    <x v="1"/>
    <x v="1"/>
    <x v="2"/>
    <n v="283"/>
    <n v="404.69"/>
  </r>
  <r>
    <s v="AD01-9364"/>
    <x v="3"/>
    <d v="2023-05-01T00:00:00"/>
    <d v="2023-05-01T00:00:00"/>
    <x v="1"/>
    <x v="1"/>
    <s v="Cancelld"/>
    <x v="1"/>
    <x v="1"/>
    <x v="2"/>
    <n v="801"/>
    <n v="1145.43"/>
  </r>
  <r>
    <s v="AD01-9362"/>
    <x v="3"/>
    <d v="2023-05-01T00:00:00"/>
    <d v="2023-05-01T00:00:00"/>
    <x v="1"/>
    <x v="1"/>
    <s v="Cancelld"/>
    <x v="1"/>
    <x v="1"/>
    <x v="2"/>
    <n v="257"/>
    <n v="367.51"/>
  </r>
  <r>
    <s v="AD01-9361"/>
    <x v="3"/>
    <d v="2023-11-01T00:00:00"/>
    <d v="2023-11-01T00:00:00"/>
    <x v="1"/>
    <x v="1"/>
    <s v="Cancelld"/>
    <x v="1"/>
    <x v="1"/>
    <x v="2"/>
    <n v="224"/>
    <n v="320.32"/>
  </r>
  <r>
    <s v="AD01-9361"/>
    <x v="3"/>
    <d v="2023-11-01T00:00:00"/>
    <d v="2023-11-01T00:00:00"/>
    <x v="1"/>
    <x v="1"/>
    <s v="Cancelld"/>
    <x v="1"/>
    <x v="1"/>
    <x v="2"/>
    <n v="250"/>
    <n v="357.5"/>
  </r>
  <r>
    <s v="AD01-9361"/>
    <x v="3"/>
    <d v="2023-11-01T00:00:00"/>
    <d v="2023-11-01T00:00:00"/>
    <x v="1"/>
    <x v="1"/>
    <s v="Cancelld"/>
    <x v="1"/>
    <x v="1"/>
    <x v="2"/>
    <n v="226"/>
    <n v="323.18"/>
  </r>
  <r>
    <s v="AD01-9361"/>
    <x v="3"/>
    <d v="2023-11-01T00:00:00"/>
    <d v="2023-11-01T00:00:00"/>
    <x v="1"/>
    <x v="1"/>
    <s v="Cancelld"/>
    <x v="1"/>
    <x v="1"/>
    <x v="2"/>
    <n v="797"/>
    <n v="1139.71"/>
  </r>
  <r>
    <s v="AD01-9361"/>
    <x v="3"/>
    <d v="2023-11-01T00:00:00"/>
    <d v="2023-11-01T00:00:00"/>
    <x v="1"/>
    <x v="1"/>
    <s v="Cancelld"/>
    <x v="1"/>
    <x v="1"/>
    <x v="2"/>
    <n v="884"/>
    <n v="1264.1199999999999"/>
  </r>
  <r>
    <s v="AD01-9361"/>
    <x v="3"/>
    <d v="2023-11-01T00:00:00"/>
    <d v="2023-11-01T00:00:00"/>
    <x v="1"/>
    <x v="1"/>
    <s v="Cancelld"/>
    <x v="1"/>
    <x v="1"/>
    <x v="2"/>
    <n v="837"/>
    <n v="526.24"/>
  </r>
  <r>
    <s v="AD01-9361"/>
    <x v="3"/>
    <d v="2023-11-01T00:00:00"/>
    <d v="2023-11-01T00:00:00"/>
    <x v="1"/>
    <x v="1"/>
    <s v="Cancelld"/>
    <x v="1"/>
    <x v="1"/>
    <x v="2"/>
    <n v="225"/>
    <n v="321.75"/>
  </r>
  <r>
    <s v="AD01-9361"/>
    <x v="3"/>
    <d v="2023-11-01T00:00:00"/>
    <d v="2023-11-01T00:00:00"/>
    <x v="1"/>
    <x v="1"/>
    <s v="Cancelld"/>
    <x v="1"/>
    <x v="1"/>
    <x v="2"/>
    <n v="253"/>
    <n v="361.78999999999996"/>
  </r>
  <r>
    <s v="AD01-9361"/>
    <x v="3"/>
    <d v="2023-11-01T00:00:00"/>
    <d v="2023-11-01T00:00:00"/>
    <x v="1"/>
    <x v="1"/>
    <s v="Cancelld"/>
    <x v="1"/>
    <x v="1"/>
    <x v="2"/>
    <n v="223"/>
    <n v="318.89"/>
  </r>
  <r>
    <s v="AD01-9361"/>
    <x v="3"/>
    <d v="2023-11-01T00:00:00"/>
    <d v="2023-11-01T00:00:00"/>
    <x v="1"/>
    <x v="1"/>
    <s v="Cancelld"/>
    <x v="1"/>
    <x v="1"/>
    <x v="2"/>
    <n v="806"/>
    <n v="1152.58"/>
  </r>
  <r>
    <s v="AD01-9362"/>
    <x v="3"/>
    <d v="2023-10-01T00:00:00"/>
    <d v="2023-10-01T00:00:00"/>
    <x v="1"/>
    <x v="1"/>
    <s v="Cancelld"/>
    <x v="1"/>
    <x v="1"/>
    <x v="2"/>
    <n v="254"/>
    <n v="363.22"/>
  </r>
  <r>
    <s v="AD01-9362"/>
    <x v="3"/>
    <d v="2023-10-01T00:00:00"/>
    <d v="2023-10-01T00:00:00"/>
    <x v="1"/>
    <x v="1"/>
    <s v="Cancelld"/>
    <x v="1"/>
    <x v="1"/>
    <x v="2"/>
    <n v="230"/>
    <n v="328.9"/>
  </r>
  <r>
    <s v="AD01-9362"/>
    <x v="3"/>
    <d v="2023-10-01T00:00:00"/>
    <d v="2023-10-01T00:00:00"/>
    <x v="1"/>
    <x v="1"/>
    <s v="Cancelld"/>
    <x v="1"/>
    <x v="1"/>
    <x v="2"/>
    <n v="256"/>
    <n v="366.08"/>
  </r>
  <r>
    <s v="AD01-9362"/>
    <x v="3"/>
    <d v="2023-10-01T00:00:00"/>
    <d v="2023-10-01T00:00:00"/>
    <x v="1"/>
    <x v="1"/>
    <s v="Cancelld"/>
    <x v="1"/>
    <x v="1"/>
    <x v="2"/>
    <n v="796"/>
    <n v="1138.28"/>
  </r>
  <r>
    <s v="AD01-9361"/>
    <x v="3"/>
    <d v="2023-10-01T00:00:00"/>
    <d v="2023-10-01T00:00:00"/>
    <x v="1"/>
    <x v="1"/>
    <s v="Cancelld"/>
    <x v="1"/>
    <x v="1"/>
    <x v="2"/>
    <n v="883"/>
    <n v="1262.69"/>
  </r>
  <r>
    <s v="AD01-9361"/>
    <x v="3"/>
    <d v="2023-10-01T00:00:00"/>
    <d v="2023-10-01T00:00:00"/>
    <x v="1"/>
    <x v="1"/>
    <s v="Cancelld"/>
    <x v="1"/>
    <x v="1"/>
    <x v="2"/>
    <n v="836"/>
    <n v="526.24"/>
  </r>
  <r>
    <s v="AD01-9362"/>
    <x v="3"/>
    <d v="2023-10-01T00:00:00"/>
    <d v="2023-10-01T00:00:00"/>
    <x v="1"/>
    <x v="1"/>
    <s v="Cancelld"/>
    <x v="1"/>
    <x v="1"/>
    <x v="2"/>
    <n v="231"/>
    <n v="330.33"/>
  </r>
  <r>
    <s v="AD01-9362"/>
    <x v="3"/>
    <d v="2023-10-01T00:00:00"/>
    <d v="2023-10-01T00:00:00"/>
    <x v="1"/>
    <x v="1"/>
    <s v="Cancelld"/>
    <x v="1"/>
    <x v="1"/>
    <x v="2"/>
    <n v="229"/>
    <n v="327.47000000000003"/>
  </r>
  <r>
    <s v="AD01-9362"/>
    <x v="3"/>
    <d v="2023-10-01T00:00:00"/>
    <d v="2023-10-01T00:00:00"/>
    <x v="1"/>
    <x v="1"/>
    <s v="Cancelld"/>
    <x v="1"/>
    <x v="1"/>
    <x v="2"/>
    <n v="805"/>
    <n v="1151.1500000000001"/>
  </r>
  <r>
    <s v="AD01-9362"/>
    <x v="3"/>
    <d v="2023-10-01T00:00:00"/>
    <d v="2023-10-01T00:00:00"/>
    <x v="1"/>
    <x v="1"/>
    <s v="Cancelld"/>
    <x v="1"/>
    <x v="1"/>
    <x v="2"/>
    <n v="227"/>
    <n v="324.61"/>
  </r>
  <r>
    <s v="AD01-9364"/>
    <x v="3"/>
    <d v="2023-09-01T00:00:00"/>
    <d v="2023-09-01T00:00:00"/>
    <x v="1"/>
    <x v="1"/>
    <s v="Cancelld"/>
    <x v="1"/>
    <x v="1"/>
    <x v="2"/>
    <n v="260"/>
    <n v="371.8"/>
  </r>
  <r>
    <s v="AD01-9361"/>
    <x v="3"/>
    <d v="2023-09-01T00:00:00"/>
    <d v="2023-09-01T00:00:00"/>
    <x v="1"/>
    <x v="1"/>
    <s v="Cancelld"/>
    <x v="1"/>
    <x v="1"/>
    <x v="2"/>
    <n v="236"/>
    <n v="337.48"/>
  </r>
  <r>
    <s v="AD01-9362"/>
    <x v="3"/>
    <d v="2023-09-01T00:00:00"/>
    <d v="2023-09-01T00:00:00"/>
    <x v="1"/>
    <x v="1"/>
    <s v="Cancelld"/>
    <x v="1"/>
    <x v="1"/>
    <x v="2"/>
    <n v="262"/>
    <n v="374.65999999999997"/>
  </r>
  <r>
    <s v="AD01-9365"/>
    <x v="3"/>
    <d v="2023-09-01T00:00:00"/>
    <d v="2023-09-01T00:00:00"/>
    <x v="1"/>
    <x v="1"/>
    <s v="Cancelld"/>
    <x v="1"/>
    <x v="1"/>
    <x v="2"/>
    <n v="232"/>
    <n v="331.76"/>
  </r>
  <r>
    <s v="AD01-9361"/>
    <x v="3"/>
    <d v="2023-09-01T00:00:00"/>
    <d v="2023-09-01T00:00:00"/>
    <x v="1"/>
    <x v="1"/>
    <s v="Cancelld"/>
    <x v="1"/>
    <x v="1"/>
    <x v="2"/>
    <n v="795"/>
    <n v="1136.8499999999999"/>
  </r>
  <r>
    <s v="AD01-9362"/>
    <x v="3"/>
    <d v="2023-09-01T00:00:00"/>
    <d v="2023-09-01T00:00:00"/>
    <x v="1"/>
    <x v="1"/>
    <s v="Cancelld"/>
    <x v="1"/>
    <x v="1"/>
    <x v="2"/>
    <n v="882"/>
    <n v="1261.26"/>
  </r>
  <r>
    <s v="AD01-9362"/>
    <x v="3"/>
    <d v="2023-09-01T00:00:00"/>
    <d v="2023-09-01T00:00:00"/>
    <x v="1"/>
    <x v="1"/>
    <s v="Cancelld"/>
    <x v="1"/>
    <x v="1"/>
    <x v="2"/>
    <n v="835"/>
    <n v="526.24"/>
  </r>
  <r>
    <s v="AD01-9361"/>
    <x v="3"/>
    <d v="2023-09-01T00:00:00"/>
    <d v="2023-09-01T00:00:00"/>
    <x v="1"/>
    <x v="1"/>
    <s v="Cancelld"/>
    <x v="1"/>
    <x v="1"/>
    <x v="2"/>
    <n v="237"/>
    <n v="338.90999999999997"/>
  </r>
  <r>
    <s v="AD01-9365"/>
    <x v="3"/>
    <d v="2023-09-01T00:00:00"/>
    <d v="2023-09-01T00:00:00"/>
    <x v="1"/>
    <x v="1"/>
    <s v="Cancelld"/>
    <x v="1"/>
    <x v="1"/>
    <x v="2"/>
    <n v="259"/>
    <n v="370.37"/>
  </r>
  <r>
    <s v="AD01-9362"/>
    <x v="3"/>
    <d v="2023-09-01T00:00:00"/>
    <d v="2023-09-01T00:00:00"/>
    <x v="1"/>
    <x v="1"/>
    <s v="Cancelld"/>
    <x v="1"/>
    <x v="1"/>
    <x v="2"/>
    <n v="235"/>
    <n v="336.05"/>
  </r>
  <r>
    <s v="AD01-9361"/>
    <x v="3"/>
    <d v="2023-09-01T00:00:00"/>
    <d v="2023-09-01T00:00:00"/>
    <x v="1"/>
    <x v="1"/>
    <s v="Cancelld"/>
    <x v="1"/>
    <x v="1"/>
    <x v="2"/>
    <n v="804"/>
    <n v="1149.72"/>
  </r>
  <r>
    <s v="AD01-9364"/>
    <x v="3"/>
    <d v="2023-09-01T00:00:00"/>
    <d v="2023-09-01T00:00:00"/>
    <x v="1"/>
    <x v="1"/>
    <s v="Cancelld"/>
    <x v="1"/>
    <x v="1"/>
    <x v="2"/>
    <n v="233"/>
    <n v="333.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1FAE7-1280-49D6-8D03-7C97C98FC305}"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N3:Q10" firstHeaderRow="0" firstDataRow="1" firstDataCol="1"/>
  <pivotFields count="11">
    <pivotField showAll="0">
      <items count="6">
        <item x="0"/>
        <item x="1"/>
        <item x="2"/>
        <item x="3"/>
        <item h="1" m="1" x="4"/>
        <item t="default"/>
      </items>
    </pivotField>
    <pivotField showAll="0"/>
    <pivotField showAll="0"/>
    <pivotField showAll="0"/>
    <pivotField axis="axisRow" showAll="0" sortType="ascending">
      <items count="8">
        <item x="4"/>
        <item x="5"/>
        <item x="0"/>
        <item x="1"/>
        <item x="2"/>
        <item x="3"/>
        <item m="1" x="6"/>
        <item t="default"/>
      </items>
    </pivotField>
    <pivotField showAll="0"/>
    <pivotField dataField="1" showAll="0"/>
    <pivotField dataField="1" showAll="0"/>
    <pivotField showAll="0"/>
    <pivotField showAll="0"/>
    <pivotField showAll="0"/>
  </pivotFields>
  <rowFields count="1">
    <field x="4"/>
  </rowFields>
  <rowItems count="7">
    <i>
      <x/>
    </i>
    <i>
      <x v="1"/>
    </i>
    <i>
      <x v="2"/>
    </i>
    <i>
      <x v="3"/>
    </i>
    <i>
      <x v="4"/>
    </i>
    <i>
      <x v="5"/>
    </i>
    <i t="grand">
      <x/>
    </i>
  </rowItems>
  <colFields count="1">
    <field x="-2"/>
  </colFields>
  <colItems count="3">
    <i>
      <x/>
    </i>
    <i i="1">
      <x v="1"/>
    </i>
    <i i="2">
      <x v="2"/>
    </i>
  </colItems>
  <dataFields count="3">
    <dataField name="Sum of Income" fld="7" baseField="0" baseItem="0"/>
    <dataField name="Sum of Counts" fld="6" baseField="0" baseItem="0"/>
    <dataField name="Sum of Counts2" fld="6" showDataAs="percentOfCol" baseField="3" baseItem="2" numFmtId="10"/>
  </dataFields>
  <formats count="2">
    <format dxfId="36">
      <pivotArea collapsedLevelsAreSubtotals="1" fieldPosition="0">
        <references count="2">
          <reference field="4294967294" count="1" selected="0">
            <x v="1"/>
          </reference>
          <reference field="4" count="1">
            <x v="0"/>
          </reference>
        </references>
      </pivotArea>
    </format>
    <format dxfId="35">
      <pivotArea collapsedLevelsAreSubtotals="1" fieldPosition="0">
        <references count="2">
          <reference field="4294967294" count="1" selected="0">
            <x v="0"/>
          </reference>
          <reference field="4" count="1">
            <x v="0"/>
          </reference>
        </references>
      </pivotArea>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755C21-E23B-4C5B-AAB2-7BFA947728EF}"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F3:AF4" firstHeaderRow="1" firstDataRow="1" firstDataCol="0"/>
  <pivotFields count="11">
    <pivotField showAll="0">
      <items count="6">
        <item x="0"/>
        <item x="1"/>
        <item x="2"/>
        <item x="3"/>
        <item h="1" m="1" x="4"/>
        <item t="default"/>
      </items>
    </pivotField>
    <pivotField showAll="0"/>
    <pivotField showAll="0"/>
    <pivotField showAll="0">
      <items count="62">
        <item m="1" x="29"/>
        <item m="1" x="37"/>
        <item m="1" x="17"/>
        <item m="1" x="25"/>
        <item m="1" x="16"/>
        <item m="1" x="24"/>
        <item x="0"/>
        <item m="1" x="52"/>
        <item m="1" x="57"/>
        <item m="1" x="45"/>
        <item m="1" x="54"/>
        <item m="1" x="13"/>
        <item m="1" x="21"/>
        <item m="1" x="28"/>
        <item m="1" x="36"/>
        <item m="1" x="44"/>
        <item m="1" x="53"/>
        <item m="1" x="12"/>
        <item m="1" x="20"/>
        <item m="1" x="32"/>
        <item m="1" x="40"/>
        <item m="1" x="48"/>
        <item m="1" x="33"/>
        <item m="1" x="41"/>
        <item m="1" x="49"/>
        <item m="1" x="58"/>
        <item m="1" x="30"/>
        <item m="1" x="38"/>
        <item m="1" x="46"/>
        <item m="1" x="55"/>
        <item m="1" x="14"/>
        <item m="1" x="22"/>
        <item m="1" x="34"/>
        <item m="1" x="42"/>
        <item m="1" x="50"/>
        <item m="1" x="59"/>
        <item m="1" x="18"/>
        <item m="1" x="26"/>
        <item m="1" x="31"/>
        <item m="1" x="39"/>
        <item m="1" x="47"/>
        <item m="1" x="56"/>
        <item m="1" x="15"/>
        <item m="1" x="23"/>
        <item m="1" x="35"/>
        <item m="1" x="43"/>
        <item m="1" x="51"/>
        <item m="1" x="60"/>
        <item m="1" x="19"/>
        <item m="1" x="27"/>
        <item x="1"/>
        <item x="2"/>
        <item x="3"/>
        <item x="4"/>
        <item x="5"/>
        <item x="6"/>
        <item x="7"/>
        <item x="8"/>
        <item x="9"/>
        <item x="10"/>
        <item x="11"/>
        <item t="default"/>
      </items>
    </pivotField>
    <pivotField showAll="0" sortType="ascending"/>
    <pivotField showAll="0"/>
    <pivotField showAll="0"/>
    <pivotField showAll="0"/>
    <pivotField showAll="0"/>
    <pivotField dataField="1" showAll="0"/>
    <pivotField showAll="0"/>
  </pivotFields>
  <rowItems count="1">
    <i/>
  </rowItems>
  <colItems count="1">
    <i/>
  </colItems>
  <dataFields count="1">
    <dataField name="Sum of Operating profit" fld="9" baseField="0" baseItem="0" numFmtId="4"/>
  </dataFields>
  <formats count="2">
    <format dxfId="38">
      <pivotArea field="3" type="button" dataOnly="0" labelOnly="1" outline="0"/>
    </format>
    <format dxfId="37">
      <pivotArea outline="0" collapsedLevelsAreSubtotals="1" fieldPosition="0"/>
    </format>
  </formats>
  <chartFormats count="2">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32A6DC-2813-4623-81EE-181429FC7EF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10" firstHeaderRow="0" firstDataRow="1" firstDataCol="1"/>
  <pivotFields count="11">
    <pivotField showAll="0">
      <items count="6">
        <item x="0"/>
        <item x="1"/>
        <item x="2"/>
        <item x="3"/>
        <item h="1" m="1" x="4"/>
        <item t="default"/>
      </items>
    </pivotField>
    <pivotField showAll="0"/>
    <pivotField showAll="0"/>
    <pivotField showAll="0"/>
    <pivotField axis="axisRow" showAll="0" sortType="ascending">
      <items count="8">
        <item x="4"/>
        <item x="5"/>
        <item x="0"/>
        <item x="1"/>
        <item x="2"/>
        <item x="3"/>
        <item h="1" m="1" x="6"/>
        <item t="default"/>
      </items>
    </pivotField>
    <pivotField showAll="0"/>
    <pivotField showAll="0"/>
    <pivotField dataField="1" showAll="0"/>
    <pivotField showAll="0"/>
    <pivotField showAll="0"/>
    <pivotField showAll="0"/>
  </pivotFields>
  <rowFields count="1">
    <field x="4"/>
  </rowFields>
  <rowItems count="7">
    <i>
      <x/>
    </i>
    <i>
      <x v="1"/>
    </i>
    <i>
      <x v="2"/>
    </i>
    <i>
      <x v="3"/>
    </i>
    <i>
      <x v="4"/>
    </i>
    <i>
      <x v="5"/>
    </i>
    <i t="grand">
      <x/>
    </i>
  </rowItems>
  <colFields count="1">
    <field x="-2"/>
  </colFields>
  <colItems count="2">
    <i>
      <x/>
    </i>
    <i i="1">
      <x v="1"/>
    </i>
  </colItems>
  <dataFields count="2">
    <dataField name="Sum of Income" fld="7" baseField="0" baseItem="0" numFmtId="4"/>
    <dataField name="Sum of Income2" fld="7" showDataAs="percentOfTotal" baseField="2" baseItem="1" numFmtId="10"/>
  </dataFields>
  <formats count="1">
    <format dxfId="39">
      <pivotArea outline="0" collapsedLevelsAreSubtotals="1" fieldPosition="0">
        <references count="1">
          <reference field="4294967294" count="1" selected="0">
            <x v="0"/>
          </reference>
        </references>
      </pivotArea>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2952A6-6458-4C01-8954-B4C8E0CF02FF}"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I3:AK6" firstHeaderRow="0" firstDataRow="1" firstDataCol="1"/>
  <pivotFields count="11">
    <pivotField showAll="0">
      <items count="6">
        <item x="0"/>
        <item x="1"/>
        <item x="2"/>
        <item x="3"/>
        <item h="1" m="1" x="4"/>
        <item t="default"/>
      </items>
    </pivotField>
    <pivotField showAll="0"/>
    <pivotField showAll="0"/>
    <pivotField showAll="0">
      <items count="62">
        <item m="1" x="29"/>
        <item m="1" x="37"/>
        <item m="1" x="17"/>
        <item m="1" x="25"/>
        <item m="1" x="16"/>
        <item m="1" x="24"/>
        <item x="0"/>
        <item m="1" x="52"/>
        <item m="1" x="57"/>
        <item m="1" x="45"/>
        <item m="1" x="54"/>
        <item m="1" x="13"/>
        <item m="1" x="21"/>
        <item m="1" x="28"/>
        <item m="1" x="36"/>
        <item m="1" x="44"/>
        <item m="1" x="53"/>
        <item m="1" x="12"/>
        <item m="1" x="20"/>
        <item m="1" x="32"/>
        <item m="1" x="40"/>
        <item m="1" x="48"/>
        <item m="1" x="33"/>
        <item m="1" x="41"/>
        <item m="1" x="49"/>
        <item m="1" x="58"/>
        <item m="1" x="30"/>
        <item m="1" x="38"/>
        <item m="1" x="46"/>
        <item m="1" x="55"/>
        <item m="1" x="14"/>
        <item m="1" x="22"/>
        <item m="1" x="34"/>
        <item m="1" x="42"/>
        <item m="1" x="50"/>
        <item m="1" x="59"/>
        <item m="1" x="18"/>
        <item m="1" x="26"/>
        <item m="1" x="31"/>
        <item m="1" x="39"/>
        <item m="1" x="47"/>
        <item m="1" x="56"/>
        <item m="1" x="15"/>
        <item m="1" x="23"/>
        <item m="1" x="35"/>
        <item m="1" x="43"/>
        <item m="1" x="51"/>
        <item m="1" x="60"/>
        <item m="1" x="19"/>
        <item m="1" x="27"/>
        <item x="1"/>
        <item x="2"/>
        <item x="3"/>
        <item x="4"/>
        <item x="5"/>
        <item x="6"/>
        <item x="7"/>
        <item x="8"/>
        <item x="9"/>
        <item x="10"/>
        <item x="11"/>
        <item t="default"/>
      </items>
    </pivotField>
    <pivotField showAll="0" sortType="ascending"/>
    <pivotField showAll="0"/>
    <pivotField showAll="0"/>
    <pivotField dataField="1" showAll="0"/>
    <pivotField showAll="0"/>
    <pivotField showAll="0"/>
    <pivotField axis="axisRow" showAll="0">
      <items count="3">
        <item x="0"/>
        <item x="1"/>
        <item t="default"/>
      </items>
    </pivotField>
  </pivotFields>
  <rowFields count="1">
    <field x="10"/>
  </rowFields>
  <rowItems count="3">
    <i>
      <x/>
    </i>
    <i>
      <x v="1"/>
    </i>
    <i t="grand">
      <x/>
    </i>
  </rowItems>
  <colFields count="1">
    <field x="-2"/>
  </colFields>
  <colItems count="2">
    <i>
      <x/>
    </i>
    <i i="1">
      <x v="1"/>
    </i>
  </colItems>
  <dataFields count="2">
    <dataField name="Sum of Income" fld="7" baseField="0" baseItem="0"/>
    <dataField name="Sum of Income2" fld="7" showDataAs="percentOfCol" baseField="10" baseItem="0" numFmtId="10"/>
  </dataFields>
  <formats count="3">
    <format dxfId="42">
      <pivotArea field="3" type="button" dataOnly="0" labelOnly="1" outline="0"/>
    </format>
    <format dxfId="41">
      <pivotArea outline="0" collapsedLevelsAreSubtotals="1" fieldPosition="0"/>
    </format>
    <format dxfId="40">
      <pivotArea outline="0" fieldPosition="0">
        <references count="1">
          <reference field="4294967294" count="1">
            <x v="1"/>
          </reference>
        </references>
      </pivotArea>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668BD7-6F6E-415F-8EC5-B296669AF472}"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2:C74" firstHeaderRow="0" firstDataRow="1" firstDataCol="1"/>
  <pivotFields count="11">
    <pivotField showAll="0">
      <items count="6">
        <item x="0"/>
        <item x="1"/>
        <item x="2"/>
        <item x="3"/>
        <item h="1" m="1" x="4"/>
        <item t="default"/>
      </items>
    </pivotField>
    <pivotField showAll="0"/>
    <pivotField showAll="0"/>
    <pivotField showAll="0"/>
    <pivotField axis="axisRow" showAll="0" sortType="ascending">
      <items count="8">
        <item x="4"/>
        <item x="5"/>
        <item x="0"/>
        <item x="1"/>
        <item x="2"/>
        <item x="3"/>
        <item h="1" m="1" x="6"/>
        <item t="default"/>
      </items>
    </pivotField>
    <pivotField axis="axisRow" showAll="0">
      <items count="16">
        <item x="13"/>
        <item x="10"/>
        <item x="2"/>
        <item x="8"/>
        <item x="1"/>
        <item x="9"/>
        <item x="12"/>
        <item x="6"/>
        <item x="7"/>
        <item x="5"/>
        <item x="3"/>
        <item x="4"/>
        <item x="0"/>
        <item x="14"/>
        <item x="11"/>
        <item t="default"/>
      </items>
    </pivotField>
    <pivotField showAll="0"/>
    <pivotField dataField="1" showAll="0"/>
    <pivotField showAll="0"/>
    <pivotField showAll="0"/>
    <pivotField showAll="0"/>
  </pivotFields>
  <rowFields count="2">
    <field x="4"/>
    <field x="5"/>
  </rowFields>
  <rowItems count="22">
    <i>
      <x/>
    </i>
    <i r="1">
      <x v="1"/>
    </i>
    <i r="1">
      <x v="3"/>
    </i>
    <i r="1">
      <x v="5"/>
    </i>
    <i r="1">
      <x v="13"/>
    </i>
    <i r="1">
      <x v="14"/>
    </i>
    <i>
      <x v="1"/>
    </i>
    <i r="1">
      <x/>
    </i>
    <i>
      <x v="2"/>
    </i>
    <i r="1">
      <x v="4"/>
    </i>
    <i r="1">
      <x v="12"/>
    </i>
    <i>
      <x v="3"/>
    </i>
    <i r="1">
      <x v="2"/>
    </i>
    <i r="1">
      <x v="6"/>
    </i>
    <i r="1">
      <x v="8"/>
    </i>
    <i>
      <x v="4"/>
    </i>
    <i r="1">
      <x v="9"/>
    </i>
    <i r="1">
      <x v="10"/>
    </i>
    <i>
      <x v="5"/>
    </i>
    <i r="1">
      <x v="7"/>
    </i>
    <i r="1">
      <x v="11"/>
    </i>
    <i t="grand">
      <x/>
    </i>
  </rowItems>
  <colFields count="1">
    <field x="-2"/>
  </colFields>
  <colItems count="2">
    <i>
      <x/>
    </i>
    <i i="1">
      <x v="1"/>
    </i>
  </colItems>
  <dataFields count="2">
    <dataField name="Sum of Income" fld="7" baseField="0" baseItem="0" numFmtId="4"/>
    <dataField name="Sum of Income2" fld="7" showDataAs="percentOfTotal" baseField="2" baseItem="1" numFmtId="10"/>
  </dataFields>
  <formats count="1">
    <format dxfId="43">
      <pivotArea outline="0" collapsedLevelsAreSubtotals="1" fieldPosition="0">
        <references count="1">
          <reference field="4294967294" count="1" selected="0">
            <x v="0"/>
          </reference>
        </references>
      </pivotArea>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5B9CAA-4254-4668-A48B-D85316785B5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8:B29" firstHeaderRow="0" firstDataRow="1" firstDataCol="0"/>
  <pivotFields count="11">
    <pivotField showAll="0">
      <items count="6">
        <item x="0"/>
        <item x="1"/>
        <item x="2"/>
        <item x="3"/>
        <item h="1" m="1" x="4"/>
        <item t="default"/>
      </items>
    </pivotField>
    <pivotField showAll="0"/>
    <pivotField showAll="0"/>
    <pivotField showAll="0"/>
    <pivotField showAll="0" sortType="ascending"/>
    <pivotField showAll="0"/>
    <pivotField showAll="0"/>
    <pivotField dataField="1" showAll="0"/>
    <pivotField dataField="1" showAll="0"/>
    <pivotField showAll="0"/>
    <pivotField showAll="0"/>
  </pivotFields>
  <rowItems count="1">
    <i/>
  </rowItems>
  <colFields count="1">
    <field x="-2"/>
  </colFields>
  <colItems count="2">
    <i>
      <x/>
    </i>
    <i i="1">
      <x v="1"/>
    </i>
  </colItems>
  <dataFields count="2">
    <dataField name="Sum of Income" fld="7" baseField="0" baseItem="0" numFmtId="4"/>
    <dataField name="Sum of Target Income" fld="8" baseField="0" baseItem="0" numFmtId="4"/>
  </dataFields>
  <formats count="2">
    <format dxfId="45">
      <pivotArea outline="0" collapsedLevelsAreSubtotals="1" fieldPosition="0">
        <references count="1">
          <reference field="4294967294" count="1" selected="0">
            <x v="0"/>
          </reference>
        </references>
      </pivotArea>
    </format>
    <format dxfId="44">
      <pivotArea outline="0" collapsedLevelsAreSubtotals="1" fieldPosition="0">
        <references count="1">
          <reference field="4294967294" count="1" selected="0">
            <x v="1"/>
          </reference>
        </references>
      </pivotArea>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A2753C-AA67-4ACD-8E7F-39EB5329B71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AC3:AD16" firstHeaderRow="1" firstDataRow="1" firstDataCol="1"/>
  <pivotFields count="11">
    <pivotField showAll="0">
      <items count="6">
        <item x="0"/>
        <item x="1"/>
        <item x="2"/>
        <item x="3"/>
        <item h="1" m="1" x="4"/>
        <item t="default"/>
      </items>
    </pivotField>
    <pivotField showAll="0"/>
    <pivotField showAll="0"/>
    <pivotField axis="axisRow" showAll="0">
      <items count="62">
        <item m="1" x="29"/>
        <item m="1" x="37"/>
        <item m="1" x="17"/>
        <item m="1" x="25"/>
        <item m="1" x="16"/>
        <item m="1" x="24"/>
        <item x="0"/>
        <item m="1" x="52"/>
        <item m="1" x="57"/>
        <item m="1" x="45"/>
        <item m="1" x="54"/>
        <item m="1" x="13"/>
        <item m="1" x="21"/>
        <item m="1" x="28"/>
        <item m="1" x="36"/>
        <item m="1" x="44"/>
        <item m="1" x="53"/>
        <item m="1" x="12"/>
        <item m="1" x="20"/>
        <item m="1" x="32"/>
        <item m="1" x="40"/>
        <item m="1" x="48"/>
        <item m="1" x="33"/>
        <item m="1" x="41"/>
        <item m="1" x="49"/>
        <item m="1" x="58"/>
        <item m="1" x="30"/>
        <item m="1" x="38"/>
        <item m="1" x="46"/>
        <item m="1" x="55"/>
        <item m="1" x="14"/>
        <item m="1" x="22"/>
        <item m="1" x="34"/>
        <item m="1" x="42"/>
        <item m="1" x="50"/>
        <item m="1" x="59"/>
        <item m="1" x="18"/>
        <item m="1" x="26"/>
        <item m="1" x="31"/>
        <item m="1" x="39"/>
        <item m="1" x="47"/>
        <item m="1" x="56"/>
        <item m="1" x="15"/>
        <item m="1" x="23"/>
        <item m="1" x="35"/>
        <item m="1" x="43"/>
        <item m="1" x="51"/>
        <item m="1" x="60"/>
        <item m="1" x="19"/>
        <item m="1" x="27"/>
        <item x="1"/>
        <item x="2"/>
        <item x="3"/>
        <item x="4"/>
        <item x="5"/>
        <item x="6"/>
        <item x="7"/>
        <item x="8"/>
        <item x="9"/>
        <item x="10"/>
        <item x="11"/>
        <item t="default"/>
      </items>
    </pivotField>
    <pivotField showAll="0" sortType="ascending"/>
    <pivotField showAll="0"/>
    <pivotField showAll="0"/>
    <pivotField showAll="0"/>
    <pivotField showAll="0"/>
    <pivotField dataField="1" showAll="0"/>
    <pivotField showAll="0"/>
  </pivotFields>
  <rowFields count="1">
    <field x="3"/>
  </rowFields>
  <rowItems count="13">
    <i>
      <x v="6"/>
    </i>
    <i>
      <x v="50"/>
    </i>
    <i>
      <x v="51"/>
    </i>
    <i>
      <x v="52"/>
    </i>
    <i>
      <x v="53"/>
    </i>
    <i>
      <x v="54"/>
    </i>
    <i>
      <x v="55"/>
    </i>
    <i>
      <x v="56"/>
    </i>
    <i>
      <x v="57"/>
    </i>
    <i>
      <x v="58"/>
    </i>
    <i>
      <x v="59"/>
    </i>
    <i>
      <x v="60"/>
    </i>
    <i t="grand">
      <x/>
    </i>
  </rowItems>
  <colItems count="1">
    <i/>
  </colItems>
  <dataFields count="1">
    <dataField name="Sum of Operating profit" fld="9" baseField="0" baseItem="0" numFmtId="4"/>
  </dataFields>
  <formats count="3">
    <format dxfId="48">
      <pivotArea field="3" type="button" dataOnly="0" labelOnly="1" outline="0" axis="axisRow" fieldPosition="0"/>
    </format>
    <format dxfId="47">
      <pivotArea dataOnly="0" labelOnly="1" fieldPosition="0">
        <references count="1">
          <reference field="3" count="0"/>
        </references>
      </pivotArea>
    </format>
    <format dxfId="46">
      <pivotArea outline="0" collapsedLevelsAreSubtotals="1" fieldPosition="0"/>
    </format>
  </formats>
  <chartFormats count="14">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3" count="1" selected="0">
            <x v="60"/>
          </reference>
        </references>
      </pivotArea>
    </chartFormat>
    <chartFormat chart="14" format="4">
      <pivotArea type="data" outline="0" fieldPosition="0">
        <references count="2">
          <reference field="4294967294" count="1" selected="0">
            <x v="0"/>
          </reference>
          <reference field="3" count="1" selected="0">
            <x v="59"/>
          </reference>
        </references>
      </pivotArea>
    </chartFormat>
    <chartFormat chart="14" format="5">
      <pivotArea type="data" outline="0" fieldPosition="0">
        <references count="2">
          <reference field="4294967294" count="1" selected="0">
            <x v="0"/>
          </reference>
          <reference field="3" count="1" selected="0">
            <x v="58"/>
          </reference>
        </references>
      </pivotArea>
    </chartFormat>
    <chartFormat chart="14" format="6">
      <pivotArea type="data" outline="0" fieldPosition="0">
        <references count="2">
          <reference field="4294967294" count="1" selected="0">
            <x v="0"/>
          </reference>
          <reference field="3" count="1" selected="0">
            <x v="57"/>
          </reference>
        </references>
      </pivotArea>
    </chartFormat>
    <chartFormat chart="14" format="7">
      <pivotArea type="data" outline="0" fieldPosition="0">
        <references count="2">
          <reference field="4294967294" count="1" selected="0">
            <x v="0"/>
          </reference>
          <reference field="3" count="1" selected="0">
            <x v="56"/>
          </reference>
        </references>
      </pivotArea>
    </chartFormat>
    <chartFormat chart="14" format="8">
      <pivotArea type="data" outline="0" fieldPosition="0">
        <references count="2">
          <reference field="4294967294" count="1" selected="0">
            <x v="0"/>
          </reference>
          <reference field="3" count="1" selected="0">
            <x v="55"/>
          </reference>
        </references>
      </pivotArea>
    </chartFormat>
    <chartFormat chart="14" format="9">
      <pivotArea type="data" outline="0" fieldPosition="0">
        <references count="2">
          <reference field="4294967294" count="1" selected="0">
            <x v="0"/>
          </reference>
          <reference field="3" count="1" selected="0">
            <x v="54"/>
          </reference>
        </references>
      </pivotArea>
    </chartFormat>
    <chartFormat chart="14" format="10">
      <pivotArea type="data" outline="0" fieldPosition="0">
        <references count="2">
          <reference field="4294967294" count="1" selected="0">
            <x v="0"/>
          </reference>
          <reference field="3" count="1" selected="0">
            <x v="53"/>
          </reference>
        </references>
      </pivotArea>
    </chartFormat>
    <chartFormat chart="14" format="11">
      <pivotArea type="data" outline="0" fieldPosition="0">
        <references count="2">
          <reference field="4294967294" count="1" selected="0">
            <x v="0"/>
          </reference>
          <reference field="3" count="1" selected="0">
            <x v="52"/>
          </reference>
        </references>
      </pivotArea>
    </chartFormat>
    <chartFormat chart="14" format="12">
      <pivotArea type="data" outline="0" fieldPosition="0">
        <references count="2">
          <reference field="4294967294" count="1" selected="0">
            <x v="0"/>
          </reference>
          <reference field="3" count="1" selected="0">
            <x v="51"/>
          </reference>
        </references>
      </pivotArea>
    </chartFormat>
    <chartFormat chart="14" format="13">
      <pivotArea type="data" outline="0" fieldPosition="0">
        <references count="2">
          <reference field="4294967294" count="1" selected="0">
            <x v="0"/>
          </reference>
          <reference field="3" count="1" selected="0">
            <x v="50"/>
          </reference>
        </references>
      </pivotArea>
    </chartFormat>
    <chartFormat chart="14" format="14">
      <pivotArea type="data" outline="0" fieldPosition="0">
        <references count="2">
          <reference field="4294967294" count="1" selected="0">
            <x v="0"/>
          </reference>
          <reference field="3" count="1" selected="0">
            <x v="6"/>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68692E-1879-4766-A296-FF9E8A458FE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3:C46" firstHeaderRow="0" firstDataRow="1" firstDataCol="1"/>
  <pivotFields count="11">
    <pivotField showAll="0">
      <items count="6">
        <item x="0"/>
        <item x="1"/>
        <item x="2"/>
        <item x="3"/>
        <item h="1" m="1" x="4"/>
        <item t="default"/>
      </items>
    </pivotField>
    <pivotField showAll="0"/>
    <pivotField showAll="0"/>
    <pivotField axis="axisRow" showAll="0">
      <items count="62">
        <item m="1" x="29"/>
        <item m="1" x="37"/>
        <item m="1" x="17"/>
        <item m="1" x="25"/>
        <item m="1" x="16"/>
        <item m="1" x="24"/>
        <item x="0"/>
        <item m="1" x="52"/>
        <item m="1" x="57"/>
        <item m="1" x="45"/>
        <item m="1" x="54"/>
        <item m="1" x="13"/>
        <item m="1" x="21"/>
        <item m="1" x="28"/>
        <item m="1" x="36"/>
        <item m="1" x="44"/>
        <item m="1" x="53"/>
        <item m="1" x="12"/>
        <item m="1" x="20"/>
        <item m="1" x="32"/>
        <item m="1" x="40"/>
        <item m="1" x="48"/>
        <item m="1" x="33"/>
        <item m="1" x="41"/>
        <item m="1" x="49"/>
        <item m="1" x="58"/>
        <item m="1" x="30"/>
        <item m="1" x="38"/>
        <item m="1" x="46"/>
        <item m="1" x="55"/>
        <item m="1" x="14"/>
        <item m="1" x="22"/>
        <item m="1" x="34"/>
        <item m="1" x="42"/>
        <item m="1" x="50"/>
        <item m="1" x="59"/>
        <item m="1" x="18"/>
        <item m="1" x="26"/>
        <item m="1" x="31"/>
        <item m="1" x="39"/>
        <item m="1" x="47"/>
        <item m="1" x="56"/>
        <item m="1" x="15"/>
        <item m="1" x="23"/>
        <item m="1" x="35"/>
        <item m="1" x="43"/>
        <item m="1" x="51"/>
        <item m="1" x="60"/>
        <item m="1" x="19"/>
        <item m="1" x="27"/>
        <item x="1"/>
        <item x="2"/>
        <item x="3"/>
        <item x="4"/>
        <item x="5"/>
        <item x="6"/>
        <item x="7"/>
        <item x="8"/>
        <item x="9"/>
        <item x="10"/>
        <item x="11"/>
        <item t="default"/>
      </items>
    </pivotField>
    <pivotField showAll="0" sortType="ascending"/>
    <pivotField showAll="0"/>
    <pivotField showAll="0"/>
    <pivotField dataField="1" showAll="0"/>
    <pivotField showAll="0"/>
    <pivotField showAll="0"/>
    <pivotField showAll="0"/>
  </pivotFields>
  <rowFields count="1">
    <field x="3"/>
  </rowFields>
  <rowItems count="13">
    <i>
      <x v="6"/>
    </i>
    <i>
      <x v="50"/>
    </i>
    <i>
      <x v="51"/>
    </i>
    <i>
      <x v="52"/>
    </i>
    <i>
      <x v="53"/>
    </i>
    <i>
      <x v="54"/>
    </i>
    <i>
      <x v="55"/>
    </i>
    <i>
      <x v="56"/>
    </i>
    <i>
      <x v="57"/>
    </i>
    <i>
      <x v="58"/>
    </i>
    <i>
      <x v="59"/>
    </i>
    <i>
      <x v="60"/>
    </i>
    <i t="grand">
      <x/>
    </i>
  </rowItems>
  <colFields count="1">
    <field x="-2"/>
  </colFields>
  <colItems count="2">
    <i>
      <x/>
    </i>
    <i i="1">
      <x v="1"/>
    </i>
  </colItems>
  <dataFields count="2">
    <dataField name="Sum of Income" fld="7" baseField="0" baseItem="0" numFmtId="4"/>
    <dataField name="Sum of Income2" fld="7" baseField="0" baseItem="0"/>
  </dataFields>
  <formats count="7">
    <format dxfId="55">
      <pivotArea outline="0" collapsedLevelsAreSubtotals="1" fieldPosition="0">
        <references count="1">
          <reference field="4294967294" count="1" selected="0">
            <x v="0"/>
          </reference>
        </references>
      </pivotArea>
    </format>
    <format dxfId="54">
      <pivotArea field="3" type="button" dataOnly="0" labelOnly="1" outline="0" axis="axisRow" fieldPosition="0"/>
    </format>
    <format dxfId="53">
      <pivotArea dataOnly="0" labelOnly="1" fieldPosition="0">
        <references count="1">
          <reference field="3" count="0"/>
        </references>
      </pivotArea>
    </format>
    <format dxfId="52">
      <pivotArea collapsedLevelsAreSubtotals="1" fieldPosition="0">
        <references count="2">
          <reference field="4294967294" count="1" selected="0">
            <x v="1"/>
          </reference>
          <reference field="3" count="1">
            <x v="4"/>
          </reference>
        </references>
      </pivotArea>
    </format>
    <format dxfId="51">
      <pivotArea field="3" grandRow="1" outline="0" collapsedLevelsAreSubtotals="1" axis="axisRow" fieldPosition="0">
        <references count="1">
          <reference field="4294967294" count="1" selected="0">
            <x v="1"/>
          </reference>
        </references>
      </pivotArea>
    </format>
    <format dxfId="50">
      <pivotArea collapsedLevelsAreSubtotals="1" fieldPosition="0">
        <references count="2">
          <reference field="4294967294" count="1" selected="0">
            <x v="1"/>
          </reference>
          <reference field="3" count="1">
            <x v="0"/>
          </reference>
        </references>
      </pivotArea>
    </format>
    <format dxfId="49">
      <pivotArea collapsedLevelsAreSubtotals="1" fieldPosition="0">
        <references count="2">
          <reference field="4294967294" count="1" selected="0">
            <x v="1"/>
          </reference>
          <reference field="3" count="1">
            <x v="6"/>
          </reference>
        </references>
      </pivotArea>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2DE0E0-07A4-4708-8ED4-253C2095F4D7}"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3:Q4" firstHeaderRow="0" firstDataRow="1" firstDataCol="0"/>
  <pivotFields count="4">
    <pivotField showAll="0">
      <items count="5">
        <item x="0"/>
        <item h="1" x="1"/>
        <item h="1" x="2"/>
        <item h="1" x="3"/>
        <item t="default"/>
      </items>
    </pivotField>
    <pivotField showAll="0">
      <items count="7">
        <item x="4"/>
        <item x="5"/>
        <item x="0"/>
        <item x="2"/>
        <item x="3"/>
        <item x="1"/>
        <item t="default"/>
      </items>
    </pivotField>
    <pivotField dataField="1" numFmtId="3" showAll="0"/>
    <pivotField dataField="1" numFmtId="3" showAll="0"/>
  </pivotFields>
  <rowItems count="1">
    <i/>
  </rowItems>
  <colFields count="1">
    <field x="-2"/>
  </colFields>
  <colItems count="2">
    <i>
      <x/>
    </i>
    <i i="1">
      <x v="1"/>
    </i>
  </colItems>
  <dataFields count="2">
    <dataField name="Sum of Amount" fld="2" baseField="0" baseItem="0" numFmtId="4"/>
    <dataField name="Sum of Target" fld="3" baseField="0" baseItem="0" numFmtId="4"/>
  </dataFields>
  <formats count="2">
    <format dxfId="32">
      <pivotArea outline="0" collapsedLevelsAreSubtotals="1" fieldPosition="0">
        <references count="1">
          <reference field="4294967294" count="1" selected="0">
            <x v="0"/>
          </reference>
        </references>
      </pivotArea>
    </format>
    <format dxfId="31">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3E5FEB2-7593-4C57-A2CA-68166B50A444}"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10" firstHeaderRow="0" firstDataRow="1" firstDataCol="1"/>
  <pivotFields count="4">
    <pivotField showAll="0">
      <items count="5">
        <item x="0"/>
        <item h="1" x="1"/>
        <item h="1" x="2"/>
        <item h="1" x="3"/>
        <item t="default"/>
      </items>
    </pivotField>
    <pivotField axis="axisRow" showAll="0">
      <items count="7">
        <item x="4"/>
        <item x="5"/>
        <item x="0"/>
        <item x="2"/>
        <item x="3"/>
        <item x="1"/>
        <item t="default"/>
      </items>
    </pivotField>
    <pivotField dataField="1" numFmtId="3" showAll="0"/>
    <pivotField numFmtId="3" showAll="0"/>
  </pivotFields>
  <rowFields count="1">
    <field x="1"/>
  </rowFields>
  <rowItems count="7">
    <i>
      <x/>
    </i>
    <i>
      <x v="1"/>
    </i>
    <i>
      <x v="2"/>
    </i>
    <i>
      <x v="3"/>
    </i>
    <i>
      <x v="4"/>
    </i>
    <i>
      <x v="5"/>
    </i>
    <i t="grand">
      <x/>
    </i>
  </rowItems>
  <colFields count="1">
    <field x="-2"/>
  </colFields>
  <colItems count="2">
    <i>
      <x/>
    </i>
    <i i="1">
      <x v="1"/>
    </i>
  </colItems>
  <dataFields count="2">
    <dataField name="Sum of Amount" fld="2" baseField="0" baseItem="0" numFmtId="4"/>
    <dataField name="Sum of Amount2" fld="2" showDataAs="percentOfCol" baseField="1" baseItem="0" numFmtId="166"/>
  </dataFields>
  <formats count="2">
    <format dxfId="34">
      <pivotArea outline="0" collapsedLevelsAreSubtotals="1" fieldPosition="0">
        <references count="1">
          <reference field="4294967294" count="1" selected="0">
            <x v="0"/>
          </reference>
        </references>
      </pivotArea>
    </format>
    <format dxfId="3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CB29BCD-0BDF-4064-8C03-13775A19A70F}" name="PivotTable8"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D3:AF6" firstHeaderRow="0" firstDataRow="1" firstDataCol="1"/>
  <pivotFields count="12">
    <pivotField showAll="0"/>
    <pivotField showAll="0">
      <items count="5">
        <item x="0"/>
        <item x="1"/>
        <item x="2"/>
        <item x="3"/>
        <item t="default"/>
      </items>
    </pivotField>
    <pivotField numFmtId="14" showAll="0"/>
    <pivotField numFmtId="167" showAll="0"/>
    <pivotField showAll="0"/>
    <pivotField showAll="0"/>
    <pivotField showAll="0"/>
    <pivotField showAll="0"/>
    <pivotField axis="axisRow" dataField="1" showAll="0">
      <items count="3">
        <item x="0"/>
        <item x="1"/>
        <item t="default"/>
      </items>
    </pivotField>
    <pivotField showAll="0">
      <items count="4">
        <item x="2"/>
        <item x="1"/>
        <item x="0"/>
        <item t="default"/>
      </items>
    </pivotField>
    <pivotField numFmtId="3" showAll="0"/>
    <pivotField numFmtId="3" showAll="0"/>
  </pivotFields>
  <rowFields count="1">
    <field x="8"/>
  </rowFields>
  <rowItems count="3">
    <i>
      <x/>
    </i>
    <i>
      <x v="1"/>
    </i>
    <i t="grand">
      <x/>
    </i>
  </rowItems>
  <colFields count="1">
    <field x="-2"/>
  </colFields>
  <colItems count="2">
    <i>
      <x/>
    </i>
    <i i="1">
      <x v="1"/>
    </i>
  </colItems>
  <dataFields count="2">
    <dataField name="Count of Sale Status" fld="8" subtotal="count" baseField="0" baseItem="0"/>
    <dataField name="Count of Sale Status2" fld="8" subtotal="count" showDataAs="percentOfCol" baseField="8" baseItem="0" numFmtId="166"/>
  </dataFields>
  <formats count="3">
    <format dxfId="18">
      <pivotArea outline="0" collapsedLevelsAreSubtotals="1" fieldPosition="0"/>
    </format>
    <format dxfId="17">
      <pivotArea outline="0" fieldPosition="0">
        <references count="1">
          <reference field="4294967294" count="1">
            <x v="1"/>
          </reference>
        </references>
      </pivotArea>
    </format>
    <format dxfId="16">
      <pivotArea outline="0" collapsedLevelsAreSubtotals="1" fieldPosition="0">
        <references count="1">
          <reference field="4294967294" count="1" selected="0">
            <x v="1"/>
          </reference>
        </references>
      </pivotArea>
    </format>
  </formats>
  <chartFormats count="8">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8" count="1" selected="0">
            <x v="0"/>
          </reference>
        </references>
      </pivotArea>
    </chartFormat>
    <chartFormat chart="6" format="10">
      <pivotArea type="data" outline="0" fieldPosition="0">
        <references count="2">
          <reference field="4294967294" count="1" selected="0">
            <x v="0"/>
          </reference>
          <reference field="8" count="1" selected="0">
            <x v="1"/>
          </reference>
        </references>
      </pivotArea>
    </chartFormat>
    <chartFormat chart="6" format="11" series="1">
      <pivotArea type="data" outline="0" fieldPosition="0">
        <references count="1">
          <reference field="4294967294" count="1" selected="0">
            <x v="1"/>
          </reference>
        </references>
      </pivotArea>
    </chartFormat>
    <chartFormat chart="6" format="12">
      <pivotArea type="data" outline="0" fieldPosition="0">
        <references count="2">
          <reference field="4294967294" count="1" selected="0">
            <x v="1"/>
          </reference>
          <reference field="8" count="1" selected="0">
            <x v="0"/>
          </reference>
        </references>
      </pivotArea>
    </chartFormat>
    <chartFormat chart="6" format="13">
      <pivotArea type="data" outline="0" fieldPosition="0">
        <references count="2">
          <reference field="4294967294"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698C0BC-84F9-4BE0-B81B-36A41FFC372A}" name="PivotTable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Z3:AA7" firstHeaderRow="1" firstDataRow="1" firstDataCol="1"/>
  <pivotFields count="12">
    <pivotField showAll="0"/>
    <pivotField showAll="0">
      <items count="5">
        <item x="0"/>
        <item x="1"/>
        <item x="2"/>
        <item x="3"/>
        <item t="default"/>
      </items>
    </pivotField>
    <pivotField numFmtId="14" showAll="0"/>
    <pivotField numFmtId="167" showAll="0"/>
    <pivotField showAll="0"/>
    <pivotField showAll="0"/>
    <pivotField showAll="0"/>
    <pivotField showAll="0"/>
    <pivotField showAll="0"/>
    <pivotField axis="axisRow" dataField="1" showAll="0">
      <items count="4">
        <item x="2"/>
        <item x="1"/>
        <item x="0"/>
        <item t="default"/>
      </items>
    </pivotField>
    <pivotField numFmtId="3" showAll="0"/>
    <pivotField numFmtId="3" showAll="0"/>
  </pivotFields>
  <rowFields count="1">
    <field x="9"/>
  </rowFields>
  <rowItems count="4">
    <i>
      <x/>
    </i>
    <i>
      <x v="1"/>
    </i>
    <i>
      <x v="2"/>
    </i>
    <i t="grand">
      <x/>
    </i>
  </rowItems>
  <colItems count="1">
    <i/>
  </colItems>
  <dataFields count="1">
    <dataField name="Count of Delivery Type" fld="9" subtotal="count" baseField="0" baseItem="0" numFmtId="3"/>
  </dataFields>
  <formats count="1">
    <format dxfId="1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E0E1D4C-4DFC-4F21-804B-FE057AED87B7}" name="PivotTable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T3:U7" firstHeaderRow="1" firstDataRow="1" firstDataCol="1"/>
  <pivotFields count="12">
    <pivotField showAll="0"/>
    <pivotField showAll="0">
      <items count="5">
        <item x="0"/>
        <item x="1"/>
        <item x="2"/>
        <item x="3"/>
        <item t="default"/>
      </items>
    </pivotField>
    <pivotField numFmtId="14" showAll="0"/>
    <pivotField numFmtId="167" showAll="0"/>
    <pivotField showAll="0"/>
    <pivotField showAll="0"/>
    <pivotField showAll="0"/>
    <pivotField showAll="0"/>
    <pivotField showAll="0"/>
    <pivotField axis="axisRow" showAll="0">
      <items count="4">
        <item x="2"/>
        <item x="1"/>
        <item x="0"/>
        <item t="default"/>
      </items>
    </pivotField>
    <pivotField dataField="1" numFmtId="3" showAll="0"/>
    <pivotField numFmtId="3" showAll="0"/>
  </pivotFields>
  <rowFields count="1">
    <field x="9"/>
  </rowFields>
  <rowItems count="4">
    <i>
      <x/>
    </i>
    <i>
      <x v="1"/>
    </i>
    <i>
      <x v="2"/>
    </i>
    <i t="grand">
      <x/>
    </i>
  </rowItems>
  <colItems count="1">
    <i/>
  </colItems>
  <dataFields count="1">
    <dataField name="Sum of Amount" fld="10" baseField="0" baseItem="0"/>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E7846F8-A691-435F-B73A-990845E9392D}" name="PivotTable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15:K18" firstHeaderRow="1" firstDataRow="1" firstDataCol="1"/>
  <pivotFields count="12">
    <pivotField showAll="0"/>
    <pivotField showAll="0">
      <items count="5">
        <item x="0"/>
        <item x="1"/>
        <item x="2"/>
        <item x="3"/>
        <item t="default"/>
      </items>
    </pivotField>
    <pivotField numFmtId="14" showAll="0"/>
    <pivotField numFmtId="167" showAll="0"/>
    <pivotField showAll="0">
      <items count="3">
        <item x="1"/>
        <item x="0"/>
        <item t="default"/>
      </items>
    </pivotField>
    <pivotField showAll="0">
      <items count="3">
        <item x="1"/>
        <item x="0"/>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numFmtId="3" showAll="0"/>
    <pivotField numFmtId="3" showAll="0"/>
  </pivotFields>
  <rowFields count="1">
    <field x="7"/>
  </rowFields>
  <rowItems count="3">
    <i>
      <x v="1"/>
    </i>
    <i>
      <x/>
    </i>
    <i t="grand">
      <x/>
    </i>
  </rowItems>
  <colItems count="1">
    <i/>
  </colItems>
  <dataFields count="1">
    <dataField name="Count of Registration Status" fld="7" subtotal="count" baseField="0" baseItem="0"/>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52A9012-6AB8-4CDA-BB78-9499E9E45E93}"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9:K12" firstHeaderRow="1" firstDataRow="1" firstDataCol="1"/>
  <pivotFields count="12">
    <pivotField showAll="0"/>
    <pivotField showAll="0">
      <items count="5">
        <item x="0"/>
        <item x="1"/>
        <item x="2"/>
        <item x="3"/>
        <item t="default"/>
      </items>
    </pivotField>
    <pivotField numFmtId="14" showAll="0"/>
    <pivotField numFmtId="167" showAll="0"/>
    <pivotField showAll="0">
      <items count="3">
        <item x="1"/>
        <item x="0"/>
        <item t="default"/>
      </items>
    </pivotField>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3" showAll="0"/>
    <pivotField numFmtId="3" showAll="0"/>
  </pivotFields>
  <rowFields count="1">
    <field x="5"/>
  </rowFields>
  <rowItems count="3">
    <i>
      <x v="1"/>
    </i>
    <i>
      <x/>
    </i>
    <i t="grand">
      <x/>
    </i>
  </rowItems>
  <colItems count="1">
    <i/>
  </colItems>
  <dataFields count="1">
    <dataField name="Count of Payment Method" fld="5" subtotal="count" baseField="0" baseItem="0"/>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0FB700D-FFFF-4355-91F3-A6949F89F6CB}"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3:K6" firstHeaderRow="1" firstDataRow="1" firstDataCol="1"/>
  <pivotFields count="12">
    <pivotField showAll="0"/>
    <pivotField showAll="0">
      <items count="5">
        <item x="0"/>
        <item x="1"/>
        <item x="2"/>
        <item x="3"/>
        <item t="default"/>
      </items>
    </pivotField>
    <pivotField numFmtId="14" showAll="0"/>
    <pivotField numFmtId="167" showAll="0"/>
    <pivotField axis="axisRow" dataField="1" showAll="0" sortType="a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3" showAll="0"/>
    <pivotField numFmtId="3" showAll="0"/>
  </pivotFields>
  <rowFields count="1">
    <field x="4"/>
  </rowFields>
  <rowItems count="3">
    <i>
      <x/>
    </i>
    <i>
      <x v="1"/>
    </i>
    <i t="grand">
      <x/>
    </i>
  </rowItems>
  <colItems count="1">
    <i/>
  </colItems>
  <dataFields count="1">
    <dataField name="Count of POS" fld="4" subtotal="count" baseField="0" baseItem="0"/>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757A9EB-CC9A-48BF-91B8-F1F9724CEFDE}" name="PivotTable9"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4" firstHeaderRow="0" firstDataRow="1" firstDataCol="0"/>
  <pivotFields count="12">
    <pivotField showAll="0"/>
    <pivotField showAll="0">
      <items count="5">
        <item x="0"/>
        <item x="1"/>
        <item x="2"/>
        <item x="3"/>
        <item t="default"/>
      </items>
    </pivotField>
    <pivotField numFmtId="14" showAll="0"/>
    <pivotField numFmtId="167" showAll="0"/>
    <pivotField showAll="0"/>
    <pivotField showAll="0"/>
    <pivotField showAll="0"/>
    <pivotField showAll="0"/>
    <pivotField showAll="0"/>
    <pivotField showAll="0"/>
    <pivotField dataField="1" numFmtId="3" showAll="0"/>
    <pivotField dataField="1" numFmtId="3" showAll="0"/>
  </pivotFields>
  <rowItems count="1">
    <i/>
  </rowItems>
  <colFields count="1">
    <field x="-2"/>
  </colFields>
  <colItems count="2">
    <i>
      <x/>
    </i>
    <i i="1">
      <x v="1"/>
    </i>
  </colItems>
  <dataFields count="2">
    <dataField name="Sum of Target" fld="11" baseField="0" baseItem="0"/>
    <dataField name="Sum of Amount" fld="10" baseField="0" baseItem="0"/>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53E008F-D5A7-476D-B5FF-9CBC6F10C5A8}" sourceName="Year">
  <pivotTables>
    <pivotTable tabId="10" name="PivotTable1"/>
    <pivotTable tabId="10" name="PivotTable2"/>
    <pivotTable tabId="10" name="PivotTable3"/>
    <pivotTable tabId="10" name="PivotTable5"/>
    <pivotTable tabId="10" name="PivotTable8"/>
    <pivotTable tabId="10" name="PivotTable9"/>
    <pivotTable tabId="10" name="PivotTable10"/>
    <pivotTable tabId="10" name="PivotTable4"/>
  </pivotTables>
  <data>
    <tabular pivotCacheId="1849415398">
      <items count="5">
        <i x="0" s="1"/>
        <i x="1" s="1"/>
        <i x="2" s="1"/>
        <i x="3" s="1"/>
        <i x="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CBE9A71-9A7D-451D-9D41-F88B831A3E8A}" sourceName="Year">
  <pivotTables>
    <pivotTable tabId="11" name="PivotTable1"/>
    <pivotTable tabId="11" name="PivotTable6"/>
  </pivotTables>
  <data>
    <tabular pivotCacheId="2027144486">
      <items count="4">
        <i x="0" s="1"/>
        <i x="1"/>
        <i x="2"/>
        <i x="3"/>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3" xr10:uid="{17D96454-A2F5-4638-8A74-6ACB33387825}" sourceName="Year">
  <pivotTables>
    <pivotTable tabId="12" name="PivotTable9"/>
    <pivotTable tabId="12" name="PivotTable1"/>
    <pivotTable tabId="12" name="PivotTable4"/>
    <pivotTable tabId="12" name="PivotTable5"/>
    <pivotTable tabId="12" name="PivotTable6"/>
    <pivotTable tabId="12" name="PivotTable7"/>
    <pivotTable tabId="12" name="PivotTable8"/>
  </pivotTables>
  <data>
    <tabular pivotCacheId="1960173293">
      <items count="4">
        <i x="0" s="1"/>
        <i x="1" s="1"/>
        <i x="2"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18397BC-DDEA-4242-A4EE-510FE5F78E1E}" cache="Slicer_Year" caption="Year" columnCount="4" showCaption="0" style="SlicerStyleDark3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8047D4C4-A5B3-4860-B52D-842F72C7B9AF}" cache="Slicer_Year1" caption="Year" columnCount="4" showCaption="0" style="SlicerStyleDark3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6" xr10:uid="{426CA77D-398C-4F54-B649-B3FC8A3DDD82}" cache="Slicer_Year3" caption="Year" columnCount="4" showCaption="0" style="SlicerStyleDark3 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71C5C6C-68A6-468B-B06E-8040B51D1CB3}" cache="Slicer_Year" caption="Yea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220FD813-9CEB-45B9-889C-26B0EE66D5D9}" cache="Slicer_Year1" caption="Year"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6B4E84A2-F297-4721-A1AA-A4E962DD5165}" cache="Slicer_Year3"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BE2721-2334-424A-8D98-800A6013EFCD}" name="Map" displayName="Map" ref="A1:D25" totalsRowShown="0" headerRowDxfId="30" dataDxfId="29">
  <autoFilter ref="A1:D25" xr:uid="{27BE2721-2334-424A-8D98-800A6013EFCD}"/>
  <sortState xmlns:xlrd2="http://schemas.microsoft.com/office/spreadsheetml/2017/richdata2" ref="A2:D31">
    <sortCondition ref="A1:A31"/>
  </sortState>
  <tableColumns count="4">
    <tableColumn id="1" xr3:uid="{80F72F5F-90D0-4D49-8BFF-7C07AA16F2C9}" name="Year" dataDxfId="28"/>
    <tableColumn id="2" xr3:uid="{637190E6-F703-458A-A2EB-139581C1EC23}" name="Country" dataDxfId="27"/>
    <tableColumn id="3" xr3:uid="{7EABE672-DB28-4489-88A6-458A0AC185D4}" name="Amount" dataDxfId="26" dataCellStyle="Comma"/>
    <tableColumn id="4" xr3:uid="{B1E9127D-1F7F-40DC-AD59-12530A9209AB}" name="Target" dataDxfId="25"/>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4.xml"/><Relationship Id="rId5" Type="http://schemas.openxmlformats.org/officeDocument/2006/relationships/pivotTable" Target="../pivotTables/pivotTable5.xml"/><Relationship Id="rId10" Type="http://schemas.openxmlformats.org/officeDocument/2006/relationships/drawing" Target="../drawings/drawing6.xml"/><Relationship Id="rId4" Type="http://schemas.openxmlformats.org/officeDocument/2006/relationships/pivotTable" Target="../pivotTables/pivotTable4.xml"/><Relationship Id="rId9"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10" Type="http://schemas.microsoft.com/office/2007/relationships/slicer" Target="../slicers/slicer6.xml"/><Relationship Id="rId4" Type="http://schemas.openxmlformats.org/officeDocument/2006/relationships/pivotTable" Target="../pivotTables/pivotTable14.xml"/><Relationship Id="rId9" Type="http://schemas.openxmlformats.org/officeDocument/2006/relationships/drawing" Target="../drawings/drawing8.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B0D4-9214-4785-91B0-F5E1EC3E1AF7}">
  <sheetPr codeName="Sheet1"/>
  <dimension ref="A1:A22"/>
  <sheetViews>
    <sheetView showGridLines="0" tabSelected="1" workbookViewId="0">
      <selection activeCell="L14" sqref="L14"/>
    </sheetView>
  </sheetViews>
  <sheetFormatPr defaultRowHeight="15" x14ac:dyDescent="0.25"/>
  <cols>
    <col min="1" max="16384" width="9.140625" style="67"/>
  </cols>
  <sheetData>
    <row r="1" spans="1:1" ht="15.75" x14ac:dyDescent="0.25">
      <c r="A1" s="69" t="s">
        <v>113</v>
      </c>
    </row>
    <row r="2" spans="1:1" ht="18.75" x14ac:dyDescent="0.3">
      <c r="A2" s="70"/>
    </row>
    <row r="3" spans="1:1" ht="15.75" x14ac:dyDescent="0.25">
      <c r="A3" s="69" t="s">
        <v>114</v>
      </c>
    </row>
    <row r="5" spans="1:1" x14ac:dyDescent="0.25">
      <c r="A5" s="68" t="s">
        <v>115</v>
      </c>
    </row>
    <row r="6" spans="1:1" x14ac:dyDescent="0.25">
      <c r="A6" s="67" t="s">
        <v>120</v>
      </c>
    </row>
    <row r="7" spans="1:1" x14ac:dyDescent="0.25">
      <c r="A7" s="67" t="s">
        <v>121</v>
      </c>
    </row>
    <row r="9" spans="1:1" x14ac:dyDescent="0.25">
      <c r="A9" s="68" t="s">
        <v>116</v>
      </c>
    </row>
    <row r="10" spans="1:1" x14ac:dyDescent="0.25">
      <c r="A10" s="67" t="s">
        <v>122</v>
      </c>
    </row>
    <row r="11" spans="1:1" x14ac:dyDescent="0.25">
      <c r="A11" s="67" t="s">
        <v>123</v>
      </c>
    </row>
    <row r="13" spans="1:1" x14ac:dyDescent="0.25">
      <c r="A13" s="68" t="s">
        <v>117</v>
      </c>
    </row>
    <row r="14" spans="1:1" x14ac:dyDescent="0.25">
      <c r="A14" s="67" t="s">
        <v>124</v>
      </c>
    </row>
    <row r="15" spans="1:1" x14ac:dyDescent="0.25">
      <c r="A15" s="67" t="s">
        <v>125</v>
      </c>
    </row>
    <row r="21" spans="1:1" x14ac:dyDescent="0.25">
      <c r="A21" s="67" t="s">
        <v>118</v>
      </c>
    </row>
    <row r="22" spans="1:1" x14ac:dyDescent="0.25">
      <c r="A22" s="67" t="s">
        <v>119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90643-9C2C-4C0D-84BF-DF892D1A206A}">
  <sheetPr>
    <pageSetUpPr autoPageBreaks="0"/>
  </sheetPr>
  <dimension ref="F10"/>
  <sheetViews>
    <sheetView zoomScale="80" zoomScaleNormal="80" zoomScaleSheetLayoutView="70" workbookViewId="0">
      <selection activeCell="V19" sqref="V19"/>
    </sheetView>
  </sheetViews>
  <sheetFormatPr defaultRowHeight="15" x14ac:dyDescent="0.25"/>
  <cols>
    <col min="1" max="16384" width="9.140625" style="19"/>
  </cols>
  <sheetData>
    <row r="10" spans="6:6" x14ac:dyDescent="0.25">
      <c r="F10" s="45"/>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C4B64-A4CE-4351-B5C0-50981C20C844}">
  <dimension ref="A1"/>
  <sheetViews>
    <sheetView zoomScale="80" zoomScaleNormal="80" workbookViewId="0"/>
  </sheetViews>
  <sheetFormatPr defaultRowHeight="15" x14ac:dyDescent="0.25"/>
  <cols>
    <col min="1" max="16384" width="9.140625" style="1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58019-15B9-4C99-9BC4-28FA5B6B833F}">
  <dimension ref="N17"/>
  <sheetViews>
    <sheetView zoomScale="80" zoomScaleNormal="80" workbookViewId="0">
      <selection activeCell="AB12" sqref="AB12"/>
    </sheetView>
  </sheetViews>
  <sheetFormatPr defaultRowHeight="15" x14ac:dyDescent="0.25"/>
  <cols>
    <col min="1" max="16384" width="9.140625" style="19"/>
  </cols>
  <sheetData>
    <row r="17" spans="14:14" x14ac:dyDescent="0.25">
      <c r="N17" s="58"/>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F3817-D336-416E-B335-D33875508D02}">
  <dimension ref="A1:AN74"/>
  <sheetViews>
    <sheetView zoomScale="90" zoomScaleNormal="90" workbookViewId="0">
      <selection activeCell="F27" sqref="F27"/>
    </sheetView>
  </sheetViews>
  <sheetFormatPr defaultRowHeight="15" x14ac:dyDescent="0.25"/>
  <cols>
    <col min="1" max="1" width="28.42578125" bestFit="1" customWidth="1"/>
    <col min="2" max="2" width="14.28515625" bestFit="1" customWidth="1"/>
    <col min="3" max="3" width="15.28515625" bestFit="1" customWidth="1"/>
    <col min="4" max="4" width="12.85546875" customWidth="1"/>
    <col min="5" max="5" width="24.42578125" customWidth="1"/>
    <col min="6" max="6" width="13.5703125" customWidth="1"/>
    <col min="7" max="7" width="20.42578125" bestFit="1" customWidth="1"/>
    <col min="8" max="8" width="12" customWidth="1"/>
    <col min="9" max="9" width="11.42578125" customWidth="1"/>
    <col min="10" max="11" width="12.85546875" customWidth="1"/>
    <col min="14" max="14" width="13.28515625" bestFit="1" customWidth="1"/>
    <col min="15" max="15" width="14.28515625" bestFit="1" customWidth="1"/>
    <col min="16" max="16" width="13.85546875" bestFit="1" customWidth="1"/>
    <col min="17" max="17" width="14.85546875" bestFit="1" customWidth="1"/>
    <col min="19" max="19" width="11.85546875" customWidth="1"/>
    <col min="22" max="23" width="12" customWidth="1"/>
    <col min="24" max="24" width="13.42578125" customWidth="1"/>
    <col min="29" max="29" width="13.28515625" bestFit="1" customWidth="1"/>
    <col min="30" max="30" width="22.28515625" bestFit="1" customWidth="1"/>
    <col min="32" max="32" width="22.28515625" bestFit="1" customWidth="1"/>
    <col min="35" max="35" width="13.28515625" bestFit="1" customWidth="1"/>
    <col min="36" max="36" width="14.28515625" bestFit="1" customWidth="1"/>
    <col min="37" max="37" width="15.28515625" bestFit="1" customWidth="1"/>
    <col min="39" max="40" width="11" bestFit="1" customWidth="1"/>
  </cols>
  <sheetData>
    <row r="1" spans="1:40" x14ac:dyDescent="0.25">
      <c r="A1" s="24" t="s">
        <v>9</v>
      </c>
      <c r="N1" s="24" t="s">
        <v>77</v>
      </c>
      <c r="AC1" s="24" t="s">
        <v>83</v>
      </c>
      <c r="AI1" s="24" t="s">
        <v>28</v>
      </c>
    </row>
    <row r="2" spans="1:40" x14ac:dyDescent="0.25">
      <c r="F2" s="25"/>
      <c r="G2" s="25"/>
    </row>
    <row r="3" spans="1:40" x14ac:dyDescent="0.25">
      <c r="A3" s="20" t="s">
        <v>65</v>
      </c>
      <c r="B3" t="s">
        <v>67</v>
      </c>
      <c r="C3" t="s">
        <v>68</v>
      </c>
      <c r="E3" s="27"/>
      <c r="F3" s="28" t="s">
        <v>69</v>
      </c>
      <c r="G3" s="28" t="s">
        <v>70</v>
      </c>
      <c r="H3" s="28" t="s">
        <v>38</v>
      </c>
      <c r="I3" s="28" t="s">
        <v>71</v>
      </c>
      <c r="J3" s="28" t="s">
        <v>72</v>
      </c>
      <c r="N3" s="20" t="s">
        <v>65</v>
      </c>
      <c r="O3" t="s">
        <v>67</v>
      </c>
      <c r="P3" t="s">
        <v>78</v>
      </c>
      <c r="Q3" t="s">
        <v>79</v>
      </c>
      <c r="S3" s="27"/>
      <c r="T3" s="28" t="s">
        <v>69</v>
      </c>
      <c r="U3" s="28" t="s">
        <v>70</v>
      </c>
      <c r="V3" s="28" t="s">
        <v>38</v>
      </c>
      <c r="W3" s="28" t="s">
        <v>71</v>
      </c>
      <c r="X3" s="28" t="s">
        <v>72</v>
      </c>
      <c r="Y3" s="28" t="s">
        <v>80</v>
      </c>
      <c r="Z3" s="28" t="s">
        <v>81</v>
      </c>
      <c r="AC3" s="33" t="s">
        <v>65</v>
      </c>
      <c r="AD3" t="s">
        <v>84</v>
      </c>
      <c r="AF3" t="s">
        <v>84</v>
      </c>
      <c r="AI3" s="20" t="s">
        <v>65</v>
      </c>
      <c r="AJ3" t="s">
        <v>67</v>
      </c>
      <c r="AK3" t="s">
        <v>68</v>
      </c>
      <c r="AM3" s="28" t="s">
        <v>27</v>
      </c>
      <c r="AN3" s="28" t="s">
        <v>29</v>
      </c>
    </row>
    <row r="4" spans="1:40" x14ac:dyDescent="0.25">
      <c r="A4" s="21" t="s">
        <v>3</v>
      </c>
      <c r="B4" s="23">
        <v>686343.2999999997</v>
      </c>
      <c r="C4" s="22">
        <v>0.21825397282830594</v>
      </c>
      <c r="E4" s="27" t="s">
        <v>3</v>
      </c>
      <c r="F4" s="29">
        <v>1</v>
      </c>
      <c r="G4" s="29">
        <v>4</v>
      </c>
      <c r="H4" s="30">
        <f t="shared" ref="H4:H9" si="0">VLOOKUP(E4,$A$4:$B$9,2,0)</f>
        <v>686343.2999999997</v>
      </c>
      <c r="I4" s="30" t="str">
        <f>IF(H4=MAX($H$4:$H$9),H4,"")</f>
        <v/>
      </c>
      <c r="J4" s="30">
        <f t="shared" ref="J4:J9" si="1">IF(H4=MAX($H$4:$H$9),"",H4)</f>
        <v>686343.2999999997</v>
      </c>
      <c r="N4" s="21" t="s">
        <v>3</v>
      </c>
      <c r="O4" s="23">
        <v>686343.2999999997</v>
      </c>
      <c r="P4" s="23">
        <v>58937.781999999999</v>
      </c>
      <c r="Q4" s="22">
        <v>9.6150039825788111E-2</v>
      </c>
      <c r="S4" s="27" t="s">
        <v>3</v>
      </c>
      <c r="T4" s="29">
        <v>1</v>
      </c>
      <c r="U4" s="29">
        <v>4</v>
      </c>
      <c r="V4" s="30">
        <f t="shared" ref="V4:V9" si="2">VLOOKUP(S4,$A$4:$B$9,2,0)</f>
        <v>686343.2999999997</v>
      </c>
      <c r="W4" s="30" t="str">
        <f t="shared" ref="W4:W9" si="3">IF(V4=MAX($H$4:$H$9),V4,"")</f>
        <v/>
      </c>
      <c r="X4" s="30">
        <f t="shared" ref="X4:X9" si="4">IF(V4=MAX($H$4:$H$9),"",V4)</f>
        <v>686343.2999999997</v>
      </c>
      <c r="Y4" s="30">
        <f t="shared" ref="Y4:Y9" si="5">VLOOKUP(S4,$N$4:$Q$9,3,0)</f>
        <v>58937.781999999999</v>
      </c>
      <c r="Z4" s="31">
        <f t="shared" ref="Z4:Z9" si="6">VLOOKUP(S4,$N$4:$Q$9,4,0)</f>
        <v>9.6150039825788111E-2</v>
      </c>
      <c r="AC4" s="36">
        <v>1</v>
      </c>
      <c r="AD4" s="23">
        <v>57149.188000000016</v>
      </c>
      <c r="AF4" s="23">
        <v>628940.02899999882</v>
      </c>
      <c r="AI4" s="21" t="s">
        <v>27</v>
      </c>
      <c r="AJ4" s="23">
        <v>1928553.2099999997</v>
      </c>
      <c r="AK4" s="22">
        <v>0.61327093874637151</v>
      </c>
      <c r="AM4" s="38">
        <f>IFERROR(GETPIVOTDATA("Sum of Income",$AI$3,"Marketing Strategies","B2B")," ")</f>
        <v>1928553.2099999997</v>
      </c>
      <c r="AN4" s="38">
        <f>IFERROR(GETPIVOTDATA("Sum of Income",$AI$3,"Marketing Strategies","B2C")," ")</f>
        <v>1216146.9349999991</v>
      </c>
    </row>
    <row r="5" spans="1:40" x14ac:dyDescent="0.25">
      <c r="A5" s="21" t="s">
        <v>20</v>
      </c>
      <c r="B5" s="23">
        <v>317533.79999999993</v>
      </c>
      <c r="C5" s="22">
        <v>0.10097426951974144</v>
      </c>
      <c r="E5" s="27" t="s">
        <v>20</v>
      </c>
      <c r="F5" s="29">
        <v>7</v>
      </c>
      <c r="G5" s="29">
        <v>2</v>
      </c>
      <c r="H5" s="30">
        <f t="shared" si="0"/>
        <v>317533.79999999993</v>
      </c>
      <c r="I5" s="30" t="str">
        <f t="shared" ref="I5:I9" si="7">IF(H5=MAX($H$4:$H$9),H5,"")</f>
        <v/>
      </c>
      <c r="J5" s="30">
        <f t="shared" si="1"/>
        <v>317533.79999999993</v>
      </c>
      <c r="N5" s="21" t="s">
        <v>20</v>
      </c>
      <c r="O5" s="26">
        <v>317533.79999999993</v>
      </c>
      <c r="P5" s="26">
        <v>12851.76</v>
      </c>
      <c r="Q5" s="22">
        <v>2.0966130619429667E-2</v>
      </c>
      <c r="S5" s="27" t="s">
        <v>20</v>
      </c>
      <c r="T5" s="29">
        <v>7</v>
      </c>
      <c r="U5" s="29">
        <v>2</v>
      </c>
      <c r="V5" s="30">
        <f t="shared" si="2"/>
        <v>317533.79999999993</v>
      </c>
      <c r="W5" s="30" t="str">
        <f t="shared" si="3"/>
        <v/>
      </c>
      <c r="X5" s="30">
        <f t="shared" si="4"/>
        <v>317533.79999999993</v>
      </c>
      <c r="Y5" s="30">
        <f t="shared" si="5"/>
        <v>12851.76</v>
      </c>
      <c r="Z5" s="31">
        <f t="shared" si="6"/>
        <v>2.0966130619429667E-2</v>
      </c>
      <c r="AC5" s="36">
        <v>32</v>
      </c>
      <c r="AD5" s="23">
        <v>50668.700000000004</v>
      </c>
      <c r="AI5" s="21" t="s">
        <v>29</v>
      </c>
      <c r="AJ5" s="23">
        <v>1216146.9349999991</v>
      </c>
      <c r="AK5" s="22">
        <v>0.38672906125362855</v>
      </c>
      <c r="AM5" s="31">
        <f>IFERROR(GETPIVOTDATA("Sum of Income2",$AI$3,"Marketing Strategies","B2B")," ")</f>
        <v>0.61327093874637151</v>
      </c>
      <c r="AN5" s="31">
        <f>IFERROR(GETPIVOTDATA("Sum of Income2",$AI$3,"Marketing Strategies","B2C")," ")</f>
        <v>0.38672906125362855</v>
      </c>
    </row>
    <row r="6" spans="1:40" x14ac:dyDescent="0.25">
      <c r="A6" s="21" t="s">
        <v>2</v>
      </c>
      <c r="B6" s="23">
        <v>625205.21500000008</v>
      </c>
      <c r="C6" s="22">
        <v>0.19881234654250324</v>
      </c>
      <c r="E6" s="27" t="s">
        <v>2</v>
      </c>
      <c r="F6" s="29">
        <v>4</v>
      </c>
      <c r="G6" s="29">
        <v>2</v>
      </c>
      <c r="H6" s="30">
        <f t="shared" si="0"/>
        <v>625205.21500000008</v>
      </c>
      <c r="I6" s="30" t="str">
        <f t="shared" si="7"/>
        <v/>
      </c>
      <c r="J6" s="30">
        <f t="shared" si="1"/>
        <v>625205.21500000008</v>
      </c>
      <c r="N6" s="21" t="s">
        <v>2</v>
      </c>
      <c r="O6" s="26">
        <v>625205.21500000008</v>
      </c>
      <c r="P6" s="26">
        <v>316669.478</v>
      </c>
      <c r="Q6" s="22">
        <v>0.51660890328909104</v>
      </c>
      <c r="S6" s="27" t="s">
        <v>2</v>
      </c>
      <c r="T6" s="29">
        <v>4</v>
      </c>
      <c r="U6" s="29">
        <v>2</v>
      </c>
      <c r="V6" s="30">
        <f t="shared" si="2"/>
        <v>625205.21500000008</v>
      </c>
      <c r="W6" s="30" t="str">
        <f t="shared" si="3"/>
        <v/>
      </c>
      <c r="X6" s="30">
        <f t="shared" si="4"/>
        <v>625205.21500000008</v>
      </c>
      <c r="Y6" s="30">
        <f t="shared" si="5"/>
        <v>316669.478</v>
      </c>
      <c r="Z6" s="31">
        <f t="shared" si="6"/>
        <v>0.51660890328909104</v>
      </c>
      <c r="AC6" s="36">
        <v>61</v>
      </c>
      <c r="AD6" s="23">
        <v>50408.640000000014</v>
      </c>
      <c r="AI6" s="21" t="s">
        <v>66</v>
      </c>
      <c r="AJ6" s="23">
        <v>3144700.1449999986</v>
      </c>
      <c r="AK6" s="22">
        <v>1</v>
      </c>
    </row>
    <row r="7" spans="1:40" x14ac:dyDescent="0.25">
      <c r="A7" s="21" t="s">
        <v>1</v>
      </c>
      <c r="B7" s="23">
        <v>248847.61000000019</v>
      </c>
      <c r="C7" s="22">
        <v>7.91323809984434E-2</v>
      </c>
      <c r="E7" s="27" t="s">
        <v>1</v>
      </c>
      <c r="F7" s="29">
        <v>2</v>
      </c>
      <c r="G7" s="29">
        <v>9</v>
      </c>
      <c r="H7" s="30">
        <f t="shared" si="0"/>
        <v>248847.61000000019</v>
      </c>
      <c r="I7" s="30" t="str">
        <f t="shared" si="7"/>
        <v/>
      </c>
      <c r="J7" s="30">
        <f t="shared" si="1"/>
        <v>248847.61000000019</v>
      </c>
      <c r="N7" s="21" t="s">
        <v>1</v>
      </c>
      <c r="O7" s="26">
        <v>248847.61000000019</v>
      </c>
      <c r="P7" s="26">
        <v>100313.149</v>
      </c>
      <c r="Q7" s="22">
        <v>0.16364907100508494</v>
      </c>
      <c r="S7" s="27" t="s">
        <v>1</v>
      </c>
      <c r="T7" s="29">
        <v>2</v>
      </c>
      <c r="U7" s="29">
        <v>9</v>
      </c>
      <c r="V7" s="30">
        <f t="shared" si="2"/>
        <v>248847.61000000019</v>
      </c>
      <c r="W7" s="30" t="str">
        <f t="shared" si="3"/>
        <v/>
      </c>
      <c r="X7" s="30">
        <f t="shared" si="4"/>
        <v>248847.61000000019</v>
      </c>
      <c r="Y7" s="30">
        <f t="shared" si="5"/>
        <v>100313.149</v>
      </c>
      <c r="Z7" s="31">
        <f t="shared" si="6"/>
        <v>0.16364907100508494</v>
      </c>
      <c r="AC7" s="36">
        <v>92</v>
      </c>
      <c r="AD7" s="23">
        <v>54333.780000000013</v>
      </c>
      <c r="AF7" s="28" t="s">
        <v>74</v>
      </c>
    </row>
    <row r="8" spans="1:40" x14ac:dyDescent="0.25">
      <c r="A8" s="21" t="s">
        <v>26</v>
      </c>
      <c r="B8" s="23">
        <v>567554.21999999986</v>
      </c>
      <c r="C8" s="22">
        <v>0.18047959863594559</v>
      </c>
      <c r="E8" s="27" t="s">
        <v>26</v>
      </c>
      <c r="F8" s="29">
        <v>6</v>
      </c>
      <c r="G8" s="29">
        <v>6</v>
      </c>
      <c r="H8" s="30">
        <f t="shared" si="0"/>
        <v>567554.21999999986</v>
      </c>
      <c r="I8" s="30" t="str">
        <f t="shared" si="7"/>
        <v/>
      </c>
      <c r="J8" s="30">
        <f t="shared" si="1"/>
        <v>567554.21999999986</v>
      </c>
      <c r="N8" s="21" t="s">
        <v>26</v>
      </c>
      <c r="O8" s="26">
        <v>567554.21999999986</v>
      </c>
      <c r="P8" s="26">
        <v>60809.460999999996</v>
      </c>
      <c r="Q8" s="22">
        <v>9.9203463356234006E-2</v>
      </c>
      <c r="S8" s="27" t="s">
        <v>26</v>
      </c>
      <c r="T8" s="29">
        <v>6</v>
      </c>
      <c r="U8" s="29">
        <v>6</v>
      </c>
      <c r="V8" s="30">
        <f t="shared" si="2"/>
        <v>567554.21999999986</v>
      </c>
      <c r="W8" s="30" t="str">
        <f t="shared" si="3"/>
        <v/>
      </c>
      <c r="X8" s="30">
        <f t="shared" si="4"/>
        <v>567554.21999999986</v>
      </c>
      <c r="Y8" s="30">
        <f t="shared" si="5"/>
        <v>60809.460999999996</v>
      </c>
      <c r="Z8" s="31">
        <f t="shared" si="6"/>
        <v>9.9203463356234006E-2</v>
      </c>
      <c r="AC8" s="36">
        <v>122</v>
      </c>
      <c r="AD8" s="23">
        <v>52636.24</v>
      </c>
      <c r="AF8" s="38">
        <f>GETPIVOTDATA("Operating profit",$AF$3)</f>
        <v>628940.02899999882</v>
      </c>
    </row>
    <row r="9" spans="1:40" x14ac:dyDescent="0.25">
      <c r="A9" s="21" t="s">
        <v>0</v>
      </c>
      <c r="B9" s="23">
        <v>699216</v>
      </c>
      <c r="C9" s="22">
        <v>0.22234743147506042</v>
      </c>
      <c r="E9" s="27" t="s">
        <v>0</v>
      </c>
      <c r="F9" s="29">
        <v>5</v>
      </c>
      <c r="G9" s="29">
        <v>9</v>
      </c>
      <c r="H9" s="30">
        <f t="shared" si="0"/>
        <v>699216</v>
      </c>
      <c r="I9" s="30">
        <f t="shared" si="7"/>
        <v>699216</v>
      </c>
      <c r="J9" s="30" t="str">
        <f t="shared" si="1"/>
        <v/>
      </c>
      <c r="N9" s="21" t="s">
        <v>0</v>
      </c>
      <c r="O9" s="26">
        <v>699216</v>
      </c>
      <c r="P9" s="26">
        <v>63395.567999999999</v>
      </c>
      <c r="Q9" s="22">
        <v>0.10342239190437227</v>
      </c>
      <c r="S9" s="27" t="s">
        <v>0</v>
      </c>
      <c r="T9" s="29">
        <v>5</v>
      </c>
      <c r="U9" s="29">
        <v>9</v>
      </c>
      <c r="V9" s="30">
        <f t="shared" si="2"/>
        <v>699216</v>
      </c>
      <c r="W9" s="30">
        <f t="shared" si="3"/>
        <v>699216</v>
      </c>
      <c r="X9" s="30" t="str">
        <f t="shared" si="4"/>
        <v/>
      </c>
      <c r="Y9" s="30">
        <f t="shared" si="5"/>
        <v>63395.567999999999</v>
      </c>
      <c r="Z9" s="31">
        <f t="shared" si="6"/>
        <v>0.10342239190437227</v>
      </c>
      <c r="AC9" s="36">
        <v>153</v>
      </c>
      <c r="AD9" s="23">
        <v>50532.700000000012</v>
      </c>
    </row>
    <row r="10" spans="1:40" x14ac:dyDescent="0.25">
      <c r="A10" s="21" t="s">
        <v>66</v>
      </c>
      <c r="B10" s="23">
        <v>3144700.1449999996</v>
      </c>
      <c r="C10" s="22">
        <v>1</v>
      </c>
      <c r="N10" s="21" t="s">
        <v>66</v>
      </c>
      <c r="O10" s="26">
        <v>3144700.1449999996</v>
      </c>
      <c r="P10" s="26">
        <v>612977.19799999997</v>
      </c>
      <c r="Q10" s="22">
        <v>1</v>
      </c>
      <c r="AC10" s="36">
        <v>183</v>
      </c>
      <c r="AD10" s="23">
        <v>49806.200000000012</v>
      </c>
    </row>
    <row r="11" spans="1:40" x14ac:dyDescent="0.25">
      <c r="AC11" s="36">
        <v>214</v>
      </c>
      <c r="AD11" s="23">
        <v>52046.326000000001</v>
      </c>
    </row>
    <row r="12" spans="1:40" x14ac:dyDescent="0.25">
      <c r="AC12" s="36">
        <v>245</v>
      </c>
      <c r="AD12" s="23">
        <v>51685.213000000003</v>
      </c>
    </row>
    <row r="13" spans="1:40" x14ac:dyDescent="0.25">
      <c r="AC13" s="36">
        <v>275</v>
      </c>
      <c r="AD13" s="23">
        <v>53224.985999999997</v>
      </c>
    </row>
    <row r="14" spans="1:40" x14ac:dyDescent="0.25">
      <c r="AC14" s="36">
        <v>306</v>
      </c>
      <c r="AD14" s="23">
        <v>56641.856000000007</v>
      </c>
    </row>
    <row r="15" spans="1:40" x14ac:dyDescent="0.25">
      <c r="AC15" s="36">
        <v>336</v>
      </c>
      <c r="AD15" s="23">
        <v>49806.200000000012</v>
      </c>
    </row>
    <row r="16" spans="1:40" x14ac:dyDescent="0.25">
      <c r="AC16" s="21" t="s">
        <v>66</v>
      </c>
      <c r="AD16" s="23">
        <v>628940.0290000001</v>
      </c>
    </row>
    <row r="28" spans="1:6" ht="30" x14ac:dyDescent="0.25">
      <c r="A28" t="s">
        <v>67</v>
      </c>
      <c r="B28" t="s">
        <v>73</v>
      </c>
      <c r="D28" s="28" t="s">
        <v>74</v>
      </c>
      <c r="E28" s="28" t="s">
        <v>75</v>
      </c>
      <c r="F28" s="37" t="s">
        <v>82</v>
      </c>
    </row>
    <row r="29" spans="1:6" x14ac:dyDescent="0.25">
      <c r="A29" s="23">
        <v>3144700.145</v>
      </c>
      <c r="B29" s="23">
        <v>3616924.5519999992</v>
      </c>
      <c r="D29" s="31">
        <f>GETPIVOTDATA("Sum of Income",$A$28)/GETPIVOTDATA("Sum of Target Income",$A$28)</f>
        <v>0.86944034905597356</v>
      </c>
      <c r="E29" s="32">
        <f>100%-D29</f>
        <v>0.13055965094402644</v>
      </c>
      <c r="F29" s="30">
        <f>IFERROR(AVERAGE(B34:B45)," ")</f>
        <v>262058.34541666671</v>
      </c>
    </row>
    <row r="33" spans="1:3" x14ac:dyDescent="0.25">
      <c r="A33" s="33" t="s">
        <v>65</v>
      </c>
      <c r="B33" t="s">
        <v>67</v>
      </c>
      <c r="C33" t="s">
        <v>68</v>
      </c>
    </row>
    <row r="34" spans="1:3" x14ac:dyDescent="0.25">
      <c r="A34" s="36">
        <v>1</v>
      </c>
      <c r="B34" s="23">
        <v>285745.94000000006</v>
      </c>
      <c r="C34" s="23">
        <v>285745.94000000006</v>
      </c>
    </row>
    <row r="35" spans="1:3" x14ac:dyDescent="0.25">
      <c r="A35" s="36">
        <v>32</v>
      </c>
      <c r="B35" s="23">
        <v>253343.50000000006</v>
      </c>
      <c r="C35" s="26">
        <v>253343.50000000006</v>
      </c>
    </row>
    <row r="36" spans="1:3" x14ac:dyDescent="0.25">
      <c r="A36" s="36">
        <v>61</v>
      </c>
      <c r="B36" s="23">
        <v>252043.2</v>
      </c>
      <c r="C36" s="26">
        <v>252043.2</v>
      </c>
    </row>
    <row r="37" spans="1:3" x14ac:dyDescent="0.25">
      <c r="A37" s="36">
        <v>92</v>
      </c>
      <c r="B37" s="23">
        <v>271668.90000000002</v>
      </c>
      <c r="C37" s="26">
        <v>271668.90000000002</v>
      </c>
    </row>
    <row r="38" spans="1:3" x14ac:dyDescent="0.25">
      <c r="A38" s="36">
        <v>122</v>
      </c>
      <c r="B38" s="23">
        <v>263181.19999999995</v>
      </c>
      <c r="C38" s="26">
        <v>263181.19999999995</v>
      </c>
    </row>
    <row r="39" spans="1:3" x14ac:dyDescent="0.25">
      <c r="A39" s="36">
        <v>153</v>
      </c>
      <c r="B39" s="23">
        <v>252663.5</v>
      </c>
      <c r="C39" s="26">
        <v>252663.5</v>
      </c>
    </row>
    <row r="40" spans="1:3" x14ac:dyDescent="0.25">
      <c r="A40" s="36">
        <v>183</v>
      </c>
      <c r="B40" s="23">
        <v>249031.00000000003</v>
      </c>
      <c r="C40" s="26">
        <v>249031.00000000003</v>
      </c>
    </row>
    <row r="41" spans="1:3" x14ac:dyDescent="0.25">
      <c r="A41" s="36">
        <v>214</v>
      </c>
      <c r="B41" s="23">
        <v>260231.63</v>
      </c>
      <c r="C41" s="26">
        <v>260231.63</v>
      </c>
    </row>
    <row r="42" spans="1:3" x14ac:dyDescent="0.25">
      <c r="A42" s="36">
        <v>245</v>
      </c>
      <c r="B42" s="23">
        <v>258426.06500000003</v>
      </c>
      <c r="C42" s="26">
        <v>258426.06500000003</v>
      </c>
    </row>
    <row r="43" spans="1:3" x14ac:dyDescent="0.25">
      <c r="A43" s="36">
        <v>275</v>
      </c>
      <c r="B43" s="23">
        <v>266124.93000000005</v>
      </c>
      <c r="C43" s="26">
        <v>266124.93000000005</v>
      </c>
    </row>
    <row r="44" spans="1:3" x14ac:dyDescent="0.25">
      <c r="A44" s="36">
        <v>306</v>
      </c>
      <c r="B44" s="23">
        <v>283209.28000000003</v>
      </c>
      <c r="C44" s="26">
        <v>283209.28000000003</v>
      </c>
    </row>
    <row r="45" spans="1:3" x14ac:dyDescent="0.25">
      <c r="A45" s="36">
        <v>336</v>
      </c>
      <c r="B45" s="23">
        <v>249031.00000000003</v>
      </c>
      <c r="C45" s="26">
        <v>249031.00000000003</v>
      </c>
    </row>
    <row r="46" spans="1:3" x14ac:dyDescent="0.25">
      <c r="A46" s="21" t="s">
        <v>66</v>
      </c>
      <c r="B46" s="23">
        <v>3144700.1450000005</v>
      </c>
      <c r="C46" s="23">
        <v>3144700.1450000005</v>
      </c>
    </row>
    <row r="50" spans="1:7" x14ac:dyDescent="0.25">
      <c r="A50" s="24" t="s">
        <v>7</v>
      </c>
    </row>
    <row r="52" spans="1:7" x14ac:dyDescent="0.25">
      <c r="A52" s="20" t="s">
        <v>65</v>
      </c>
      <c r="B52" t="s">
        <v>67</v>
      </c>
      <c r="C52" t="s">
        <v>68</v>
      </c>
      <c r="E52" s="27"/>
      <c r="F52" s="28" t="s">
        <v>85</v>
      </c>
      <c r="G52" s="28" t="s">
        <v>74</v>
      </c>
    </row>
    <row r="53" spans="1:7" x14ac:dyDescent="0.25">
      <c r="A53" s="21" t="s">
        <v>3</v>
      </c>
      <c r="B53" s="23">
        <v>686343.3</v>
      </c>
      <c r="C53" s="22">
        <v>0.218253972828306</v>
      </c>
      <c r="E53" s="44" t="s">
        <v>3</v>
      </c>
      <c r="F53" s="30">
        <f>VLOOKUP(E53,$A$53:$C$73,2,0)</f>
        <v>686343.3</v>
      </c>
      <c r="G53" s="31">
        <f>VLOOKUP(E53,$A$53:$C$73,3,0)</f>
        <v>0.218253972828306</v>
      </c>
    </row>
    <row r="54" spans="1:7" x14ac:dyDescent="0.25">
      <c r="A54" s="39" t="s">
        <v>13</v>
      </c>
      <c r="B54" s="23">
        <v>7320</v>
      </c>
      <c r="C54" s="22">
        <v>2.3277259078703029E-3</v>
      </c>
      <c r="E54" s="27" t="s">
        <v>13</v>
      </c>
      <c r="F54" s="30">
        <f t="shared" ref="F54:F73" si="8">VLOOKUP(E54,$A$53:$C$73,2,0)</f>
        <v>7320</v>
      </c>
      <c r="G54" s="31">
        <f t="shared" ref="G54:G73" si="9">VLOOKUP(E54,$A$53:$C$73,3,0)</f>
        <v>2.3277259078703029E-3</v>
      </c>
    </row>
    <row r="55" spans="1:7" x14ac:dyDescent="0.25">
      <c r="A55" s="39" t="s">
        <v>14</v>
      </c>
      <c r="B55" s="23">
        <v>168898.68000000002</v>
      </c>
      <c r="C55" s="22">
        <v>5.3708993612171567E-2</v>
      </c>
      <c r="E55" s="27" t="s">
        <v>14</v>
      </c>
      <c r="F55" s="30">
        <f t="shared" si="8"/>
        <v>168898.68000000002</v>
      </c>
      <c r="G55" s="31">
        <f t="shared" si="9"/>
        <v>5.3708993612171567E-2</v>
      </c>
    </row>
    <row r="56" spans="1:7" x14ac:dyDescent="0.25">
      <c r="A56" s="39" t="s">
        <v>12</v>
      </c>
      <c r="B56" s="23">
        <v>167056.85000000012</v>
      </c>
      <c r="C56" s="22">
        <v>5.3123300250301E-2</v>
      </c>
      <c r="E56" s="27" t="s">
        <v>12</v>
      </c>
      <c r="F56" s="30">
        <f t="shared" si="8"/>
        <v>167056.85000000012</v>
      </c>
      <c r="G56" s="31">
        <f t="shared" si="9"/>
        <v>5.3123300250301E-2</v>
      </c>
    </row>
    <row r="57" spans="1:7" x14ac:dyDescent="0.25">
      <c r="A57" s="39" t="s">
        <v>15</v>
      </c>
      <c r="B57" s="23">
        <v>173726.17</v>
      </c>
      <c r="C57" s="22">
        <v>5.5244112948644897E-2</v>
      </c>
      <c r="E57" s="27" t="s">
        <v>15</v>
      </c>
      <c r="F57" s="30">
        <f t="shared" si="8"/>
        <v>173726.17</v>
      </c>
      <c r="G57" s="31">
        <f t="shared" si="9"/>
        <v>5.5244112948644897E-2</v>
      </c>
    </row>
    <row r="58" spans="1:7" x14ac:dyDescent="0.25">
      <c r="A58" s="39" t="s">
        <v>11</v>
      </c>
      <c r="B58" s="23">
        <v>169341.59999999992</v>
      </c>
      <c r="C58" s="22">
        <v>5.3849840109318245E-2</v>
      </c>
      <c r="E58" s="27" t="s">
        <v>11</v>
      </c>
      <c r="F58" s="30">
        <f t="shared" si="8"/>
        <v>169341.59999999992</v>
      </c>
      <c r="G58" s="31">
        <f t="shared" si="9"/>
        <v>5.3849840109318245E-2</v>
      </c>
    </row>
    <row r="59" spans="1:7" x14ac:dyDescent="0.25">
      <c r="A59" s="21" t="s">
        <v>20</v>
      </c>
      <c r="B59" s="23">
        <v>317533.79999999993</v>
      </c>
      <c r="C59" s="22">
        <v>0.10097426951974141</v>
      </c>
      <c r="E59" s="44" t="s">
        <v>20</v>
      </c>
      <c r="F59" s="30">
        <f t="shared" si="8"/>
        <v>317533.79999999993</v>
      </c>
      <c r="G59" s="31">
        <f t="shared" si="9"/>
        <v>0.10097426951974141</v>
      </c>
    </row>
    <row r="60" spans="1:7" x14ac:dyDescent="0.25">
      <c r="A60" s="39" t="s">
        <v>20</v>
      </c>
      <c r="B60" s="23">
        <v>317533.79999999993</v>
      </c>
      <c r="C60" s="22">
        <v>0.10097426951974141</v>
      </c>
      <c r="E60" s="27" t="s">
        <v>20</v>
      </c>
      <c r="F60" s="30">
        <f t="shared" si="8"/>
        <v>317533.79999999993</v>
      </c>
      <c r="G60" s="31">
        <f t="shared" si="9"/>
        <v>0.10097426951974141</v>
      </c>
    </row>
    <row r="61" spans="1:7" x14ac:dyDescent="0.25">
      <c r="A61" s="21" t="s">
        <v>2</v>
      </c>
      <c r="B61" s="23">
        <v>625205.21499999985</v>
      </c>
      <c r="C61" s="22">
        <v>0.1988123465425031</v>
      </c>
      <c r="E61" s="44" t="s">
        <v>2</v>
      </c>
      <c r="F61" s="30">
        <f t="shared" si="8"/>
        <v>625205.21499999985</v>
      </c>
      <c r="G61" s="31">
        <f t="shared" si="9"/>
        <v>0.1988123465425031</v>
      </c>
    </row>
    <row r="62" spans="1:7" x14ac:dyDescent="0.25">
      <c r="A62" s="39" t="s">
        <v>25</v>
      </c>
      <c r="B62" s="23">
        <v>398400</v>
      </c>
      <c r="C62" s="22">
        <v>0.12668934449392469</v>
      </c>
      <c r="E62" s="27" t="s">
        <v>25</v>
      </c>
      <c r="F62" s="30">
        <f t="shared" si="8"/>
        <v>398400</v>
      </c>
      <c r="G62" s="31">
        <f t="shared" si="9"/>
        <v>0.12668934449392469</v>
      </c>
    </row>
    <row r="63" spans="1:7" x14ac:dyDescent="0.25">
      <c r="A63" s="39" t="s">
        <v>24</v>
      </c>
      <c r="B63" s="23">
        <v>226805.21499999985</v>
      </c>
      <c r="C63" s="22">
        <v>7.2123002048578411E-2</v>
      </c>
      <c r="E63" s="27" t="s">
        <v>24</v>
      </c>
      <c r="F63" s="30">
        <f t="shared" si="8"/>
        <v>226805.21499999985</v>
      </c>
      <c r="G63" s="31">
        <f t="shared" si="9"/>
        <v>7.2123002048578411E-2</v>
      </c>
    </row>
    <row r="64" spans="1:7" x14ac:dyDescent="0.25">
      <c r="A64" s="21" t="s">
        <v>1</v>
      </c>
      <c r="B64" s="23">
        <v>248847.61000000013</v>
      </c>
      <c r="C64" s="22">
        <v>7.9132380998443358E-2</v>
      </c>
      <c r="E64" s="44" t="s">
        <v>1</v>
      </c>
      <c r="F64" s="30">
        <f t="shared" si="8"/>
        <v>248847.61000000013</v>
      </c>
      <c r="G64" s="31">
        <f t="shared" si="9"/>
        <v>7.9132380998443358E-2</v>
      </c>
    </row>
    <row r="65" spans="1:7" x14ac:dyDescent="0.25">
      <c r="A65" s="39" t="s">
        <v>23</v>
      </c>
      <c r="B65" s="23">
        <v>227944.56000000014</v>
      </c>
      <c r="C65" s="22">
        <v>7.2485308452199054E-2</v>
      </c>
      <c r="E65" s="27" t="s">
        <v>23</v>
      </c>
      <c r="F65" s="30">
        <f t="shared" si="8"/>
        <v>227944.56000000014</v>
      </c>
      <c r="G65" s="31">
        <f t="shared" si="9"/>
        <v>7.2485308452199054E-2</v>
      </c>
    </row>
    <row r="66" spans="1:7" x14ac:dyDescent="0.25">
      <c r="A66" s="39" t="s">
        <v>22</v>
      </c>
      <c r="B66" s="23">
        <v>13316.3</v>
      </c>
      <c r="C66" s="22">
        <v>4.2345213807340595E-3</v>
      </c>
      <c r="E66" s="27" t="s">
        <v>22</v>
      </c>
      <c r="F66" s="30">
        <f t="shared" si="8"/>
        <v>13316.3</v>
      </c>
      <c r="G66" s="31">
        <f t="shared" si="9"/>
        <v>4.2345213807340595E-3</v>
      </c>
    </row>
    <row r="67" spans="1:7" x14ac:dyDescent="0.25">
      <c r="A67" s="39" t="s">
        <v>21</v>
      </c>
      <c r="B67" s="23">
        <v>7586.75</v>
      </c>
      <c r="C67" s="22">
        <v>2.4125511655102489E-3</v>
      </c>
      <c r="E67" s="27" t="s">
        <v>21</v>
      </c>
      <c r="F67" s="30">
        <f t="shared" si="8"/>
        <v>7586.75</v>
      </c>
      <c r="G67" s="31">
        <f t="shared" si="9"/>
        <v>2.4125511655102489E-3</v>
      </c>
    </row>
    <row r="68" spans="1:7" x14ac:dyDescent="0.25">
      <c r="A68" s="21" t="s">
        <v>26</v>
      </c>
      <c r="B68" s="23">
        <v>567554.2200000002</v>
      </c>
      <c r="C68" s="22">
        <v>0.18047959863594565</v>
      </c>
      <c r="E68" s="44" t="s">
        <v>26</v>
      </c>
      <c r="F68" s="30">
        <f t="shared" si="8"/>
        <v>567554.2200000002</v>
      </c>
      <c r="G68" s="31">
        <f t="shared" si="9"/>
        <v>0.18047959863594565</v>
      </c>
    </row>
    <row r="69" spans="1:7" x14ac:dyDescent="0.25">
      <c r="A69" s="39" t="s">
        <v>19</v>
      </c>
      <c r="B69" s="23">
        <v>248076.27000000011</v>
      </c>
      <c r="C69" s="22">
        <v>7.8887098470878242E-2</v>
      </c>
      <c r="E69" s="27" t="s">
        <v>19</v>
      </c>
      <c r="F69" s="30">
        <f t="shared" si="8"/>
        <v>248076.27000000011</v>
      </c>
      <c r="G69" s="31">
        <f t="shared" si="9"/>
        <v>7.8887098470878242E-2</v>
      </c>
    </row>
    <row r="70" spans="1:7" x14ac:dyDescent="0.25">
      <c r="A70" s="39" t="s">
        <v>18</v>
      </c>
      <c r="B70" s="23">
        <v>319477.95000000007</v>
      </c>
      <c r="C70" s="22">
        <v>0.10159250016506742</v>
      </c>
      <c r="E70" s="27" t="s">
        <v>18</v>
      </c>
      <c r="F70" s="30">
        <f t="shared" si="8"/>
        <v>319477.95000000007</v>
      </c>
      <c r="G70" s="31">
        <f t="shared" si="9"/>
        <v>0.10159250016506742</v>
      </c>
    </row>
    <row r="71" spans="1:7" x14ac:dyDescent="0.25">
      <c r="A71" s="21" t="s">
        <v>0</v>
      </c>
      <c r="B71" s="23">
        <v>699216</v>
      </c>
      <c r="C71" s="22">
        <v>0.22234743147506036</v>
      </c>
      <c r="E71" s="44" t="s">
        <v>0</v>
      </c>
      <c r="F71" s="30">
        <f t="shared" si="8"/>
        <v>699216</v>
      </c>
      <c r="G71" s="31">
        <f t="shared" si="9"/>
        <v>0.22234743147506036</v>
      </c>
    </row>
    <row r="72" spans="1:7" x14ac:dyDescent="0.25">
      <c r="A72" s="39" t="s">
        <v>16</v>
      </c>
      <c r="B72" s="23">
        <v>351316</v>
      </c>
      <c r="C72" s="22">
        <v>0.11171685178269992</v>
      </c>
      <c r="E72" s="27" t="s">
        <v>16</v>
      </c>
      <c r="F72" s="30">
        <f t="shared" si="8"/>
        <v>351316</v>
      </c>
      <c r="G72" s="31">
        <f t="shared" si="9"/>
        <v>0.11171685178269992</v>
      </c>
    </row>
    <row r="73" spans="1:7" x14ac:dyDescent="0.25">
      <c r="A73" s="39" t="s">
        <v>17</v>
      </c>
      <c r="B73" s="23">
        <v>347900</v>
      </c>
      <c r="C73" s="22">
        <v>0.11063057969236044</v>
      </c>
      <c r="E73" s="27" t="s">
        <v>17</v>
      </c>
      <c r="F73" s="30">
        <f t="shared" si="8"/>
        <v>347900</v>
      </c>
      <c r="G73" s="31">
        <f t="shared" si="9"/>
        <v>0.11063057969236044</v>
      </c>
    </row>
    <row r="74" spans="1:7" x14ac:dyDescent="0.25">
      <c r="A74" s="21" t="s">
        <v>66</v>
      </c>
      <c r="B74" s="23">
        <v>3144700.1450000005</v>
      </c>
      <c r="C74" s="22">
        <v>1</v>
      </c>
    </row>
  </sheetData>
  <pageMargins left="0.7" right="0.7" top="0.75" bottom="0.75" header="0.3" footer="0.3"/>
  <pageSetup paperSize="9" orientation="portrait" r:id="rId9"/>
  <drawing r:id="rId10"/>
  <extLst>
    <ext xmlns:x14="http://schemas.microsoft.com/office/spreadsheetml/2009/9/main" uri="{A8765BA9-456A-4dab-B4F3-ACF838C121DE}">
      <x14:slicerList>
        <x14:slicer r:id="rId11"/>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22702-8A8D-4C2F-9940-E7A45181F52F}">
  <dimension ref="A1:Z10"/>
  <sheetViews>
    <sheetView zoomScale="80" zoomScaleNormal="80" workbookViewId="0">
      <selection activeCell="Z14" sqref="Z14"/>
    </sheetView>
  </sheetViews>
  <sheetFormatPr defaultRowHeight="15" x14ac:dyDescent="0.25"/>
  <cols>
    <col min="1" max="1" width="17" bestFit="1" customWidth="1"/>
    <col min="2" max="2" width="15.140625" bestFit="1" customWidth="1"/>
    <col min="3" max="3" width="16.28515625" bestFit="1" customWidth="1"/>
    <col min="5" max="5" width="11.85546875" customWidth="1"/>
    <col min="6" max="6" width="15.5703125" customWidth="1"/>
    <col min="8" max="8" width="11.7109375" customWidth="1"/>
    <col min="9" max="13" width="13" customWidth="1"/>
    <col min="16" max="16" width="15.140625" bestFit="1" customWidth="1"/>
    <col min="17" max="17" width="13.7109375" bestFit="1" customWidth="1"/>
    <col min="22" max="22" width="12" customWidth="1"/>
    <col min="23" max="23" width="11.42578125" customWidth="1"/>
    <col min="24" max="24" width="12.140625" customWidth="1"/>
    <col min="25" max="25" width="15.5703125" customWidth="1"/>
  </cols>
  <sheetData>
    <row r="1" spans="1:26" x14ac:dyDescent="0.25">
      <c r="A1" s="24" t="s">
        <v>88</v>
      </c>
    </row>
    <row r="2" spans="1:26" x14ac:dyDescent="0.25">
      <c r="V2" s="24" t="s">
        <v>95</v>
      </c>
    </row>
    <row r="3" spans="1:26" x14ac:dyDescent="0.25">
      <c r="A3" s="20" t="s">
        <v>65</v>
      </c>
      <c r="B3" t="s">
        <v>86</v>
      </c>
      <c r="C3" t="s">
        <v>87</v>
      </c>
      <c r="E3" s="28" t="s">
        <v>89</v>
      </c>
      <c r="J3" s="63" t="s">
        <v>93</v>
      </c>
      <c r="K3" s="64"/>
      <c r="L3" s="63" t="s">
        <v>94</v>
      </c>
      <c r="M3" s="64"/>
      <c r="P3" t="s">
        <v>86</v>
      </c>
      <c r="Q3" t="s">
        <v>90</v>
      </c>
    </row>
    <row r="4" spans="1:26" ht="21" x14ac:dyDescent="0.35">
      <c r="A4" s="21" t="s">
        <v>63</v>
      </c>
      <c r="B4" s="23">
        <v>126472</v>
      </c>
      <c r="C4" s="48">
        <v>0.10815118864374892</v>
      </c>
      <c r="E4" s="30">
        <f>GETPIVOTDATA("Sum of Amount",$A$3)</f>
        <v>1169400</v>
      </c>
      <c r="G4" s="21" t="s">
        <v>63</v>
      </c>
      <c r="H4" s="49">
        <f>VLOOKUP(G4,$A$4:$C$9,3,0)</f>
        <v>0.10815118864374892</v>
      </c>
      <c r="I4" s="23">
        <f>VLOOKUP(G4,$A$4:$C$9,2,0)</f>
        <v>126472</v>
      </c>
      <c r="J4" s="50" t="str">
        <f>IF(I4=MAX($I$4:$I$9),"•","")</f>
        <v/>
      </c>
      <c r="K4" s="50" t="str">
        <f>IF(I4=MAX($I$4:$I$9),"•","")</f>
        <v/>
      </c>
      <c r="L4" s="52" t="str">
        <f>IF(I4=MAX($I$4:$I$9),"","•")</f>
        <v>•</v>
      </c>
      <c r="M4" s="53" t="str">
        <f>IF(I4=MAX($I$4:$I$9),"","•")</f>
        <v>•</v>
      </c>
      <c r="P4" s="23">
        <v>1169400</v>
      </c>
      <c r="Q4" s="23">
        <v>1780425.7599999998</v>
      </c>
    </row>
    <row r="5" spans="1:26" ht="31.5" x14ac:dyDescent="0.35">
      <c r="A5" s="21" t="s">
        <v>64</v>
      </c>
      <c r="B5" s="23">
        <v>125960</v>
      </c>
      <c r="C5" s="48">
        <v>0.10771335727723619</v>
      </c>
      <c r="G5" s="21" t="s">
        <v>64</v>
      </c>
      <c r="H5" s="49">
        <f t="shared" ref="H5:H9" si="0">VLOOKUP(G5,$A$4:$C$9,3,0)</f>
        <v>0.10771335727723619</v>
      </c>
      <c r="I5" s="23">
        <f t="shared" ref="I5:I9" si="1">VLOOKUP(G5,$A$4:$C$9,2,0)</f>
        <v>125960</v>
      </c>
      <c r="J5" s="50" t="str">
        <f>IF(I5=MAX($I$4:$I$9),"•","")</f>
        <v/>
      </c>
      <c r="K5" s="50" t="str">
        <f t="shared" ref="K5:K9" si="2">IF(I5=MAX($I$4:$I$9),"•","")</f>
        <v/>
      </c>
      <c r="L5" s="52" t="str">
        <f t="shared" ref="L5:L9" si="3">IF(I5=MAX($I$4:$I$9),"","•")</f>
        <v>•</v>
      </c>
      <c r="M5" s="53" t="str">
        <f t="shared" ref="M5:M9" si="4">IF(I5=MAX($I$4:$I$9),"","•")</f>
        <v>•</v>
      </c>
      <c r="V5" s="37" t="s">
        <v>96</v>
      </c>
      <c r="W5" s="37" t="s">
        <v>97</v>
      </c>
      <c r="X5" s="37" t="s">
        <v>98</v>
      </c>
      <c r="Y5" s="37" t="s">
        <v>99</v>
      </c>
    </row>
    <row r="6" spans="1:26" ht="21" x14ac:dyDescent="0.35">
      <c r="A6" s="21" t="s">
        <v>59</v>
      </c>
      <c r="B6" s="23">
        <v>364236</v>
      </c>
      <c r="C6" s="48">
        <v>0.31147255002565416</v>
      </c>
      <c r="G6" s="21" t="s">
        <v>59</v>
      </c>
      <c r="H6" s="49">
        <f t="shared" si="0"/>
        <v>0.31147255002565416</v>
      </c>
      <c r="I6" s="23">
        <f t="shared" si="1"/>
        <v>364236</v>
      </c>
      <c r="J6" s="51" t="str">
        <f t="shared" ref="J6:J9" si="5">IF(I6=MAX($I$4:$I$9),"•","")</f>
        <v>•</v>
      </c>
      <c r="K6" s="50" t="str">
        <f t="shared" si="2"/>
        <v>•</v>
      </c>
      <c r="L6" s="52" t="str">
        <f t="shared" si="3"/>
        <v/>
      </c>
      <c r="M6" s="53" t="str">
        <f t="shared" si="4"/>
        <v/>
      </c>
      <c r="P6" s="28" t="s">
        <v>91</v>
      </c>
      <c r="Q6" s="28" t="s">
        <v>92</v>
      </c>
      <c r="S6" s="28" t="s">
        <v>69</v>
      </c>
      <c r="T6" s="28" t="s">
        <v>70</v>
      </c>
      <c r="V6" s="31">
        <v>9.1999999999999998E-2</v>
      </c>
      <c r="W6" s="31">
        <v>7.3999999999999996E-2</v>
      </c>
      <c r="X6" s="31">
        <v>6.2E-2</v>
      </c>
      <c r="Y6" s="31">
        <f>SUM(V6:X6)</f>
        <v>0.22799999999999998</v>
      </c>
      <c r="Z6" s="48">
        <f>100%-Y6</f>
        <v>0.77200000000000002</v>
      </c>
    </row>
    <row r="7" spans="1:26" ht="21" x14ac:dyDescent="0.35">
      <c r="A7" s="21" t="s">
        <v>61</v>
      </c>
      <c r="B7" s="23">
        <v>187412</v>
      </c>
      <c r="C7" s="48">
        <v>0.16026338293141781</v>
      </c>
      <c r="G7" s="21" t="s">
        <v>61</v>
      </c>
      <c r="H7" s="49">
        <f t="shared" si="0"/>
        <v>0.16026338293141781</v>
      </c>
      <c r="I7" s="23">
        <f t="shared" si="1"/>
        <v>187412</v>
      </c>
      <c r="J7" s="51" t="str">
        <f t="shared" si="5"/>
        <v/>
      </c>
      <c r="K7" s="50" t="str">
        <f t="shared" si="2"/>
        <v/>
      </c>
      <c r="L7" s="52" t="str">
        <f t="shared" si="3"/>
        <v>•</v>
      </c>
      <c r="M7" s="53" t="str">
        <f t="shared" si="4"/>
        <v>•</v>
      </c>
      <c r="P7" s="31">
        <f>100%-Q7</f>
        <v>0.34319081071934154</v>
      </c>
      <c r="Q7" s="31">
        <f>GETPIVOTDATA("Sum of Amount",$P$3)/GETPIVOTDATA("Sum of Target",$P$3)</f>
        <v>0.65680918928065846</v>
      </c>
      <c r="S7">
        <v>0</v>
      </c>
      <c r="T7">
        <v>1</v>
      </c>
      <c r="V7" s="30">
        <f>V6*$E$4</f>
        <v>107584.8</v>
      </c>
      <c r="W7" s="30">
        <f t="shared" ref="W7:Y7" si="6">W6*$E$4</f>
        <v>86535.599999999991</v>
      </c>
      <c r="X7" s="30">
        <f t="shared" si="6"/>
        <v>72502.8</v>
      </c>
      <c r="Y7" s="30">
        <f t="shared" si="6"/>
        <v>266623.19999999995</v>
      </c>
    </row>
    <row r="8" spans="1:26" ht="21" x14ac:dyDescent="0.35">
      <c r="A8" s="21" t="s">
        <v>62</v>
      </c>
      <c r="B8" s="23">
        <v>167840</v>
      </c>
      <c r="C8" s="48">
        <v>0.14352659483495811</v>
      </c>
      <c r="G8" s="21" t="s">
        <v>62</v>
      </c>
      <c r="H8" s="49">
        <f t="shared" si="0"/>
        <v>0.14352659483495811</v>
      </c>
      <c r="I8" s="23">
        <f t="shared" si="1"/>
        <v>167840</v>
      </c>
      <c r="J8" s="50" t="str">
        <f t="shared" si="5"/>
        <v/>
      </c>
      <c r="K8" s="50" t="str">
        <f t="shared" si="2"/>
        <v/>
      </c>
      <c r="L8" s="52" t="str">
        <f t="shared" si="3"/>
        <v>•</v>
      </c>
      <c r="M8" s="53" t="str">
        <f t="shared" si="4"/>
        <v>•</v>
      </c>
      <c r="S8">
        <f>SIN(P7*2*PI())</f>
        <v>0.83341646659422952</v>
      </c>
      <c r="T8">
        <f>COS(Q7*2*PI())</f>
        <v>-0.55264544982256958</v>
      </c>
    </row>
    <row r="9" spans="1:26" ht="21" x14ac:dyDescent="0.35">
      <c r="A9" s="21" t="s">
        <v>60</v>
      </c>
      <c r="B9" s="23">
        <v>197480</v>
      </c>
      <c r="C9" s="48">
        <v>0.16887292628698478</v>
      </c>
      <c r="G9" s="21" t="s">
        <v>60</v>
      </c>
      <c r="H9" s="49">
        <f t="shared" si="0"/>
        <v>0.16887292628698478</v>
      </c>
      <c r="I9" s="23">
        <f t="shared" si="1"/>
        <v>197480</v>
      </c>
      <c r="J9" s="51" t="str">
        <f t="shared" si="5"/>
        <v/>
      </c>
      <c r="K9" s="50" t="str">
        <f t="shared" si="2"/>
        <v/>
      </c>
      <c r="L9" s="52" t="str">
        <f t="shared" si="3"/>
        <v>•</v>
      </c>
      <c r="M9" s="53" t="str">
        <f t="shared" si="4"/>
        <v>•</v>
      </c>
    </row>
    <row r="10" spans="1:26" x14ac:dyDescent="0.25">
      <c r="A10" s="21" t="s">
        <v>66</v>
      </c>
      <c r="B10" s="23">
        <v>1169400</v>
      </c>
      <c r="C10" s="48">
        <v>1</v>
      </c>
    </row>
  </sheetData>
  <mergeCells count="2">
    <mergeCell ref="J3:K3"/>
    <mergeCell ref="L3:M3"/>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6028C-7D9D-4882-9E9C-2299FF925649}">
  <dimension ref="A1:AI18"/>
  <sheetViews>
    <sheetView topLeftCell="X1" workbookViewId="0">
      <selection activeCell="Z36" sqref="Z36"/>
    </sheetView>
  </sheetViews>
  <sheetFormatPr defaultRowHeight="15" x14ac:dyDescent="0.25"/>
  <cols>
    <col min="1" max="1" width="13.28515625" bestFit="1" customWidth="1"/>
    <col min="2" max="2" width="14.85546875" bestFit="1" customWidth="1"/>
    <col min="4" max="4" width="12.85546875" bestFit="1" customWidth="1"/>
    <col min="10" max="10" width="28.5703125" bestFit="1" customWidth="1"/>
    <col min="11" max="11" width="26.140625" bestFit="1" customWidth="1"/>
    <col min="12" max="12" width="14.85546875" bestFit="1" customWidth="1"/>
    <col min="13" max="13" width="17.7109375" customWidth="1"/>
    <col min="15" max="15" width="13.85546875" customWidth="1"/>
    <col min="16" max="16" width="13.28515625" customWidth="1"/>
    <col min="17" max="17" width="9.42578125" bestFit="1" customWidth="1"/>
    <col min="18" max="18" width="9.42578125" customWidth="1"/>
    <col min="20" max="20" width="13.140625" bestFit="1" customWidth="1"/>
    <col min="21" max="21" width="14.85546875" bestFit="1" customWidth="1"/>
    <col min="22" max="22" width="6.5703125" customWidth="1"/>
    <col min="23" max="23" width="10.85546875" customWidth="1"/>
    <col min="24" max="24" width="12.85546875" bestFit="1" customWidth="1"/>
    <col min="26" max="26" width="13.140625" bestFit="1" customWidth="1"/>
    <col min="27" max="27" width="21.5703125" bestFit="1" customWidth="1"/>
    <col min="30" max="30" width="13.140625" bestFit="1" customWidth="1"/>
    <col min="31" max="31" width="18.85546875" bestFit="1" customWidth="1"/>
    <col min="32" max="32" width="19.85546875" bestFit="1" customWidth="1"/>
  </cols>
  <sheetData>
    <row r="1" spans="1:35" x14ac:dyDescent="0.25">
      <c r="A1" s="59" t="s">
        <v>102</v>
      </c>
      <c r="T1" s="59" t="s">
        <v>109</v>
      </c>
    </row>
    <row r="3" spans="1:35" x14ac:dyDescent="0.25">
      <c r="A3" t="s">
        <v>90</v>
      </c>
      <c r="B3" t="s">
        <v>86</v>
      </c>
      <c r="D3" s="28" t="s">
        <v>100</v>
      </c>
      <c r="E3" s="28" t="s">
        <v>39</v>
      </c>
      <c r="F3" s="28" t="s">
        <v>69</v>
      </c>
      <c r="G3" s="28" t="s">
        <v>70</v>
      </c>
      <c r="H3" s="28" t="s">
        <v>101</v>
      </c>
      <c r="J3" s="20" t="s">
        <v>65</v>
      </c>
      <c r="K3" t="s">
        <v>103</v>
      </c>
      <c r="N3" s="25" t="s">
        <v>105</v>
      </c>
      <c r="O3" s="25" t="s">
        <v>106</v>
      </c>
      <c r="P3" s="25" t="s">
        <v>107</v>
      </c>
      <c r="Q3" s="25" t="s">
        <v>80</v>
      </c>
      <c r="R3" s="25"/>
      <c r="T3" s="20" t="s">
        <v>65</v>
      </c>
      <c r="U3" t="s">
        <v>86</v>
      </c>
      <c r="Z3" s="20" t="s">
        <v>65</v>
      </c>
      <c r="AA3" t="s">
        <v>110</v>
      </c>
      <c r="AD3" s="20" t="s">
        <v>65</v>
      </c>
      <c r="AE3" t="s">
        <v>111</v>
      </c>
      <c r="AF3" t="s">
        <v>112</v>
      </c>
      <c r="AH3" s="28" t="s">
        <v>54</v>
      </c>
      <c r="AI3" s="28" t="s">
        <v>49</v>
      </c>
    </row>
    <row r="4" spans="1:35" x14ac:dyDescent="0.25">
      <c r="A4" s="23">
        <v>1521009.9599999969</v>
      </c>
      <c r="B4" s="23">
        <v>1090917</v>
      </c>
      <c r="D4" s="31">
        <f>GETPIVOTDATA("Sum of Amount",$A$3)/GETPIVOTDATA("Sum of Target",$A$3)</f>
        <v>0.71723198972346125</v>
      </c>
      <c r="E4" s="32">
        <f>100%-D4</f>
        <v>0.28276801027653875</v>
      </c>
      <c r="F4" s="56">
        <v>0</v>
      </c>
      <c r="G4" s="57">
        <v>1</v>
      </c>
      <c r="H4" s="48">
        <f>E4</f>
        <v>0.28276801027653875</v>
      </c>
      <c r="J4" s="21" t="s">
        <v>53</v>
      </c>
      <c r="K4" s="23">
        <v>1363</v>
      </c>
      <c r="M4" s="21" t="s">
        <v>45</v>
      </c>
      <c r="N4" s="61" t="str">
        <f>IF(M4=$J$5,"│","")</f>
        <v>│</v>
      </c>
      <c r="O4" s="61" t="str">
        <f>IF(M4=$J$5,"○","")</f>
        <v>○</v>
      </c>
      <c r="P4" s="61" t="str">
        <f>IF(M4=$J$5,"","●")</f>
        <v/>
      </c>
      <c r="Q4" s="62">
        <f>VLOOKUP(M4,$J$4:$K$5,2,0)</f>
        <v>1368</v>
      </c>
      <c r="R4" s="62"/>
      <c r="T4" s="21" t="s">
        <v>57</v>
      </c>
      <c r="U4" s="23">
        <v>391740</v>
      </c>
      <c r="W4" s="21" t="s">
        <v>57</v>
      </c>
      <c r="X4" s="65">
        <f>VLOOKUP(W4,$T$4:$U$6,2,0)</f>
        <v>391740</v>
      </c>
      <c r="Z4" s="21" t="s">
        <v>57</v>
      </c>
      <c r="AA4" s="66">
        <v>829</v>
      </c>
      <c r="AD4" s="21" t="s">
        <v>49</v>
      </c>
      <c r="AE4" s="66">
        <v>2197</v>
      </c>
      <c r="AF4" s="48">
        <v>0.80446722812156723</v>
      </c>
      <c r="AH4" s="49">
        <f>GETPIVOTDATA("Count of Sale Status2",$AD$3,"Sale Status","Refunded")</f>
        <v>0.19553277187843282</v>
      </c>
    </row>
    <row r="5" spans="1:35" x14ac:dyDescent="0.25">
      <c r="F5">
        <f>SIN(D4*2*PI())</f>
        <v>-0.9788799370496164</v>
      </c>
      <c r="G5">
        <f>COS(E4*2*PI())</f>
        <v>-0.20443597736636054</v>
      </c>
      <c r="H5" s="48">
        <f>D4</f>
        <v>0.71723198972346125</v>
      </c>
      <c r="J5" s="21" t="s">
        <v>45</v>
      </c>
      <c r="K5" s="23">
        <v>1368</v>
      </c>
      <c r="M5" s="21" t="s">
        <v>53</v>
      </c>
      <c r="N5" s="61" t="str">
        <f>IF(M5=$J$5,"│","")</f>
        <v/>
      </c>
      <c r="O5" s="61" t="str">
        <f>IF(M5=$J$5,"○","")</f>
        <v/>
      </c>
      <c r="P5" s="61" t="str">
        <f>IF(M5=$J$5,"","●")</f>
        <v>●</v>
      </c>
      <c r="Q5" s="62">
        <f>VLOOKUP(M5,$J$4:$K$5,2,0)</f>
        <v>1363</v>
      </c>
      <c r="R5" s="62"/>
      <c r="T5" s="21" t="s">
        <v>51</v>
      </c>
      <c r="U5" s="23">
        <v>310292</v>
      </c>
      <c r="W5" s="21" t="s">
        <v>51</v>
      </c>
      <c r="X5" s="65">
        <f t="shared" ref="X5:X6" si="0">VLOOKUP(W5,$T$4:$U$6,2,0)</f>
        <v>310292</v>
      </c>
      <c r="Z5" s="21" t="s">
        <v>51</v>
      </c>
      <c r="AA5" s="66">
        <v>850</v>
      </c>
      <c r="AD5" s="21" t="s">
        <v>54</v>
      </c>
      <c r="AE5" s="66">
        <v>534</v>
      </c>
      <c r="AF5" s="48">
        <v>0.19553277187843282</v>
      </c>
    </row>
    <row r="6" spans="1:35" x14ac:dyDescent="0.25">
      <c r="J6" s="21" t="s">
        <v>66</v>
      </c>
      <c r="K6" s="23">
        <v>2731</v>
      </c>
      <c r="T6" s="21" t="s">
        <v>50</v>
      </c>
      <c r="U6" s="23">
        <v>388885</v>
      </c>
      <c r="W6" s="21" t="s">
        <v>50</v>
      </c>
      <c r="X6" s="65">
        <f t="shared" si="0"/>
        <v>388885</v>
      </c>
      <c r="Z6" s="21" t="s">
        <v>50</v>
      </c>
      <c r="AA6" s="66">
        <v>1052</v>
      </c>
      <c r="AD6" s="21" t="s">
        <v>66</v>
      </c>
      <c r="AE6" s="66">
        <v>2731</v>
      </c>
      <c r="AF6" s="48">
        <v>1</v>
      </c>
    </row>
    <row r="7" spans="1:35" x14ac:dyDescent="0.25">
      <c r="T7" s="21" t="s">
        <v>66</v>
      </c>
      <c r="U7" s="23">
        <v>1090917</v>
      </c>
      <c r="X7" s="65">
        <f>SUM(X4:X6)</f>
        <v>1090917</v>
      </c>
      <c r="Z7" s="21" t="s">
        <v>66</v>
      </c>
      <c r="AA7" s="66">
        <v>2731</v>
      </c>
    </row>
    <row r="9" spans="1:35" x14ac:dyDescent="0.25">
      <c r="J9" s="20" t="s">
        <v>65</v>
      </c>
      <c r="K9" t="s">
        <v>108</v>
      </c>
    </row>
    <row r="10" spans="1:35" x14ac:dyDescent="0.25">
      <c r="J10" s="21" t="s">
        <v>46</v>
      </c>
      <c r="K10" s="23">
        <v>1665</v>
      </c>
      <c r="M10" s="21" t="s">
        <v>55</v>
      </c>
      <c r="N10" s="61" t="str">
        <f>IF(M10=$J$10,"│","")</f>
        <v/>
      </c>
      <c r="O10" s="61" t="str">
        <f>IF(M10=$J$10,"○","")</f>
        <v/>
      </c>
      <c r="P10" s="61" t="str">
        <f>IF(M10=$J$10,"","●")</f>
        <v>●</v>
      </c>
      <c r="Q10" s="62">
        <f>VLOOKUP(M10,$J$10:$K$11,2,0)</f>
        <v>1066</v>
      </c>
      <c r="R10" s="62"/>
    </row>
    <row r="11" spans="1:35" x14ac:dyDescent="0.25">
      <c r="J11" s="21" t="s">
        <v>55</v>
      </c>
      <c r="K11" s="23">
        <v>1066</v>
      </c>
      <c r="M11" s="21" t="s">
        <v>46</v>
      </c>
      <c r="N11" s="61" t="str">
        <f>IF(M11=$J$10,"│","")</f>
        <v>│</v>
      </c>
      <c r="O11" s="61" t="str">
        <f>IF(M11=$J$10,"○","")</f>
        <v>○</v>
      </c>
      <c r="P11" s="61" t="str">
        <f>IF(M11=$J$10,"","●")</f>
        <v/>
      </c>
      <c r="Q11" s="62">
        <f>VLOOKUP(M11,$J$10:$K$11,2,0)</f>
        <v>1665</v>
      </c>
      <c r="R11" s="62"/>
    </row>
    <row r="12" spans="1:35" x14ac:dyDescent="0.25">
      <c r="J12" s="21" t="s">
        <v>66</v>
      </c>
      <c r="K12" s="23">
        <v>2731</v>
      </c>
    </row>
    <row r="15" spans="1:35" x14ac:dyDescent="0.25">
      <c r="J15" s="20" t="s">
        <v>65</v>
      </c>
      <c r="K15" t="s">
        <v>104</v>
      </c>
    </row>
    <row r="16" spans="1:35" ht="30" x14ac:dyDescent="0.25">
      <c r="J16" s="21" t="s">
        <v>48</v>
      </c>
      <c r="K16" s="23">
        <v>1552</v>
      </c>
      <c r="M16" s="60" t="s">
        <v>52</v>
      </c>
      <c r="N16" s="61" t="str">
        <f>IF(M16=$J$16,"│","")</f>
        <v/>
      </c>
      <c r="O16" s="61" t="str">
        <f>IF(M16=$J$16,"○","")</f>
        <v/>
      </c>
      <c r="P16" s="61" t="str">
        <f>IF(M16=$J$16,"","●")</f>
        <v>●</v>
      </c>
      <c r="Q16" s="62">
        <f>VLOOKUP(M16,$J$16:$K$17,2,0)</f>
        <v>1179</v>
      </c>
      <c r="R16" s="62"/>
    </row>
    <row r="17" spans="10:18" ht="30" x14ac:dyDescent="0.25">
      <c r="J17" s="21" t="s">
        <v>52</v>
      </c>
      <c r="K17" s="23">
        <v>1179</v>
      </c>
      <c r="M17" s="60" t="s">
        <v>48</v>
      </c>
      <c r="N17" s="61" t="str">
        <f>IF(M17=$J$16,"│","")</f>
        <v>│</v>
      </c>
      <c r="O17" s="61" t="str">
        <f>IF(M17=$J$16,"○","")</f>
        <v>○</v>
      </c>
      <c r="P17" s="61" t="str">
        <f>IF(M17=$J$16,"","●")</f>
        <v/>
      </c>
      <c r="Q17" s="62">
        <f>VLOOKUP(M17,$J$16:$K$17,2,0)</f>
        <v>1552</v>
      </c>
      <c r="R17" s="62"/>
    </row>
    <row r="18" spans="10:18" x14ac:dyDescent="0.25">
      <c r="J18" s="21" t="s">
        <v>66</v>
      </c>
      <c r="K18" s="23">
        <v>2731</v>
      </c>
    </row>
  </sheetData>
  <pageMargins left="0.7" right="0.7" top="0.75" bottom="0.75" header="0.3" footer="0.3"/>
  <pageSetup paperSize="9" orientation="portrait" r:id="rId8"/>
  <drawing r:id="rId9"/>
  <extLst>
    <ext xmlns:x14="http://schemas.microsoft.com/office/spreadsheetml/2009/9/main" uri="{A8765BA9-456A-4dab-B4F3-ACF838C121DE}">
      <x14:slicerList>
        <x14:slicer r:id="rId10"/>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99F2-9DAA-421D-8411-D03B9A754920}">
  <dimension ref="A1:L723"/>
  <sheetViews>
    <sheetView zoomScaleNormal="100" workbookViewId="0">
      <pane ySplit="1" topLeftCell="A509" activePane="bottomLeft" state="frozen"/>
      <selection pane="bottomLeft" activeCell="D509" sqref="D508:D509"/>
    </sheetView>
  </sheetViews>
  <sheetFormatPr defaultRowHeight="15" x14ac:dyDescent="0.25"/>
  <cols>
    <col min="2" max="2" width="10.140625" style="43" customWidth="1"/>
    <col min="3" max="3" width="10.140625" style="1" customWidth="1"/>
    <col min="4" max="4" width="16.85546875" customWidth="1"/>
    <col min="5" max="5" width="24" customWidth="1"/>
    <col min="7" max="7" width="12.42578125" customWidth="1"/>
    <col min="8" max="8" width="19.28515625" customWidth="1"/>
    <col min="9" max="9" width="18.140625" customWidth="1"/>
    <col min="10" max="10" width="19.140625" customWidth="1"/>
    <col min="11" max="11" width="12.28515625" customWidth="1"/>
    <col min="12" max="12" width="10.5703125" customWidth="1"/>
  </cols>
  <sheetData>
    <row r="1" spans="1:10" x14ac:dyDescent="0.25">
      <c r="A1" s="17" t="s">
        <v>4</v>
      </c>
      <c r="B1" s="40" t="s">
        <v>76</v>
      </c>
      <c r="C1" s="18" t="s">
        <v>5</v>
      </c>
      <c r="D1" s="17" t="s">
        <v>6</v>
      </c>
      <c r="E1" s="17" t="s">
        <v>7</v>
      </c>
      <c r="F1" s="17" t="s">
        <v>8</v>
      </c>
      <c r="G1" s="17" t="s">
        <v>9</v>
      </c>
      <c r="H1" s="17" t="s">
        <v>10</v>
      </c>
      <c r="I1" s="17" t="s">
        <v>30</v>
      </c>
      <c r="J1" s="17" t="s">
        <v>28</v>
      </c>
    </row>
    <row r="2" spans="1:10" x14ac:dyDescent="0.25">
      <c r="A2" s="2">
        <v>2020</v>
      </c>
      <c r="B2" s="41">
        <v>1</v>
      </c>
      <c r="C2" s="35">
        <f t="shared" ref="C2:C65" si="0">B2</f>
        <v>1</v>
      </c>
      <c r="D2" s="2" t="s">
        <v>2</v>
      </c>
      <c r="E2" s="3" t="s">
        <v>24</v>
      </c>
      <c r="F2" s="8">
        <v>3566</v>
      </c>
      <c r="G2" s="8">
        <v>5492.76</v>
      </c>
      <c r="H2" s="8">
        <v>5126.576</v>
      </c>
      <c r="I2" s="8">
        <v>1098.5520000000001</v>
      </c>
      <c r="J2" s="14" t="s">
        <v>27</v>
      </c>
    </row>
    <row r="3" spans="1:10" x14ac:dyDescent="0.25">
      <c r="A3" s="4">
        <v>2020</v>
      </c>
      <c r="B3" s="42">
        <v>1</v>
      </c>
      <c r="C3" s="34">
        <f t="shared" si="0"/>
        <v>1</v>
      </c>
      <c r="D3" s="4" t="s">
        <v>2</v>
      </c>
      <c r="E3" s="5" t="s">
        <v>25</v>
      </c>
      <c r="F3" s="9">
        <v>2498</v>
      </c>
      <c r="G3" s="9">
        <v>9600</v>
      </c>
      <c r="H3" s="9">
        <v>8960</v>
      </c>
      <c r="I3" s="9">
        <v>1920</v>
      </c>
      <c r="J3" s="15" t="s">
        <v>27</v>
      </c>
    </row>
    <row r="4" spans="1:10" x14ac:dyDescent="0.25">
      <c r="A4" s="2">
        <v>2020</v>
      </c>
      <c r="B4" s="41">
        <v>1</v>
      </c>
      <c r="C4" s="35">
        <f t="shared" si="0"/>
        <v>1</v>
      </c>
      <c r="D4" s="2" t="s">
        <v>1</v>
      </c>
      <c r="E4" s="3" t="s">
        <v>23</v>
      </c>
      <c r="F4" s="8">
        <v>1245</v>
      </c>
      <c r="G4" s="8">
        <v>5492.6399999999994</v>
      </c>
      <c r="H4" s="8">
        <v>5126.4639999999999</v>
      </c>
      <c r="I4" s="8">
        <v>1098.528</v>
      </c>
      <c r="J4" s="14" t="s">
        <v>27</v>
      </c>
    </row>
    <row r="5" spans="1:10" x14ac:dyDescent="0.25">
      <c r="A5" s="4">
        <v>2020</v>
      </c>
      <c r="B5" s="42">
        <v>1</v>
      </c>
      <c r="C5" s="34">
        <f t="shared" si="0"/>
        <v>1</v>
      </c>
      <c r="D5" s="4" t="s">
        <v>26</v>
      </c>
      <c r="E5" s="6" t="s">
        <v>18</v>
      </c>
      <c r="F5" s="10">
        <v>644</v>
      </c>
      <c r="G5" s="10">
        <v>6892.2</v>
      </c>
      <c r="H5" s="10">
        <v>6432.72</v>
      </c>
      <c r="I5" s="9">
        <v>1378.44</v>
      </c>
      <c r="J5" s="15" t="s">
        <v>27</v>
      </c>
    </row>
    <row r="6" spans="1:10" x14ac:dyDescent="0.25">
      <c r="A6" s="2">
        <v>2020</v>
      </c>
      <c r="B6" s="41">
        <v>1</v>
      </c>
      <c r="C6" s="35">
        <f t="shared" si="0"/>
        <v>1</v>
      </c>
      <c r="D6" s="2" t="s">
        <v>0</v>
      </c>
      <c r="E6" s="7" t="s">
        <v>17</v>
      </c>
      <c r="F6" s="11">
        <v>643</v>
      </c>
      <c r="G6" s="11">
        <v>7700</v>
      </c>
      <c r="H6" s="11">
        <v>7840</v>
      </c>
      <c r="I6" s="8">
        <v>1540</v>
      </c>
      <c r="J6" s="14" t="s">
        <v>27</v>
      </c>
    </row>
    <row r="7" spans="1:10" x14ac:dyDescent="0.25">
      <c r="A7" s="4">
        <v>2020</v>
      </c>
      <c r="B7" s="42">
        <v>1</v>
      </c>
      <c r="C7" s="34">
        <f t="shared" si="0"/>
        <v>1</v>
      </c>
      <c r="D7" s="4" t="s">
        <v>26</v>
      </c>
      <c r="E7" s="6" t="s">
        <v>19</v>
      </c>
      <c r="F7" s="10">
        <v>455</v>
      </c>
      <c r="G7" s="10">
        <v>5265.39</v>
      </c>
      <c r="H7" s="10">
        <v>5128.0320000000002</v>
      </c>
      <c r="I7" s="9">
        <v>1053.0780000000002</v>
      </c>
      <c r="J7" s="15" t="s">
        <v>27</v>
      </c>
    </row>
    <row r="8" spans="1:10" x14ac:dyDescent="0.25">
      <c r="A8" s="2">
        <v>2020</v>
      </c>
      <c r="B8" s="41">
        <v>1</v>
      </c>
      <c r="C8" s="35">
        <f t="shared" si="0"/>
        <v>1</v>
      </c>
      <c r="D8" s="2" t="s">
        <v>0</v>
      </c>
      <c r="E8" s="7" t="s">
        <v>16</v>
      </c>
      <c r="F8" s="12">
        <v>345</v>
      </c>
      <c r="G8" s="12">
        <v>9016</v>
      </c>
      <c r="H8" s="12">
        <v>7840</v>
      </c>
      <c r="I8" s="8">
        <v>1803.2</v>
      </c>
      <c r="J8" s="14" t="s">
        <v>27</v>
      </c>
    </row>
    <row r="9" spans="1:10" x14ac:dyDescent="0.25">
      <c r="A9" s="4">
        <v>2020</v>
      </c>
      <c r="B9" s="42">
        <v>1</v>
      </c>
      <c r="C9" s="34">
        <f t="shared" si="0"/>
        <v>1</v>
      </c>
      <c r="D9" s="4" t="s">
        <v>1</v>
      </c>
      <c r="E9" s="5" t="s">
        <v>21</v>
      </c>
      <c r="F9" s="9">
        <v>122</v>
      </c>
      <c r="G9" s="9">
        <v>2696.75</v>
      </c>
      <c r="H9" s="9">
        <v>112</v>
      </c>
      <c r="I9" s="9">
        <v>539.35</v>
      </c>
      <c r="J9" s="15" t="s">
        <v>27</v>
      </c>
    </row>
    <row r="10" spans="1:10" x14ac:dyDescent="0.25">
      <c r="A10" s="2">
        <v>2020</v>
      </c>
      <c r="B10" s="41">
        <v>1</v>
      </c>
      <c r="C10" s="35">
        <f t="shared" si="0"/>
        <v>1</v>
      </c>
      <c r="D10" s="2" t="s">
        <v>3</v>
      </c>
      <c r="E10" s="7" t="s">
        <v>14</v>
      </c>
      <c r="F10" s="11">
        <v>78</v>
      </c>
      <c r="G10" s="11">
        <v>5492.6399999999994</v>
      </c>
      <c r="H10" s="11">
        <v>5126.4639999999999</v>
      </c>
      <c r="I10" s="8">
        <v>1098.528</v>
      </c>
      <c r="J10" s="14" t="s">
        <v>27</v>
      </c>
    </row>
    <row r="11" spans="1:10" x14ac:dyDescent="0.25">
      <c r="A11" s="4">
        <v>2020</v>
      </c>
      <c r="B11" s="42">
        <v>1</v>
      </c>
      <c r="C11" s="34">
        <f t="shared" si="0"/>
        <v>1</v>
      </c>
      <c r="D11" s="4" t="s">
        <v>3</v>
      </c>
      <c r="E11" s="6" t="s">
        <v>12</v>
      </c>
      <c r="F11" s="10">
        <v>76</v>
      </c>
      <c r="G11" s="10">
        <v>5492.28</v>
      </c>
      <c r="H11" s="10">
        <v>5126.1279999999997</v>
      </c>
      <c r="I11" s="9">
        <v>1098.4559999999999</v>
      </c>
      <c r="J11" s="15" t="s">
        <v>27</v>
      </c>
    </row>
    <row r="12" spans="1:10" x14ac:dyDescent="0.25">
      <c r="A12" s="2">
        <v>2020</v>
      </c>
      <c r="B12" s="41">
        <v>1</v>
      </c>
      <c r="C12" s="35">
        <f t="shared" si="0"/>
        <v>1</v>
      </c>
      <c r="D12" s="2" t="s">
        <v>3</v>
      </c>
      <c r="E12" s="7" t="s">
        <v>13</v>
      </c>
      <c r="F12" s="11">
        <v>46</v>
      </c>
      <c r="G12" s="11">
        <v>240</v>
      </c>
      <c r="H12" s="11">
        <v>224</v>
      </c>
      <c r="I12" s="8">
        <v>48</v>
      </c>
      <c r="J12" s="14" t="s">
        <v>27</v>
      </c>
    </row>
    <row r="13" spans="1:10" x14ac:dyDescent="0.25">
      <c r="A13" s="4">
        <v>2020</v>
      </c>
      <c r="B13" s="42">
        <v>1</v>
      </c>
      <c r="C13" s="34">
        <f t="shared" si="0"/>
        <v>1</v>
      </c>
      <c r="D13" s="4" t="s">
        <v>3</v>
      </c>
      <c r="E13" s="6" t="s">
        <v>11</v>
      </c>
      <c r="F13" s="10">
        <v>34</v>
      </c>
      <c r="G13" s="10">
        <v>5492.16</v>
      </c>
      <c r="H13" s="10">
        <v>5126.0160000000005</v>
      </c>
      <c r="I13" s="9">
        <v>1098.432</v>
      </c>
      <c r="J13" s="15" t="s">
        <v>27</v>
      </c>
    </row>
    <row r="14" spans="1:10" x14ac:dyDescent="0.25">
      <c r="A14" s="2">
        <v>2020</v>
      </c>
      <c r="B14" s="41">
        <v>1</v>
      </c>
      <c r="C14" s="35">
        <f t="shared" si="0"/>
        <v>1</v>
      </c>
      <c r="D14" s="2" t="s">
        <v>1</v>
      </c>
      <c r="E14" s="3" t="s">
        <v>22</v>
      </c>
      <c r="F14" s="8">
        <v>7</v>
      </c>
      <c r="G14" s="8">
        <v>3666.3</v>
      </c>
      <c r="H14" s="8">
        <v>224</v>
      </c>
      <c r="I14" s="8">
        <v>733.2600000000001</v>
      </c>
      <c r="J14" s="14" t="s">
        <v>27</v>
      </c>
    </row>
    <row r="15" spans="1:10" x14ac:dyDescent="0.25">
      <c r="A15" s="4">
        <v>2020</v>
      </c>
      <c r="B15" s="42">
        <v>1</v>
      </c>
      <c r="C15" s="34">
        <f t="shared" si="0"/>
        <v>1</v>
      </c>
      <c r="D15" s="4" t="s">
        <v>20</v>
      </c>
      <c r="E15" s="6" t="s">
        <v>20</v>
      </c>
      <c r="F15" s="10">
        <v>3</v>
      </c>
      <c r="G15" s="10">
        <v>7260</v>
      </c>
      <c r="H15" s="10">
        <v>7392</v>
      </c>
      <c r="I15" s="9">
        <v>1452</v>
      </c>
      <c r="J15" s="15" t="s">
        <v>27</v>
      </c>
    </row>
    <row r="16" spans="1:10" x14ac:dyDescent="0.25">
      <c r="A16" s="2">
        <v>2020</v>
      </c>
      <c r="B16" s="41">
        <v>1</v>
      </c>
      <c r="C16" s="35">
        <f t="shared" si="0"/>
        <v>1</v>
      </c>
      <c r="D16" s="2" t="s">
        <v>3</v>
      </c>
      <c r="E16" s="7" t="s">
        <v>15</v>
      </c>
      <c r="F16" s="11">
        <v>3</v>
      </c>
      <c r="G16" s="11">
        <v>5035.0300000000007</v>
      </c>
      <c r="H16" s="11">
        <v>5126.576</v>
      </c>
      <c r="I16" s="8">
        <v>1007.0060000000002</v>
      </c>
      <c r="J16" s="14" t="s">
        <v>27</v>
      </c>
    </row>
    <row r="17" spans="1:10" x14ac:dyDescent="0.25">
      <c r="A17" s="4">
        <v>2020</v>
      </c>
      <c r="B17" s="42">
        <v>32</v>
      </c>
      <c r="C17" s="34">
        <f t="shared" si="0"/>
        <v>32</v>
      </c>
      <c r="D17" s="4" t="s">
        <v>2</v>
      </c>
      <c r="E17" s="5" t="s">
        <v>24</v>
      </c>
      <c r="F17" s="9">
        <v>3566</v>
      </c>
      <c r="G17" s="9">
        <v>5035.0300000000007</v>
      </c>
      <c r="H17" s="9">
        <v>5126.576</v>
      </c>
      <c r="I17" s="9">
        <v>1007.0060000000002</v>
      </c>
      <c r="J17" s="15" t="s">
        <v>27</v>
      </c>
    </row>
    <row r="18" spans="1:10" x14ac:dyDescent="0.25">
      <c r="A18" s="2">
        <v>2020</v>
      </c>
      <c r="B18" s="41">
        <v>32</v>
      </c>
      <c r="C18" s="35">
        <f t="shared" si="0"/>
        <v>32</v>
      </c>
      <c r="D18" s="2" t="s">
        <v>2</v>
      </c>
      <c r="E18" s="3" t="s">
        <v>25</v>
      </c>
      <c r="F18" s="8">
        <v>2498</v>
      </c>
      <c r="G18" s="8">
        <v>8800</v>
      </c>
      <c r="H18" s="8">
        <v>8960</v>
      </c>
      <c r="I18" s="8">
        <v>1760</v>
      </c>
      <c r="J18" s="14" t="s">
        <v>27</v>
      </c>
    </row>
    <row r="19" spans="1:10" x14ac:dyDescent="0.25">
      <c r="A19" s="4">
        <v>2020</v>
      </c>
      <c r="B19" s="42">
        <v>32</v>
      </c>
      <c r="C19" s="34">
        <f t="shared" si="0"/>
        <v>32</v>
      </c>
      <c r="D19" s="4" t="s">
        <v>1</v>
      </c>
      <c r="E19" s="5" t="s">
        <v>23</v>
      </c>
      <c r="F19" s="9">
        <v>1245</v>
      </c>
      <c r="G19" s="9">
        <v>5034.92</v>
      </c>
      <c r="H19" s="9">
        <v>5126.4639999999999</v>
      </c>
      <c r="I19" s="9">
        <v>1006.984</v>
      </c>
      <c r="J19" s="15" t="s">
        <v>27</v>
      </c>
    </row>
    <row r="20" spans="1:10" x14ac:dyDescent="0.25">
      <c r="A20" s="2">
        <v>2020</v>
      </c>
      <c r="B20" s="41">
        <v>32</v>
      </c>
      <c r="C20" s="35">
        <f t="shared" si="0"/>
        <v>32</v>
      </c>
      <c r="D20" s="2" t="s">
        <v>26</v>
      </c>
      <c r="E20" s="7" t="s">
        <v>18</v>
      </c>
      <c r="F20" s="11">
        <v>644</v>
      </c>
      <c r="G20" s="11">
        <v>6317.85</v>
      </c>
      <c r="H20" s="11">
        <v>6432.72</v>
      </c>
      <c r="I20" s="8">
        <v>1263.5700000000002</v>
      </c>
      <c r="J20" s="14" t="s">
        <v>27</v>
      </c>
    </row>
    <row r="21" spans="1:10" x14ac:dyDescent="0.25">
      <c r="A21" s="4">
        <v>2020</v>
      </c>
      <c r="B21" s="42">
        <v>32</v>
      </c>
      <c r="C21" s="34">
        <f t="shared" si="0"/>
        <v>32</v>
      </c>
      <c r="D21" s="4" t="s">
        <v>0</v>
      </c>
      <c r="E21" s="6" t="s">
        <v>17</v>
      </c>
      <c r="F21" s="10">
        <v>643</v>
      </c>
      <c r="G21" s="10">
        <v>7000</v>
      </c>
      <c r="H21" s="10">
        <v>7840</v>
      </c>
      <c r="I21" s="9">
        <v>1400</v>
      </c>
      <c r="J21" s="15" t="s">
        <v>27</v>
      </c>
    </row>
    <row r="22" spans="1:10" x14ac:dyDescent="0.25">
      <c r="A22" s="2">
        <v>2020</v>
      </c>
      <c r="B22" s="41">
        <v>32</v>
      </c>
      <c r="C22" s="35">
        <f t="shared" si="0"/>
        <v>32</v>
      </c>
      <c r="D22" s="2" t="s">
        <v>26</v>
      </c>
      <c r="E22" s="7" t="s">
        <v>19</v>
      </c>
      <c r="F22" s="11">
        <v>455</v>
      </c>
      <c r="G22" s="11">
        <v>4578.6000000000004</v>
      </c>
      <c r="H22" s="11">
        <v>5128.0320000000002</v>
      </c>
      <c r="I22" s="8">
        <v>915.72000000000014</v>
      </c>
      <c r="J22" s="14" t="s">
        <v>27</v>
      </c>
    </row>
    <row r="23" spans="1:10" x14ac:dyDescent="0.25">
      <c r="A23" s="4">
        <v>2020</v>
      </c>
      <c r="B23" s="42">
        <v>32</v>
      </c>
      <c r="C23" s="34">
        <f t="shared" si="0"/>
        <v>32</v>
      </c>
      <c r="D23" s="4" t="s">
        <v>0</v>
      </c>
      <c r="E23" s="6" t="s">
        <v>16</v>
      </c>
      <c r="F23" s="13">
        <v>345</v>
      </c>
      <c r="G23" s="13">
        <v>7000</v>
      </c>
      <c r="H23" s="13">
        <v>7840</v>
      </c>
      <c r="I23" s="9">
        <v>1400</v>
      </c>
      <c r="J23" s="15" t="s">
        <v>27</v>
      </c>
    </row>
    <row r="24" spans="1:10" x14ac:dyDescent="0.25">
      <c r="A24" s="2">
        <v>2020</v>
      </c>
      <c r="B24" s="41">
        <v>32</v>
      </c>
      <c r="C24" s="35">
        <f t="shared" si="0"/>
        <v>32</v>
      </c>
      <c r="D24" s="2" t="s">
        <v>1</v>
      </c>
      <c r="E24" s="3" t="s">
        <v>21</v>
      </c>
      <c r="F24" s="8">
        <v>122</v>
      </c>
      <c r="G24" s="8">
        <v>100</v>
      </c>
      <c r="H24" s="8">
        <v>112</v>
      </c>
      <c r="I24" s="8">
        <v>20</v>
      </c>
      <c r="J24" s="14" t="s">
        <v>27</v>
      </c>
    </row>
    <row r="25" spans="1:10" x14ac:dyDescent="0.25">
      <c r="A25" s="4">
        <v>2020</v>
      </c>
      <c r="B25" s="42">
        <v>32</v>
      </c>
      <c r="C25" s="34">
        <f t="shared" si="0"/>
        <v>32</v>
      </c>
      <c r="D25" s="4" t="s">
        <v>3</v>
      </c>
      <c r="E25" s="6" t="s">
        <v>14</v>
      </c>
      <c r="F25" s="10">
        <v>78</v>
      </c>
      <c r="G25" s="10">
        <v>4577.2</v>
      </c>
      <c r="H25" s="10">
        <v>5126.4639999999999</v>
      </c>
      <c r="I25" s="9">
        <v>915.44</v>
      </c>
      <c r="J25" s="15" t="s">
        <v>27</v>
      </c>
    </row>
    <row r="26" spans="1:10" x14ac:dyDescent="0.25">
      <c r="A26" s="2">
        <v>2020</v>
      </c>
      <c r="B26" s="41">
        <v>32</v>
      </c>
      <c r="C26" s="35">
        <f t="shared" si="0"/>
        <v>32</v>
      </c>
      <c r="D26" s="2" t="s">
        <v>3</v>
      </c>
      <c r="E26" s="7" t="s">
        <v>12</v>
      </c>
      <c r="F26" s="11">
        <v>76</v>
      </c>
      <c r="G26" s="11">
        <v>4576.8999999999996</v>
      </c>
      <c r="H26" s="11">
        <v>5126.1279999999997</v>
      </c>
      <c r="I26" s="8">
        <v>915.38</v>
      </c>
      <c r="J26" s="14" t="s">
        <v>27</v>
      </c>
    </row>
    <row r="27" spans="1:10" x14ac:dyDescent="0.25">
      <c r="A27" s="4">
        <v>2020</v>
      </c>
      <c r="B27" s="42">
        <v>32</v>
      </c>
      <c r="C27" s="34">
        <f t="shared" si="0"/>
        <v>32</v>
      </c>
      <c r="D27" s="4" t="s">
        <v>3</v>
      </c>
      <c r="E27" s="6" t="s">
        <v>13</v>
      </c>
      <c r="F27" s="10">
        <v>46</v>
      </c>
      <c r="G27" s="10">
        <v>200</v>
      </c>
      <c r="H27" s="10">
        <v>224</v>
      </c>
      <c r="I27" s="9">
        <v>40</v>
      </c>
      <c r="J27" s="15" t="s">
        <v>27</v>
      </c>
    </row>
    <row r="28" spans="1:10" x14ac:dyDescent="0.25">
      <c r="A28" s="2">
        <v>2020</v>
      </c>
      <c r="B28" s="41">
        <v>32</v>
      </c>
      <c r="C28" s="35">
        <f t="shared" si="0"/>
        <v>32</v>
      </c>
      <c r="D28" s="2" t="s">
        <v>3</v>
      </c>
      <c r="E28" s="7" t="s">
        <v>11</v>
      </c>
      <c r="F28" s="11">
        <v>34</v>
      </c>
      <c r="G28" s="11">
        <v>4576.8</v>
      </c>
      <c r="H28" s="11">
        <v>5126.0160000000005</v>
      </c>
      <c r="I28" s="8">
        <v>915.36000000000013</v>
      </c>
      <c r="J28" s="14" t="s">
        <v>27</v>
      </c>
    </row>
    <row r="29" spans="1:10" x14ac:dyDescent="0.25">
      <c r="A29" s="4">
        <v>2020</v>
      </c>
      <c r="B29" s="42">
        <v>32</v>
      </c>
      <c r="C29" s="34">
        <f t="shared" si="0"/>
        <v>32</v>
      </c>
      <c r="D29" s="4" t="s">
        <v>1</v>
      </c>
      <c r="E29" s="5" t="s">
        <v>22</v>
      </c>
      <c r="F29" s="9">
        <v>7</v>
      </c>
      <c r="G29" s="9">
        <v>200</v>
      </c>
      <c r="H29" s="9">
        <v>224</v>
      </c>
      <c r="I29" s="9">
        <v>40</v>
      </c>
      <c r="J29" s="15" t="s">
        <v>27</v>
      </c>
    </row>
    <row r="30" spans="1:10" x14ac:dyDescent="0.25">
      <c r="A30" s="2">
        <v>2020</v>
      </c>
      <c r="B30" s="41">
        <v>32</v>
      </c>
      <c r="C30" s="35">
        <f t="shared" si="0"/>
        <v>32</v>
      </c>
      <c r="D30" s="2" t="s">
        <v>3</v>
      </c>
      <c r="E30" s="7" t="s">
        <v>15</v>
      </c>
      <c r="F30" s="11">
        <v>3</v>
      </c>
      <c r="G30" s="11">
        <v>4577.3</v>
      </c>
      <c r="H30" s="11">
        <v>5126.576</v>
      </c>
      <c r="I30" s="8">
        <v>915.46</v>
      </c>
      <c r="J30" s="14" t="s">
        <v>27</v>
      </c>
    </row>
    <row r="31" spans="1:10" x14ac:dyDescent="0.25">
      <c r="A31" s="4">
        <v>2020</v>
      </c>
      <c r="B31" s="42">
        <v>32</v>
      </c>
      <c r="C31" s="34">
        <f t="shared" si="0"/>
        <v>32</v>
      </c>
      <c r="D31" s="4" t="s">
        <v>20</v>
      </c>
      <c r="E31" s="6" t="s">
        <v>20</v>
      </c>
      <c r="F31" s="10">
        <v>2</v>
      </c>
      <c r="G31" s="10">
        <v>6600</v>
      </c>
      <c r="H31" s="10">
        <v>7392</v>
      </c>
      <c r="I31" s="9">
        <v>1320</v>
      </c>
      <c r="J31" s="15" t="s">
        <v>27</v>
      </c>
    </row>
    <row r="32" spans="1:10" x14ac:dyDescent="0.25">
      <c r="A32" s="2">
        <v>2020</v>
      </c>
      <c r="B32" s="41">
        <v>61</v>
      </c>
      <c r="C32" s="35">
        <f t="shared" si="0"/>
        <v>61</v>
      </c>
      <c r="D32" s="2" t="s">
        <v>2</v>
      </c>
      <c r="E32" s="3" t="s">
        <v>24</v>
      </c>
      <c r="F32" s="8">
        <v>3566</v>
      </c>
      <c r="G32" s="8">
        <v>4577.3</v>
      </c>
      <c r="H32" s="8">
        <v>5126.576</v>
      </c>
      <c r="I32" s="8">
        <v>915.46</v>
      </c>
      <c r="J32" s="14" t="s">
        <v>27</v>
      </c>
    </row>
    <row r="33" spans="1:10" x14ac:dyDescent="0.25">
      <c r="A33" s="4">
        <v>2020</v>
      </c>
      <c r="B33" s="42">
        <v>61</v>
      </c>
      <c r="C33" s="34">
        <f t="shared" si="0"/>
        <v>61</v>
      </c>
      <c r="D33" s="4" t="s">
        <v>2</v>
      </c>
      <c r="E33" s="5" t="s">
        <v>25</v>
      </c>
      <c r="F33" s="9">
        <v>2498</v>
      </c>
      <c r="G33" s="9">
        <v>8000</v>
      </c>
      <c r="H33" s="9">
        <v>8960</v>
      </c>
      <c r="I33" s="9">
        <v>1600</v>
      </c>
      <c r="J33" s="15" t="s">
        <v>27</v>
      </c>
    </row>
    <row r="34" spans="1:10" x14ac:dyDescent="0.25">
      <c r="A34" s="2">
        <v>2020</v>
      </c>
      <c r="B34" s="41">
        <v>61</v>
      </c>
      <c r="C34" s="35">
        <f t="shared" si="0"/>
        <v>61</v>
      </c>
      <c r="D34" s="2" t="s">
        <v>1</v>
      </c>
      <c r="E34" s="3" t="s">
        <v>23</v>
      </c>
      <c r="F34" s="8">
        <v>1245</v>
      </c>
      <c r="G34" s="8">
        <v>4577.2</v>
      </c>
      <c r="H34" s="8">
        <v>5126.4639999999999</v>
      </c>
      <c r="I34" s="8">
        <v>915.44</v>
      </c>
      <c r="J34" s="14" t="s">
        <v>27</v>
      </c>
    </row>
    <row r="35" spans="1:10" x14ac:dyDescent="0.25">
      <c r="A35" s="4">
        <v>2020</v>
      </c>
      <c r="B35" s="42">
        <v>61</v>
      </c>
      <c r="C35" s="34">
        <f t="shared" si="0"/>
        <v>61</v>
      </c>
      <c r="D35" s="4" t="s">
        <v>26</v>
      </c>
      <c r="E35" s="6" t="s">
        <v>18</v>
      </c>
      <c r="F35" s="10">
        <v>644</v>
      </c>
      <c r="G35" s="10">
        <v>5743.5</v>
      </c>
      <c r="H35" s="10">
        <v>6432.72</v>
      </c>
      <c r="I35" s="9">
        <v>1148.7</v>
      </c>
      <c r="J35" s="15" t="s">
        <v>27</v>
      </c>
    </row>
    <row r="36" spans="1:10" x14ac:dyDescent="0.25">
      <c r="A36" s="2">
        <v>2020</v>
      </c>
      <c r="B36" s="41">
        <v>61</v>
      </c>
      <c r="C36" s="35">
        <f t="shared" si="0"/>
        <v>61</v>
      </c>
      <c r="D36" s="2" t="s">
        <v>0</v>
      </c>
      <c r="E36" s="7" t="s">
        <v>17</v>
      </c>
      <c r="F36" s="11">
        <v>643</v>
      </c>
      <c r="G36" s="11">
        <v>7000</v>
      </c>
      <c r="H36" s="11">
        <v>7840</v>
      </c>
      <c r="I36" s="8">
        <v>1400</v>
      </c>
      <c r="J36" s="14" t="s">
        <v>27</v>
      </c>
    </row>
    <row r="37" spans="1:10" x14ac:dyDescent="0.25">
      <c r="A37" s="4">
        <v>2020</v>
      </c>
      <c r="B37" s="42">
        <v>61</v>
      </c>
      <c r="C37" s="34">
        <f t="shared" si="0"/>
        <v>61</v>
      </c>
      <c r="D37" s="4" t="s">
        <v>26</v>
      </c>
      <c r="E37" s="6" t="s">
        <v>19</v>
      </c>
      <c r="F37" s="10">
        <v>455</v>
      </c>
      <c r="G37" s="10">
        <v>4578.6000000000004</v>
      </c>
      <c r="H37" s="10">
        <v>5128.0320000000002</v>
      </c>
      <c r="I37" s="9">
        <v>915.72000000000014</v>
      </c>
      <c r="J37" s="15" t="s">
        <v>27</v>
      </c>
    </row>
    <row r="38" spans="1:10" x14ac:dyDescent="0.25">
      <c r="A38" s="2">
        <v>2020</v>
      </c>
      <c r="B38" s="41">
        <v>61</v>
      </c>
      <c r="C38" s="35">
        <f t="shared" si="0"/>
        <v>61</v>
      </c>
      <c r="D38" s="2" t="s">
        <v>0</v>
      </c>
      <c r="E38" s="7" t="s">
        <v>16</v>
      </c>
      <c r="F38" s="12">
        <v>345</v>
      </c>
      <c r="G38" s="12">
        <v>7000</v>
      </c>
      <c r="H38" s="12">
        <v>7840</v>
      </c>
      <c r="I38" s="8">
        <v>1400</v>
      </c>
      <c r="J38" s="14" t="s">
        <v>27</v>
      </c>
    </row>
    <row r="39" spans="1:10" x14ac:dyDescent="0.25">
      <c r="A39" s="4">
        <v>2020</v>
      </c>
      <c r="B39" s="42">
        <v>61</v>
      </c>
      <c r="C39" s="34">
        <f t="shared" si="0"/>
        <v>61</v>
      </c>
      <c r="D39" s="4" t="s">
        <v>1</v>
      </c>
      <c r="E39" s="5" t="s">
        <v>21</v>
      </c>
      <c r="F39" s="9">
        <v>122</v>
      </c>
      <c r="G39" s="9">
        <v>100</v>
      </c>
      <c r="H39" s="9">
        <v>112</v>
      </c>
      <c r="I39" s="9">
        <v>20</v>
      </c>
      <c r="J39" s="15" t="s">
        <v>27</v>
      </c>
    </row>
    <row r="40" spans="1:10" x14ac:dyDescent="0.25">
      <c r="A40" s="2">
        <v>2020</v>
      </c>
      <c r="B40" s="41">
        <v>61</v>
      </c>
      <c r="C40" s="35">
        <f t="shared" si="0"/>
        <v>61</v>
      </c>
      <c r="D40" s="2" t="s">
        <v>3</v>
      </c>
      <c r="E40" s="7" t="s">
        <v>14</v>
      </c>
      <c r="F40" s="11">
        <v>78</v>
      </c>
      <c r="G40" s="11">
        <v>4577.2</v>
      </c>
      <c r="H40" s="11">
        <v>5126.4639999999999</v>
      </c>
      <c r="I40" s="8">
        <v>915.44</v>
      </c>
      <c r="J40" s="14" t="s">
        <v>27</v>
      </c>
    </row>
    <row r="41" spans="1:10" x14ac:dyDescent="0.25">
      <c r="A41" s="4">
        <v>2020</v>
      </c>
      <c r="B41" s="42">
        <v>61</v>
      </c>
      <c r="C41" s="34">
        <f t="shared" si="0"/>
        <v>61</v>
      </c>
      <c r="D41" s="4" t="s">
        <v>3</v>
      </c>
      <c r="E41" s="6" t="s">
        <v>12</v>
      </c>
      <c r="F41" s="10">
        <v>76</v>
      </c>
      <c r="G41" s="10">
        <v>4576.8999999999996</v>
      </c>
      <c r="H41" s="10">
        <v>5126.1279999999997</v>
      </c>
      <c r="I41" s="9">
        <v>915.38</v>
      </c>
      <c r="J41" s="15" t="s">
        <v>27</v>
      </c>
    </row>
    <row r="42" spans="1:10" x14ac:dyDescent="0.25">
      <c r="A42" s="2">
        <v>2020</v>
      </c>
      <c r="B42" s="41">
        <v>61</v>
      </c>
      <c r="C42" s="35">
        <f t="shared" si="0"/>
        <v>61</v>
      </c>
      <c r="D42" s="2" t="s">
        <v>3</v>
      </c>
      <c r="E42" s="7" t="s">
        <v>13</v>
      </c>
      <c r="F42" s="11">
        <v>46</v>
      </c>
      <c r="G42" s="11">
        <v>200</v>
      </c>
      <c r="H42" s="11">
        <v>224</v>
      </c>
      <c r="I42" s="8">
        <v>40</v>
      </c>
      <c r="J42" s="14" t="s">
        <v>27</v>
      </c>
    </row>
    <row r="43" spans="1:10" x14ac:dyDescent="0.25">
      <c r="A43" s="4">
        <v>2020</v>
      </c>
      <c r="B43" s="42">
        <v>61</v>
      </c>
      <c r="C43" s="34">
        <f t="shared" si="0"/>
        <v>61</v>
      </c>
      <c r="D43" s="4" t="s">
        <v>3</v>
      </c>
      <c r="E43" s="6" t="s">
        <v>11</v>
      </c>
      <c r="F43" s="10">
        <v>34</v>
      </c>
      <c r="G43" s="10">
        <v>4576.8</v>
      </c>
      <c r="H43" s="10">
        <v>5126.0160000000005</v>
      </c>
      <c r="I43" s="9">
        <v>915.36000000000013</v>
      </c>
      <c r="J43" s="15" t="s">
        <v>29</v>
      </c>
    </row>
    <row r="44" spans="1:10" x14ac:dyDescent="0.25">
      <c r="A44" s="2">
        <v>2020</v>
      </c>
      <c r="B44" s="41">
        <v>61</v>
      </c>
      <c r="C44" s="35">
        <f t="shared" si="0"/>
        <v>61</v>
      </c>
      <c r="D44" s="2" t="s">
        <v>1</v>
      </c>
      <c r="E44" s="3" t="s">
        <v>22</v>
      </c>
      <c r="F44" s="8">
        <v>7</v>
      </c>
      <c r="G44" s="8">
        <v>200</v>
      </c>
      <c r="H44" s="8">
        <v>224</v>
      </c>
      <c r="I44" s="8">
        <v>40</v>
      </c>
      <c r="J44" s="14" t="s">
        <v>29</v>
      </c>
    </row>
    <row r="45" spans="1:10" x14ac:dyDescent="0.25">
      <c r="A45" s="4">
        <v>2020</v>
      </c>
      <c r="B45" s="42">
        <v>61</v>
      </c>
      <c r="C45" s="34">
        <f t="shared" si="0"/>
        <v>61</v>
      </c>
      <c r="D45" s="4" t="s">
        <v>3</v>
      </c>
      <c r="E45" s="6" t="s">
        <v>15</v>
      </c>
      <c r="F45" s="10">
        <v>3</v>
      </c>
      <c r="G45" s="10">
        <v>3333</v>
      </c>
      <c r="H45" s="10">
        <v>5126.576</v>
      </c>
      <c r="I45" s="9">
        <v>666.6</v>
      </c>
      <c r="J45" s="15" t="s">
        <v>29</v>
      </c>
    </row>
    <row r="46" spans="1:10" x14ac:dyDescent="0.25">
      <c r="A46" s="2">
        <v>2020</v>
      </c>
      <c r="B46" s="41">
        <v>61</v>
      </c>
      <c r="C46" s="35">
        <f t="shared" si="0"/>
        <v>61</v>
      </c>
      <c r="D46" s="2" t="s">
        <v>20</v>
      </c>
      <c r="E46" s="7" t="s">
        <v>20</v>
      </c>
      <c r="F46" s="11">
        <v>2</v>
      </c>
      <c r="G46" s="11">
        <v>6600</v>
      </c>
      <c r="H46" s="11">
        <v>7392</v>
      </c>
      <c r="I46" s="8">
        <v>1320</v>
      </c>
      <c r="J46" s="14" t="s">
        <v>29</v>
      </c>
    </row>
    <row r="47" spans="1:10" x14ac:dyDescent="0.25">
      <c r="A47" s="4">
        <v>2020</v>
      </c>
      <c r="B47" s="42">
        <v>92</v>
      </c>
      <c r="C47" s="34">
        <f t="shared" si="0"/>
        <v>92</v>
      </c>
      <c r="D47" s="4" t="s">
        <v>2</v>
      </c>
      <c r="E47" s="5" t="s">
        <v>24</v>
      </c>
      <c r="F47" s="9">
        <v>3566</v>
      </c>
      <c r="G47" s="9">
        <v>4577.3</v>
      </c>
      <c r="H47" s="9">
        <v>5126.576</v>
      </c>
      <c r="I47" s="9">
        <v>915.46</v>
      </c>
      <c r="J47" s="15" t="s">
        <v>29</v>
      </c>
    </row>
    <row r="48" spans="1:10" x14ac:dyDescent="0.25">
      <c r="A48" s="2">
        <v>2020</v>
      </c>
      <c r="B48" s="41">
        <v>92</v>
      </c>
      <c r="C48" s="35">
        <f t="shared" si="0"/>
        <v>92</v>
      </c>
      <c r="D48" s="2" t="s">
        <v>2</v>
      </c>
      <c r="E48" s="3" t="s">
        <v>25</v>
      </c>
      <c r="F48" s="8">
        <v>2498</v>
      </c>
      <c r="G48" s="8">
        <v>8000</v>
      </c>
      <c r="H48" s="8">
        <v>8960</v>
      </c>
      <c r="I48" s="8">
        <v>1600</v>
      </c>
      <c r="J48" s="14" t="s">
        <v>29</v>
      </c>
    </row>
    <row r="49" spans="1:10" x14ac:dyDescent="0.25">
      <c r="A49" s="4">
        <v>2020</v>
      </c>
      <c r="B49" s="42">
        <v>92</v>
      </c>
      <c r="C49" s="34">
        <f t="shared" si="0"/>
        <v>92</v>
      </c>
      <c r="D49" s="4" t="s">
        <v>1</v>
      </c>
      <c r="E49" s="5" t="s">
        <v>23</v>
      </c>
      <c r="F49" s="9">
        <v>1245</v>
      </c>
      <c r="G49" s="9">
        <v>4577.2</v>
      </c>
      <c r="H49" s="9">
        <v>5126.4639999999999</v>
      </c>
      <c r="I49" s="9">
        <v>915.44</v>
      </c>
      <c r="J49" s="15" t="s">
        <v>29</v>
      </c>
    </row>
    <row r="50" spans="1:10" x14ac:dyDescent="0.25">
      <c r="A50" s="2">
        <v>2020</v>
      </c>
      <c r="B50" s="41">
        <v>92</v>
      </c>
      <c r="C50" s="35">
        <f t="shared" si="0"/>
        <v>92</v>
      </c>
      <c r="D50" s="2" t="s">
        <v>26</v>
      </c>
      <c r="E50" s="7" t="s">
        <v>18</v>
      </c>
      <c r="F50" s="11">
        <v>644</v>
      </c>
      <c r="G50" s="11">
        <v>5743.5</v>
      </c>
      <c r="H50" s="11">
        <v>6432.72</v>
      </c>
      <c r="I50" s="8">
        <v>1148.7</v>
      </c>
      <c r="J50" s="14" t="s">
        <v>29</v>
      </c>
    </row>
    <row r="51" spans="1:10" x14ac:dyDescent="0.25">
      <c r="A51" s="4">
        <v>2020</v>
      </c>
      <c r="B51" s="42">
        <v>92</v>
      </c>
      <c r="C51" s="34">
        <f t="shared" si="0"/>
        <v>92</v>
      </c>
      <c r="D51" s="4" t="s">
        <v>0</v>
      </c>
      <c r="E51" s="6" t="s">
        <v>17</v>
      </c>
      <c r="F51" s="10">
        <v>643</v>
      </c>
      <c r="G51" s="10">
        <v>7000</v>
      </c>
      <c r="H51" s="10">
        <v>7840</v>
      </c>
      <c r="I51" s="9">
        <v>1400</v>
      </c>
      <c r="J51" s="15" t="s">
        <v>29</v>
      </c>
    </row>
    <row r="52" spans="1:10" x14ac:dyDescent="0.25">
      <c r="A52" s="2">
        <v>2020</v>
      </c>
      <c r="B52" s="41">
        <v>92</v>
      </c>
      <c r="C52" s="35">
        <f t="shared" si="0"/>
        <v>92</v>
      </c>
      <c r="D52" s="2" t="s">
        <v>26</v>
      </c>
      <c r="E52" s="7" t="s">
        <v>19</v>
      </c>
      <c r="F52" s="11">
        <v>455</v>
      </c>
      <c r="G52" s="11">
        <v>4578.6000000000004</v>
      </c>
      <c r="H52" s="11">
        <v>5128.0320000000002</v>
      </c>
      <c r="I52" s="8">
        <v>915.72000000000014</v>
      </c>
      <c r="J52" s="14" t="s">
        <v>29</v>
      </c>
    </row>
    <row r="53" spans="1:10" x14ac:dyDescent="0.25">
      <c r="A53" s="4">
        <v>2020</v>
      </c>
      <c r="B53" s="42">
        <v>92</v>
      </c>
      <c r="C53" s="34">
        <f t="shared" si="0"/>
        <v>92</v>
      </c>
      <c r="D53" s="4" t="s">
        <v>0</v>
      </c>
      <c r="E53" s="6" t="s">
        <v>16</v>
      </c>
      <c r="F53" s="13">
        <v>345</v>
      </c>
      <c r="G53" s="13">
        <v>7000</v>
      </c>
      <c r="H53" s="13">
        <v>7840</v>
      </c>
      <c r="I53" s="9">
        <v>1400</v>
      </c>
      <c r="J53" s="15" t="s">
        <v>29</v>
      </c>
    </row>
    <row r="54" spans="1:10" x14ac:dyDescent="0.25">
      <c r="A54" s="2">
        <v>2020</v>
      </c>
      <c r="B54" s="41">
        <v>92</v>
      </c>
      <c r="C54" s="35">
        <f t="shared" si="0"/>
        <v>92</v>
      </c>
      <c r="D54" s="2" t="s">
        <v>1</v>
      </c>
      <c r="E54" s="3" t="s">
        <v>21</v>
      </c>
      <c r="F54" s="8">
        <v>122</v>
      </c>
      <c r="G54" s="8">
        <v>100</v>
      </c>
      <c r="H54" s="8">
        <v>112</v>
      </c>
      <c r="I54" s="8">
        <v>20</v>
      </c>
      <c r="J54" s="14" t="s">
        <v>29</v>
      </c>
    </row>
    <row r="55" spans="1:10" x14ac:dyDescent="0.25">
      <c r="A55" s="4">
        <v>2020</v>
      </c>
      <c r="B55" s="42">
        <v>92</v>
      </c>
      <c r="C55" s="34">
        <f t="shared" si="0"/>
        <v>92</v>
      </c>
      <c r="D55" s="4" t="s">
        <v>3</v>
      </c>
      <c r="E55" s="6" t="s">
        <v>14</v>
      </c>
      <c r="F55" s="10">
        <v>78</v>
      </c>
      <c r="G55" s="10">
        <v>4577.2</v>
      </c>
      <c r="H55" s="10">
        <v>5126.4639999999999</v>
      </c>
      <c r="I55" s="9">
        <v>915.44</v>
      </c>
      <c r="J55" s="15" t="s">
        <v>29</v>
      </c>
    </row>
    <row r="56" spans="1:10" x14ac:dyDescent="0.25">
      <c r="A56" s="2">
        <v>2020</v>
      </c>
      <c r="B56" s="41">
        <v>92</v>
      </c>
      <c r="C56" s="35">
        <f t="shared" si="0"/>
        <v>92</v>
      </c>
      <c r="D56" s="2" t="s">
        <v>3</v>
      </c>
      <c r="E56" s="7" t="s">
        <v>12</v>
      </c>
      <c r="F56" s="11">
        <v>76</v>
      </c>
      <c r="G56" s="11">
        <v>4576.8999999999996</v>
      </c>
      <c r="H56" s="11">
        <v>5126.1279999999997</v>
      </c>
      <c r="I56" s="8">
        <v>915.38</v>
      </c>
      <c r="J56" s="14" t="s">
        <v>29</v>
      </c>
    </row>
    <row r="57" spans="1:10" x14ac:dyDescent="0.25">
      <c r="A57" s="4">
        <v>2020</v>
      </c>
      <c r="B57" s="42">
        <v>92</v>
      </c>
      <c r="C57" s="34">
        <f t="shared" si="0"/>
        <v>92</v>
      </c>
      <c r="D57" s="4" t="s">
        <v>3</v>
      </c>
      <c r="E57" s="6" t="s">
        <v>13</v>
      </c>
      <c r="F57" s="10">
        <v>46</v>
      </c>
      <c r="G57" s="10">
        <v>200</v>
      </c>
      <c r="H57" s="10">
        <v>224</v>
      </c>
      <c r="I57" s="9">
        <v>40</v>
      </c>
      <c r="J57" s="15" t="s">
        <v>29</v>
      </c>
    </row>
    <row r="58" spans="1:10" x14ac:dyDescent="0.25">
      <c r="A58" s="2">
        <v>2020</v>
      </c>
      <c r="B58" s="41">
        <v>92</v>
      </c>
      <c r="C58" s="35">
        <f t="shared" si="0"/>
        <v>92</v>
      </c>
      <c r="D58" s="2" t="s">
        <v>3</v>
      </c>
      <c r="E58" s="7" t="s">
        <v>11</v>
      </c>
      <c r="F58" s="11">
        <v>34</v>
      </c>
      <c r="G58" s="11">
        <v>4576.8</v>
      </c>
      <c r="H58" s="11">
        <v>5126.0160000000005</v>
      </c>
      <c r="I58" s="8">
        <v>915.36000000000013</v>
      </c>
      <c r="J58" s="14" t="s">
        <v>29</v>
      </c>
    </row>
    <row r="59" spans="1:10" x14ac:dyDescent="0.25">
      <c r="A59" s="4">
        <v>2020</v>
      </c>
      <c r="B59" s="42">
        <v>92</v>
      </c>
      <c r="C59" s="34">
        <f t="shared" si="0"/>
        <v>92</v>
      </c>
      <c r="D59" s="4" t="s">
        <v>1</v>
      </c>
      <c r="E59" s="5" t="s">
        <v>22</v>
      </c>
      <c r="F59" s="9">
        <v>7</v>
      </c>
      <c r="G59" s="9">
        <v>200</v>
      </c>
      <c r="H59" s="9">
        <v>224</v>
      </c>
      <c r="I59" s="9">
        <v>40</v>
      </c>
      <c r="J59" s="15" t="s">
        <v>29</v>
      </c>
    </row>
    <row r="60" spans="1:10" x14ac:dyDescent="0.25">
      <c r="A60" s="2">
        <v>2020</v>
      </c>
      <c r="B60" s="41">
        <v>92</v>
      </c>
      <c r="C60" s="35">
        <f t="shared" si="0"/>
        <v>92</v>
      </c>
      <c r="D60" s="2" t="s">
        <v>3</v>
      </c>
      <c r="E60" s="7" t="s">
        <v>15</v>
      </c>
      <c r="F60" s="11">
        <v>3</v>
      </c>
      <c r="G60" s="11">
        <v>4577.3</v>
      </c>
      <c r="H60" s="11">
        <v>5126.576</v>
      </c>
      <c r="I60" s="8">
        <v>915.46</v>
      </c>
      <c r="J60" s="14" t="s">
        <v>29</v>
      </c>
    </row>
    <row r="61" spans="1:10" x14ac:dyDescent="0.25">
      <c r="A61" s="4">
        <v>2020</v>
      </c>
      <c r="B61" s="42">
        <v>92</v>
      </c>
      <c r="C61" s="34">
        <f t="shared" si="0"/>
        <v>92</v>
      </c>
      <c r="D61" s="4" t="s">
        <v>20</v>
      </c>
      <c r="E61" s="6" t="s">
        <v>20</v>
      </c>
      <c r="F61" s="10">
        <v>2</v>
      </c>
      <c r="G61" s="10">
        <v>6600</v>
      </c>
      <c r="H61" s="10">
        <v>7392</v>
      </c>
      <c r="I61" s="9">
        <v>1320</v>
      </c>
      <c r="J61" s="15" t="s">
        <v>29</v>
      </c>
    </row>
    <row r="62" spans="1:10" x14ac:dyDescent="0.25">
      <c r="A62" s="2">
        <v>2020</v>
      </c>
      <c r="B62" s="41">
        <v>122</v>
      </c>
      <c r="C62" s="35">
        <f t="shared" si="0"/>
        <v>122</v>
      </c>
      <c r="D62" s="2" t="s">
        <v>2</v>
      </c>
      <c r="E62" s="3" t="s">
        <v>24</v>
      </c>
      <c r="F62" s="8">
        <v>3566</v>
      </c>
      <c r="G62" s="8">
        <v>4577.3</v>
      </c>
      <c r="H62" s="8">
        <v>5126.576</v>
      </c>
      <c r="I62" s="8">
        <v>915.46</v>
      </c>
      <c r="J62" s="14" t="s">
        <v>29</v>
      </c>
    </row>
    <row r="63" spans="1:10" x14ac:dyDescent="0.25">
      <c r="A63" s="4">
        <v>2020</v>
      </c>
      <c r="B63" s="42">
        <v>122</v>
      </c>
      <c r="C63" s="34">
        <f t="shared" si="0"/>
        <v>122</v>
      </c>
      <c r="D63" s="4" t="s">
        <v>2</v>
      </c>
      <c r="E63" s="5" t="s">
        <v>25</v>
      </c>
      <c r="F63" s="9">
        <v>2498</v>
      </c>
      <c r="G63" s="9">
        <v>8000</v>
      </c>
      <c r="H63" s="9">
        <v>8960</v>
      </c>
      <c r="I63" s="9">
        <v>1600</v>
      </c>
      <c r="J63" s="15" t="s">
        <v>29</v>
      </c>
    </row>
    <row r="64" spans="1:10" x14ac:dyDescent="0.25">
      <c r="A64" s="2">
        <v>2020</v>
      </c>
      <c r="B64" s="41">
        <v>122</v>
      </c>
      <c r="C64" s="35">
        <f t="shared" si="0"/>
        <v>122</v>
      </c>
      <c r="D64" s="2" t="s">
        <v>1</v>
      </c>
      <c r="E64" s="3" t="s">
        <v>23</v>
      </c>
      <c r="F64" s="8">
        <v>1245</v>
      </c>
      <c r="G64" s="8">
        <v>4577.2</v>
      </c>
      <c r="H64" s="8">
        <v>5126.4639999999999</v>
      </c>
      <c r="I64" s="8">
        <v>915.44</v>
      </c>
      <c r="J64" s="14" t="s">
        <v>29</v>
      </c>
    </row>
    <row r="65" spans="1:10" x14ac:dyDescent="0.25">
      <c r="A65" s="4">
        <v>2020</v>
      </c>
      <c r="B65" s="42">
        <v>122</v>
      </c>
      <c r="C65" s="34">
        <f t="shared" si="0"/>
        <v>122</v>
      </c>
      <c r="D65" s="4" t="s">
        <v>26</v>
      </c>
      <c r="E65" s="6" t="s">
        <v>18</v>
      </c>
      <c r="F65" s="10">
        <v>644</v>
      </c>
      <c r="G65" s="10">
        <v>5743.5</v>
      </c>
      <c r="H65" s="10">
        <v>6432.72</v>
      </c>
      <c r="I65" s="9">
        <v>1148.7</v>
      </c>
      <c r="J65" s="15" t="s">
        <v>29</v>
      </c>
    </row>
    <row r="66" spans="1:10" x14ac:dyDescent="0.25">
      <c r="A66" s="2">
        <v>2020</v>
      </c>
      <c r="B66" s="41">
        <v>122</v>
      </c>
      <c r="C66" s="35">
        <f t="shared" ref="C66:C129" si="1">B66</f>
        <v>122</v>
      </c>
      <c r="D66" s="2" t="s">
        <v>0</v>
      </c>
      <c r="E66" s="7" t="s">
        <v>17</v>
      </c>
      <c r="F66" s="11">
        <v>643</v>
      </c>
      <c r="G66" s="11">
        <v>7000</v>
      </c>
      <c r="H66" s="11">
        <v>7840</v>
      </c>
      <c r="I66" s="8">
        <v>1400</v>
      </c>
      <c r="J66" s="14" t="s">
        <v>27</v>
      </c>
    </row>
    <row r="67" spans="1:10" x14ac:dyDescent="0.25">
      <c r="A67" s="4">
        <v>2020</v>
      </c>
      <c r="B67" s="42">
        <v>122</v>
      </c>
      <c r="C67" s="34">
        <f t="shared" si="1"/>
        <v>122</v>
      </c>
      <c r="D67" s="4" t="s">
        <v>26</v>
      </c>
      <c r="E67" s="6" t="s">
        <v>19</v>
      </c>
      <c r="F67" s="10">
        <v>455</v>
      </c>
      <c r="G67" s="10">
        <v>4578.6000000000004</v>
      </c>
      <c r="H67" s="10">
        <v>5128.0320000000002</v>
      </c>
      <c r="I67" s="9">
        <v>915.72000000000014</v>
      </c>
      <c r="J67" s="15" t="s">
        <v>27</v>
      </c>
    </row>
    <row r="68" spans="1:10" x14ac:dyDescent="0.25">
      <c r="A68" s="2">
        <v>2020</v>
      </c>
      <c r="B68" s="41">
        <v>122</v>
      </c>
      <c r="C68" s="35">
        <f t="shared" si="1"/>
        <v>122</v>
      </c>
      <c r="D68" s="2" t="s">
        <v>0</v>
      </c>
      <c r="E68" s="7" t="s">
        <v>16</v>
      </c>
      <c r="F68" s="12">
        <v>345</v>
      </c>
      <c r="G68" s="12">
        <v>7000</v>
      </c>
      <c r="H68" s="12">
        <v>7840</v>
      </c>
      <c r="I68" s="8">
        <v>1400</v>
      </c>
      <c r="J68" s="14" t="s">
        <v>27</v>
      </c>
    </row>
    <row r="69" spans="1:10" x14ac:dyDescent="0.25">
      <c r="A69" s="4">
        <v>2020</v>
      </c>
      <c r="B69" s="42">
        <v>122</v>
      </c>
      <c r="C69" s="34">
        <f t="shared" si="1"/>
        <v>122</v>
      </c>
      <c r="D69" s="4" t="s">
        <v>1</v>
      </c>
      <c r="E69" s="5" t="s">
        <v>21</v>
      </c>
      <c r="F69" s="9">
        <v>122</v>
      </c>
      <c r="G69" s="9">
        <v>100</v>
      </c>
      <c r="H69" s="9">
        <v>112</v>
      </c>
      <c r="I69" s="9">
        <v>20</v>
      </c>
      <c r="J69" s="15" t="s">
        <v>27</v>
      </c>
    </row>
    <row r="70" spans="1:10" x14ac:dyDescent="0.25">
      <c r="A70" s="2">
        <v>2020</v>
      </c>
      <c r="B70" s="41">
        <v>122</v>
      </c>
      <c r="C70" s="35">
        <f t="shared" si="1"/>
        <v>122</v>
      </c>
      <c r="D70" s="2" t="s">
        <v>3</v>
      </c>
      <c r="E70" s="7" t="s">
        <v>14</v>
      </c>
      <c r="F70" s="11">
        <v>78</v>
      </c>
      <c r="G70" s="11">
        <v>4577.2</v>
      </c>
      <c r="H70" s="11">
        <v>5126.4639999999999</v>
      </c>
      <c r="I70" s="8">
        <v>915.44</v>
      </c>
      <c r="J70" s="14" t="s">
        <v>27</v>
      </c>
    </row>
    <row r="71" spans="1:10" x14ac:dyDescent="0.25">
      <c r="A71" s="4">
        <v>2020</v>
      </c>
      <c r="B71" s="42">
        <v>122</v>
      </c>
      <c r="C71" s="34">
        <f t="shared" si="1"/>
        <v>122</v>
      </c>
      <c r="D71" s="4" t="s">
        <v>3</v>
      </c>
      <c r="E71" s="6" t="s">
        <v>12</v>
      </c>
      <c r="F71" s="10">
        <v>76</v>
      </c>
      <c r="G71" s="10">
        <v>4576.8999999999996</v>
      </c>
      <c r="H71" s="10">
        <v>5126.1279999999997</v>
      </c>
      <c r="I71" s="9">
        <v>915.38</v>
      </c>
      <c r="J71" s="15" t="s">
        <v>27</v>
      </c>
    </row>
    <row r="72" spans="1:10" x14ac:dyDescent="0.25">
      <c r="A72" s="2">
        <v>2020</v>
      </c>
      <c r="B72" s="41">
        <v>122</v>
      </c>
      <c r="C72" s="35">
        <f t="shared" si="1"/>
        <v>122</v>
      </c>
      <c r="D72" s="2" t="s">
        <v>3</v>
      </c>
      <c r="E72" s="7" t="s">
        <v>13</v>
      </c>
      <c r="F72" s="11">
        <v>46</v>
      </c>
      <c r="G72" s="11">
        <v>200</v>
      </c>
      <c r="H72" s="11">
        <v>224</v>
      </c>
      <c r="I72" s="8">
        <v>40</v>
      </c>
      <c r="J72" s="14" t="s">
        <v>27</v>
      </c>
    </row>
    <row r="73" spans="1:10" x14ac:dyDescent="0.25">
      <c r="A73" s="4">
        <v>2020</v>
      </c>
      <c r="B73" s="42">
        <v>122</v>
      </c>
      <c r="C73" s="34">
        <f t="shared" si="1"/>
        <v>122</v>
      </c>
      <c r="D73" s="4" t="s">
        <v>3</v>
      </c>
      <c r="E73" s="6" t="s">
        <v>11</v>
      </c>
      <c r="F73" s="10">
        <v>34</v>
      </c>
      <c r="G73" s="10">
        <v>4576.8</v>
      </c>
      <c r="H73" s="10">
        <v>5126.0160000000005</v>
      </c>
      <c r="I73" s="9">
        <v>915.36000000000013</v>
      </c>
      <c r="J73" s="15" t="s">
        <v>27</v>
      </c>
    </row>
    <row r="74" spans="1:10" x14ac:dyDescent="0.25">
      <c r="A74" s="2">
        <v>2020</v>
      </c>
      <c r="B74" s="41">
        <v>122</v>
      </c>
      <c r="C74" s="35">
        <f t="shared" si="1"/>
        <v>122</v>
      </c>
      <c r="D74" s="2" t="s">
        <v>1</v>
      </c>
      <c r="E74" s="3" t="s">
        <v>22</v>
      </c>
      <c r="F74" s="8">
        <v>7</v>
      </c>
      <c r="G74" s="8">
        <v>200</v>
      </c>
      <c r="H74" s="8">
        <v>224</v>
      </c>
      <c r="I74" s="8">
        <v>40</v>
      </c>
      <c r="J74" s="14" t="s">
        <v>27</v>
      </c>
    </row>
    <row r="75" spans="1:10" x14ac:dyDescent="0.25">
      <c r="A75" s="4">
        <v>2020</v>
      </c>
      <c r="B75" s="42">
        <v>122</v>
      </c>
      <c r="C75" s="34">
        <f t="shared" si="1"/>
        <v>122</v>
      </c>
      <c r="D75" s="4" t="s">
        <v>3</v>
      </c>
      <c r="E75" s="6" t="s">
        <v>15</v>
      </c>
      <c r="F75" s="10">
        <v>3</v>
      </c>
      <c r="G75" s="10">
        <v>4577.3</v>
      </c>
      <c r="H75" s="10">
        <v>5126.576</v>
      </c>
      <c r="I75" s="9">
        <v>915.46</v>
      </c>
      <c r="J75" s="15" t="s">
        <v>27</v>
      </c>
    </row>
    <row r="76" spans="1:10" x14ac:dyDescent="0.25">
      <c r="A76" s="2">
        <v>2020</v>
      </c>
      <c r="B76" s="41">
        <v>122</v>
      </c>
      <c r="C76" s="35">
        <f t="shared" si="1"/>
        <v>122</v>
      </c>
      <c r="D76" s="2" t="s">
        <v>20</v>
      </c>
      <c r="E76" s="7" t="s">
        <v>20</v>
      </c>
      <c r="F76" s="11">
        <v>2</v>
      </c>
      <c r="G76" s="11">
        <v>6600</v>
      </c>
      <c r="H76" s="11">
        <v>7392</v>
      </c>
      <c r="I76" s="8">
        <v>1320</v>
      </c>
      <c r="J76" s="14" t="s">
        <v>27</v>
      </c>
    </row>
    <row r="77" spans="1:10" x14ac:dyDescent="0.25">
      <c r="A77" s="4">
        <v>2020</v>
      </c>
      <c r="B77" s="42">
        <v>153</v>
      </c>
      <c r="C77" s="34">
        <f t="shared" si="1"/>
        <v>153</v>
      </c>
      <c r="D77" s="4" t="s">
        <v>2</v>
      </c>
      <c r="E77" s="5" t="s">
        <v>24</v>
      </c>
      <c r="F77" s="9">
        <v>3566</v>
      </c>
      <c r="G77" s="9">
        <v>4577.3</v>
      </c>
      <c r="H77" s="9">
        <v>5126.576</v>
      </c>
      <c r="I77" s="9">
        <v>915.46</v>
      </c>
      <c r="J77" s="15" t="s">
        <v>27</v>
      </c>
    </row>
    <row r="78" spans="1:10" x14ac:dyDescent="0.25">
      <c r="A78" s="2">
        <v>2020</v>
      </c>
      <c r="B78" s="41">
        <v>153</v>
      </c>
      <c r="C78" s="35">
        <f t="shared" si="1"/>
        <v>153</v>
      </c>
      <c r="D78" s="2" t="s">
        <v>2</v>
      </c>
      <c r="E78" s="3" t="s">
        <v>25</v>
      </c>
      <c r="F78" s="8">
        <v>2498</v>
      </c>
      <c r="G78" s="8">
        <v>8000</v>
      </c>
      <c r="H78" s="8">
        <v>8960</v>
      </c>
      <c r="I78" s="8">
        <v>1600</v>
      </c>
      <c r="J78" s="14" t="s">
        <v>27</v>
      </c>
    </row>
    <row r="79" spans="1:10" x14ac:dyDescent="0.25">
      <c r="A79" s="4">
        <v>2020</v>
      </c>
      <c r="B79" s="42">
        <v>153</v>
      </c>
      <c r="C79" s="34">
        <f t="shared" si="1"/>
        <v>153</v>
      </c>
      <c r="D79" s="4" t="s">
        <v>1</v>
      </c>
      <c r="E79" s="5" t="s">
        <v>23</v>
      </c>
      <c r="F79" s="9">
        <v>1245</v>
      </c>
      <c r="G79" s="9">
        <v>4577.2</v>
      </c>
      <c r="H79" s="9">
        <v>5126.4639999999999</v>
      </c>
      <c r="I79" s="9">
        <v>915.44</v>
      </c>
      <c r="J79" s="15" t="s">
        <v>27</v>
      </c>
    </row>
    <row r="80" spans="1:10" x14ac:dyDescent="0.25">
      <c r="A80" s="2">
        <v>2020</v>
      </c>
      <c r="B80" s="41">
        <v>153</v>
      </c>
      <c r="C80" s="35">
        <f t="shared" si="1"/>
        <v>153</v>
      </c>
      <c r="D80" s="2" t="s">
        <v>26</v>
      </c>
      <c r="E80" s="7" t="s">
        <v>18</v>
      </c>
      <c r="F80" s="11">
        <v>644</v>
      </c>
      <c r="G80" s="11">
        <v>5743.5</v>
      </c>
      <c r="H80" s="11">
        <v>6432.72</v>
      </c>
      <c r="I80" s="8">
        <v>1148.7</v>
      </c>
      <c r="J80" s="14" t="s">
        <v>27</v>
      </c>
    </row>
    <row r="81" spans="1:10" x14ac:dyDescent="0.25">
      <c r="A81" s="4">
        <v>2020</v>
      </c>
      <c r="B81" s="42">
        <v>153</v>
      </c>
      <c r="C81" s="34">
        <f t="shared" si="1"/>
        <v>153</v>
      </c>
      <c r="D81" s="4" t="s">
        <v>0</v>
      </c>
      <c r="E81" s="6" t="s">
        <v>17</v>
      </c>
      <c r="F81" s="10">
        <v>643</v>
      </c>
      <c r="G81" s="10">
        <v>7000</v>
      </c>
      <c r="H81" s="10">
        <v>7840</v>
      </c>
      <c r="I81" s="9">
        <v>1400</v>
      </c>
      <c r="J81" s="15" t="s">
        <v>27</v>
      </c>
    </row>
    <row r="82" spans="1:10" x14ac:dyDescent="0.25">
      <c r="A82" s="2">
        <v>2020</v>
      </c>
      <c r="B82" s="41">
        <v>153</v>
      </c>
      <c r="C82" s="35">
        <f t="shared" si="1"/>
        <v>153</v>
      </c>
      <c r="D82" s="2" t="s">
        <v>26</v>
      </c>
      <c r="E82" s="7" t="s">
        <v>19</v>
      </c>
      <c r="F82" s="11">
        <v>455</v>
      </c>
      <c r="G82" s="11">
        <v>4578.6000000000004</v>
      </c>
      <c r="H82" s="11">
        <v>5128.0320000000002</v>
      </c>
      <c r="I82" s="8">
        <v>915.72000000000014</v>
      </c>
      <c r="J82" s="14" t="s">
        <v>27</v>
      </c>
    </row>
    <row r="83" spans="1:10" x14ac:dyDescent="0.25">
      <c r="A83" s="4">
        <v>2020</v>
      </c>
      <c r="B83" s="42">
        <v>153</v>
      </c>
      <c r="C83" s="34">
        <f t="shared" si="1"/>
        <v>153</v>
      </c>
      <c r="D83" s="4" t="s">
        <v>0</v>
      </c>
      <c r="E83" s="6" t="s">
        <v>16</v>
      </c>
      <c r="F83" s="13">
        <v>345</v>
      </c>
      <c r="G83" s="13">
        <v>7000</v>
      </c>
      <c r="H83" s="13">
        <v>7840</v>
      </c>
      <c r="I83" s="9">
        <v>1400</v>
      </c>
      <c r="J83" s="15" t="s">
        <v>27</v>
      </c>
    </row>
    <row r="84" spans="1:10" x14ac:dyDescent="0.25">
      <c r="A84" s="2">
        <v>2020</v>
      </c>
      <c r="B84" s="41">
        <v>153</v>
      </c>
      <c r="C84" s="35">
        <f t="shared" si="1"/>
        <v>153</v>
      </c>
      <c r="D84" s="2" t="s">
        <v>1</v>
      </c>
      <c r="E84" s="3" t="s">
        <v>21</v>
      </c>
      <c r="F84" s="8">
        <v>122</v>
      </c>
      <c r="G84" s="8">
        <v>100</v>
      </c>
      <c r="H84" s="8">
        <v>112</v>
      </c>
      <c r="I84" s="8">
        <v>20</v>
      </c>
      <c r="J84" s="14" t="s">
        <v>27</v>
      </c>
    </row>
    <row r="85" spans="1:10" x14ac:dyDescent="0.25">
      <c r="A85" s="4">
        <v>2020</v>
      </c>
      <c r="B85" s="42">
        <v>153</v>
      </c>
      <c r="C85" s="34">
        <f t="shared" si="1"/>
        <v>153</v>
      </c>
      <c r="D85" s="4" t="s">
        <v>3</v>
      </c>
      <c r="E85" s="6" t="s">
        <v>14</v>
      </c>
      <c r="F85" s="10">
        <v>78</v>
      </c>
      <c r="G85" s="10">
        <v>4577.2</v>
      </c>
      <c r="H85" s="10">
        <v>5126.4639999999999</v>
      </c>
      <c r="I85" s="9">
        <v>915.44</v>
      </c>
      <c r="J85" s="15" t="s">
        <v>27</v>
      </c>
    </row>
    <row r="86" spans="1:10" x14ac:dyDescent="0.25">
      <c r="A86" s="2">
        <v>2020</v>
      </c>
      <c r="B86" s="41">
        <v>153</v>
      </c>
      <c r="C86" s="35">
        <f t="shared" si="1"/>
        <v>153</v>
      </c>
      <c r="D86" s="2" t="s">
        <v>3</v>
      </c>
      <c r="E86" s="7" t="s">
        <v>12</v>
      </c>
      <c r="F86" s="11">
        <v>76</v>
      </c>
      <c r="G86" s="11">
        <v>4576.8999999999996</v>
      </c>
      <c r="H86" s="11">
        <v>5126.1279999999997</v>
      </c>
      <c r="I86" s="8">
        <v>915.38</v>
      </c>
      <c r="J86" s="14" t="s">
        <v>27</v>
      </c>
    </row>
    <row r="87" spans="1:10" x14ac:dyDescent="0.25">
      <c r="A87" s="4">
        <v>2020</v>
      </c>
      <c r="B87" s="42">
        <v>153</v>
      </c>
      <c r="C87" s="34">
        <f t="shared" si="1"/>
        <v>153</v>
      </c>
      <c r="D87" s="4" t="s">
        <v>3</v>
      </c>
      <c r="E87" s="6" t="s">
        <v>13</v>
      </c>
      <c r="F87" s="10">
        <v>46</v>
      </c>
      <c r="G87" s="10">
        <v>200</v>
      </c>
      <c r="H87" s="10">
        <v>224</v>
      </c>
      <c r="I87" s="9">
        <v>40</v>
      </c>
      <c r="J87" s="15" t="s">
        <v>27</v>
      </c>
    </row>
    <row r="88" spans="1:10" x14ac:dyDescent="0.25">
      <c r="A88" s="2">
        <v>2020</v>
      </c>
      <c r="B88" s="41">
        <v>153</v>
      </c>
      <c r="C88" s="35">
        <f t="shared" si="1"/>
        <v>153</v>
      </c>
      <c r="D88" s="2" t="s">
        <v>3</v>
      </c>
      <c r="E88" s="7" t="s">
        <v>11</v>
      </c>
      <c r="F88" s="11">
        <v>34</v>
      </c>
      <c r="G88" s="11">
        <v>4576.8</v>
      </c>
      <c r="H88" s="11">
        <v>5126.0160000000005</v>
      </c>
      <c r="I88" s="8">
        <v>915.36000000000013</v>
      </c>
      <c r="J88" s="14" t="s">
        <v>27</v>
      </c>
    </row>
    <row r="89" spans="1:10" x14ac:dyDescent="0.25">
      <c r="A89" s="4">
        <v>2020</v>
      </c>
      <c r="B89" s="42">
        <v>153</v>
      </c>
      <c r="C89" s="34">
        <f t="shared" si="1"/>
        <v>153</v>
      </c>
      <c r="D89" s="4" t="s">
        <v>1</v>
      </c>
      <c r="E89" s="5" t="s">
        <v>22</v>
      </c>
      <c r="F89" s="9">
        <v>7</v>
      </c>
      <c r="G89" s="9">
        <v>200</v>
      </c>
      <c r="H89" s="9">
        <v>224</v>
      </c>
      <c r="I89" s="9">
        <v>40</v>
      </c>
      <c r="J89" s="15" t="s">
        <v>27</v>
      </c>
    </row>
    <row r="90" spans="1:10" x14ac:dyDescent="0.25">
      <c r="A90" s="2">
        <v>2020</v>
      </c>
      <c r="B90" s="41">
        <v>153</v>
      </c>
      <c r="C90" s="35">
        <f t="shared" si="1"/>
        <v>153</v>
      </c>
      <c r="D90" s="2" t="s">
        <v>20</v>
      </c>
      <c r="E90" s="7" t="s">
        <v>20</v>
      </c>
      <c r="F90" s="11">
        <v>3</v>
      </c>
      <c r="G90" s="11">
        <v>6600</v>
      </c>
      <c r="H90" s="11">
        <v>7392</v>
      </c>
      <c r="I90" s="8">
        <v>1320</v>
      </c>
      <c r="J90" s="14" t="s">
        <v>27</v>
      </c>
    </row>
    <row r="91" spans="1:10" x14ac:dyDescent="0.25">
      <c r="A91" s="4">
        <v>2020</v>
      </c>
      <c r="B91" s="42">
        <v>153</v>
      </c>
      <c r="C91" s="34">
        <f t="shared" si="1"/>
        <v>153</v>
      </c>
      <c r="D91" s="4" t="s">
        <v>3</v>
      </c>
      <c r="E91" s="6" t="s">
        <v>15</v>
      </c>
      <c r="F91" s="10">
        <v>3</v>
      </c>
      <c r="G91" s="10">
        <v>4577.3</v>
      </c>
      <c r="H91" s="10">
        <v>5126.576</v>
      </c>
      <c r="I91" s="9">
        <v>915.46</v>
      </c>
      <c r="J91" s="15" t="s">
        <v>27</v>
      </c>
    </row>
    <row r="92" spans="1:10" x14ac:dyDescent="0.25">
      <c r="A92" s="2">
        <v>2020</v>
      </c>
      <c r="B92" s="41">
        <v>183</v>
      </c>
      <c r="C92" s="35">
        <f t="shared" si="1"/>
        <v>183</v>
      </c>
      <c r="D92" s="2" t="s">
        <v>2</v>
      </c>
      <c r="E92" s="3" t="s">
        <v>24</v>
      </c>
      <c r="F92" s="8">
        <v>3566</v>
      </c>
      <c r="G92" s="8">
        <v>4577.3</v>
      </c>
      <c r="H92" s="8">
        <v>5126.576</v>
      </c>
      <c r="I92" s="8">
        <v>915.46</v>
      </c>
      <c r="J92" s="14" t="s">
        <v>27</v>
      </c>
    </row>
    <row r="93" spans="1:10" x14ac:dyDescent="0.25">
      <c r="A93" s="4">
        <v>2020</v>
      </c>
      <c r="B93" s="42">
        <v>183</v>
      </c>
      <c r="C93" s="34">
        <f t="shared" si="1"/>
        <v>183</v>
      </c>
      <c r="D93" s="4" t="s">
        <v>2</v>
      </c>
      <c r="E93" s="5" t="s">
        <v>25</v>
      </c>
      <c r="F93" s="9">
        <v>2498</v>
      </c>
      <c r="G93" s="9">
        <v>8000</v>
      </c>
      <c r="H93" s="9">
        <v>8960</v>
      </c>
      <c r="I93" s="9">
        <v>1600</v>
      </c>
      <c r="J93" s="15" t="s">
        <v>27</v>
      </c>
    </row>
    <row r="94" spans="1:10" x14ac:dyDescent="0.25">
      <c r="A94" s="2">
        <v>2020</v>
      </c>
      <c r="B94" s="41">
        <v>183</v>
      </c>
      <c r="C94" s="35">
        <f t="shared" si="1"/>
        <v>183</v>
      </c>
      <c r="D94" s="2" t="s">
        <v>1</v>
      </c>
      <c r="E94" s="3" t="s">
        <v>23</v>
      </c>
      <c r="F94" s="8">
        <v>1245</v>
      </c>
      <c r="G94" s="8">
        <v>4577.2</v>
      </c>
      <c r="H94" s="8">
        <v>5126.4639999999999</v>
      </c>
      <c r="I94" s="8">
        <v>915.44</v>
      </c>
      <c r="J94" s="14" t="s">
        <v>27</v>
      </c>
    </row>
    <row r="95" spans="1:10" x14ac:dyDescent="0.25">
      <c r="A95" s="4">
        <v>2020</v>
      </c>
      <c r="B95" s="42">
        <v>183</v>
      </c>
      <c r="C95" s="34">
        <f t="shared" si="1"/>
        <v>183</v>
      </c>
      <c r="D95" s="4" t="s">
        <v>26</v>
      </c>
      <c r="E95" s="6" t="s">
        <v>18</v>
      </c>
      <c r="F95" s="10">
        <v>644</v>
      </c>
      <c r="G95" s="10">
        <v>5743.5</v>
      </c>
      <c r="H95" s="10">
        <v>6432.72</v>
      </c>
      <c r="I95" s="9">
        <v>1148.7</v>
      </c>
      <c r="J95" s="15" t="s">
        <v>27</v>
      </c>
    </row>
    <row r="96" spans="1:10" x14ac:dyDescent="0.25">
      <c r="A96" s="2">
        <v>2020</v>
      </c>
      <c r="B96" s="41">
        <v>183</v>
      </c>
      <c r="C96" s="35">
        <f t="shared" si="1"/>
        <v>183</v>
      </c>
      <c r="D96" s="2" t="s">
        <v>0</v>
      </c>
      <c r="E96" s="7" t="s">
        <v>17</v>
      </c>
      <c r="F96" s="11">
        <v>643</v>
      </c>
      <c r="G96" s="11">
        <v>7000</v>
      </c>
      <c r="H96" s="11">
        <v>7840</v>
      </c>
      <c r="I96" s="8">
        <v>1400</v>
      </c>
      <c r="J96" s="14" t="s">
        <v>27</v>
      </c>
    </row>
    <row r="97" spans="1:10" x14ac:dyDescent="0.25">
      <c r="A97" s="4">
        <v>2020</v>
      </c>
      <c r="B97" s="42">
        <v>183</v>
      </c>
      <c r="C97" s="34">
        <f t="shared" si="1"/>
        <v>183</v>
      </c>
      <c r="D97" s="4" t="s">
        <v>26</v>
      </c>
      <c r="E97" s="6" t="s">
        <v>19</v>
      </c>
      <c r="F97" s="10">
        <v>455</v>
      </c>
      <c r="G97" s="10">
        <v>4578.6000000000004</v>
      </c>
      <c r="H97" s="10">
        <v>5128.0320000000002</v>
      </c>
      <c r="I97" s="9">
        <v>915.72000000000014</v>
      </c>
      <c r="J97" s="15" t="s">
        <v>27</v>
      </c>
    </row>
    <row r="98" spans="1:10" x14ac:dyDescent="0.25">
      <c r="A98" s="2">
        <v>2020</v>
      </c>
      <c r="B98" s="41">
        <v>183</v>
      </c>
      <c r="C98" s="35">
        <f t="shared" si="1"/>
        <v>183</v>
      </c>
      <c r="D98" s="2" t="s">
        <v>0</v>
      </c>
      <c r="E98" s="7" t="s">
        <v>16</v>
      </c>
      <c r="F98" s="12">
        <v>345</v>
      </c>
      <c r="G98" s="12">
        <v>7000</v>
      </c>
      <c r="H98" s="12">
        <v>7840</v>
      </c>
      <c r="I98" s="8">
        <v>1400</v>
      </c>
      <c r="J98" s="14" t="s">
        <v>27</v>
      </c>
    </row>
    <row r="99" spans="1:10" x14ac:dyDescent="0.25">
      <c r="A99" s="4">
        <v>2020</v>
      </c>
      <c r="B99" s="42">
        <v>183</v>
      </c>
      <c r="C99" s="34">
        <f t="shared" si="1"/>
        <v>183</v>
      </c>
      <c r="D99" s="4" t="s">
        <v>1</v>
      </c>
      <c r="E99" s="5" t="s">
        <v>21</v>
      </c>
      <c r="F99" s="9">
        <v>122</v>
      </c>
      <c r="G99" s="9">
        <v>100</v>
      </c>
      <c r="H99" s="9">
        <v>112</v>
      </c>
      <c r="I99" s="9">
        <v>20</v>
      </c>
      <c r="J99" s="15" t="s">
        <v>27</v>
      </c>
    </row>
    <row r="100" spans="1:10" x14ac:dyDescent="0.25">
      <c r="A100" s="2">
        <v>2020</v>
      </c>
      <c r="B100" s="41">
        <v>183</v>
      </c>
      <c r="C100" s="35">
        <f t="shared" si="1"/>
        <v>183</v>
      </c>
      <c r="D100" s="2" t="s">
        <v>3</v>
      </c>
      <c r="E100" s="7" t="s">
        <v>14</v>
      </c>
      <c r="F100" s="11">
        <v>78</v>
      </c>
      <c r="G100" s="11">
        <v>4577.2</v>
      </c>
      <c r="H100" s="11">
        <v>5126.4639999999999</v>
      </c>
      <c r="I100" s="8">
        <v>915.44</v>
      </c>
      <c r="J100" s="14" t="s">
        <v>27</v>
      </c>
    </row>
    <row r="101" spans="1:10" x14ac:dyDescent="0.25">
      <c r="A101" s="4">
        <v>2020</v>
      </c>
      <c r="B101" s="42">
        <v>183</v>
      </c>
      <c r="C101" s="34">
        <f t="shared" si="1"/>
        <v>183</v>
      </c>
      <c r="D101" s="4" t="s">
        <v>3</v>
      </c>
      <c r="E101" s="6" t="s">
        <v>12</v>
      </c>
      <c r="F101" s="10">
        <v>76</v>
      </c>
      <c r="G101" s="10">
        <v>4576.8999999999996</v>
      </c>
      <c r="H101" s="10">
        <v>5126.1279999999997</v>
      </c>
      <c r="I101" s="9">
        <v>915.38</v>
      </c>
      <c r="J101" s="15" t="s">
        <v>27</v>
      </c>
    </row>
    <row r="102" spans="1:10" x14ac:dyDescent="0.25">
      <c r="A102" s="2">
        <v>2020</v>
      </c>
      <c r="B102" s="41">
        <v>183</v>
      </c>
      <c r="C102" s="35">
        <f t="shared" si="1"/>
        <v>183</v>
      </c>
      <c r="D102" s="2" t="s">
        <v>3</v>
      </c>
      <c r="E102" s="7" t="s">
        <v>13</v>
      </c>
      <c r="F102" s="11">
        <v>46</v>
      </c>
      <c r="G102" s="11">
        <v>200</v>
      </c>
      <c r="H102" s="11">
        <v>224</v>
      </c>
      <c r="I102" s="8">
        <v>40</v>
      </c>
      <c r="J102" s="14" t="s">
        <v>27</v>
      </c>
    </row>
    <row r="103" spans="1:10" x14ac:dyDescent="0.25">
      <c r="A103" s="4">
        <v>2020</v>
      </c>
      <c r="B103" s="42">
        <v>183</v>
      </c>
      <c r="C103" s="34">
        <f t="shared" si="1"/>
        <v>183</v>
      </c>
      <c r="D103" s="4" t="s">
        <v>3</v>
      </c>
      <c r="E103" s="6" t="s">
        <v>11</v>
      </c>
      <c r="F103" s="10">
        <v>34</v>
      </c>
      <c r="G103" s="10">
        <v>4576.8</v>
      </c>
      <c r="H103" s="10">
        <v>5126.0160000000005</v>
      </c>
      <c r="I103" s="9">
        <v>915.36000000000013</v>
      </c>
      <c r="J103" s="15" t="s">
        <v>27</v>
      </c>
    </row>
    <row r="104" spans="1:10" x14ac:dyDescent="0.25">
      <c r="A104" s="2">
        <v>2020</v>
      </c>
      <c r="B104" s="41">
        <v>183</v>
      </c>
      <c r="C104" s="35">
        <f t="shared" si="1"/>
        <v>183</v>
      </c>
      <c r="D104" s="2" t="s">
        <v>1</v>
      </c>
      <c r="E104" s="3" t="s">
        <v>22</v>
      </c>
      <c r="F104" s="8">
        <v>7</v>
      </c>
      <c r="G104" s="8">
        <v>200</v>
      </c>
      <c r="H104" s="8">
        <v>224</v>
      </c>
      <c r="I104" s="8">
        <v>40</v>
      </c>
      <c r="J104" s="14" t="s">
        <v>27</v>
      </c>
    </row>
    <row r="105" spans="1:10" x14ac:dyDescent="0.25">
      <c r="A105" s="4">
        <v>2020</v>
      </c>
      <c r="B105" s="42">
        <v>183</v>
      </c>
      <c r="C105" s="34">
        <f t="shared" si="1"/>
        <v>183</v>
      </c>
      <c r="D105" s="4" t="s">
        <v>3</v>
      </c>
      <c r="E105" s="6" t="s">
        <v>15</v>
      </c>
      <c r="F105" s="10">
        <v>3</v>
      </c>
      <c r="G105" s="10">
        <v>4577.3</v>
      </c>
      <c r="H105" s="10">
        <v>5126.576</v>
      </c>
      <c r="I105" s="9">
        <v>915.46</v>
      </c>
      <c r="J105" s="15" t="s">
        <v>27</v>
      </c>
    </row>
    <row r="106" spans="1:10" x14ac:dyDescent="0.25">
      <c r="A106" s="2">
        <v>2020</v>
      </c>
      <c r="B106" s="41">
        <v>183</v>
      </c>
      <c r="C106" s="35">
        <f t="shared" si="1"/>
        <v>183</v>
      </c>
      <c r="D106" s="2" t="s">
        <v>20</v>
      </c>
      <c r="E106" s="7" t="s">
        <v>20</v>
      </c>
      <c r="F106" s="11">
        <v>2</v>
      </c>
      <c r="G106" s="11">
        <v>6600</v>
      </c>
      <c r="H106" s="11">
        <v>7392</v>
      </c>
      <c r="I106" s="8">
        <v>1320</v>
      </c>
      <c r="J106" s="14" t="s">
        <v>27</v>
      </c>
    </row>
    <row r="107" spans="1:10" x14ac:dyDescent="0.25">
      <c r="A107" s="4">
        <v>2020</v>
      </c>
      <c r="B107" s="42">
        <v>214</v>
      </c>
      <c r="C107" s="34">
        <f t="shared" si="1"/>
        <v>214</v>
      </c>
      <c r="D107" s="4" t="s">
        <v>2</v>
      </c>
      <c r="E107" s="5" t="s">
        <v>24</v>
      </c>
      <c r="F107" s="9">
        <v>3566</v>
      </c>
      <c r="G107" s="9">
        <v>4577.3</v>
      </c>
      <c r="H107" s="9">
        <v>5126.576</v>
      </c>
      <c r="I107" s="9">
        <v>915.46</v>
      </c>
      <c r="J107" s="15" t="s">
        <v>27</v>
      </c>
    </row>
    <row r="108" spans="1:10" x14ac:dyDescent="0.25">
      <c r="A108" s="2">
        <v>2020</v>
      </c>
      <c r="B108" s="41">
        <v>214</v>
      </c>
      <c r="C108" s="35">
        <f t="shared" si="1"/>
        <v>214</v>
      </c>
      <c r="D108" s="2" t="s">
        <v>2</v>
      </c>
      <c r="E108" s="3" t="s">
        <v>25</v>
      </c>
      <c r="F108" s="8">
        <v>2498</v>
      </c>
      <c r="G108" s="8">
        <v>8000</v>
      </c>
      <c r="H108" s="8">
        <v>8960</v>
      </c>
      <c r="I108" s="8">
        <v>1600</v>
      </c>
      <c r="J108" s="14" t="s">
        <v>29</v>
      </c>
    </row>
    <row r="109" spans="1:10" x14ac:dyDescent="0.25">
      <c r="A109" s="4">
        <v>2020</v>
      </c>
      <c r="B109" s="42">
        <v>214</v>
      </c>
      <c r="C109" s="34">
        <f t="shared" si="1"/>
        <v>214</v>
      </c>
      <c r="D109" s="4" t="s">
        <v>1</v>
      </c>
      <c r="E109" s="5" t="s">
        <v>23</v>
      </c>
      <c r="F109" s="9">
        <v>1245</v>
      </c>
      <c r="G109" s="9">
        <v>4577.2</v>
      </c>
      <c r="H109" s="9">
        <v>5126.4639999999999</v>
      </c>
      <c r="I109" s="9">
        <v>915.44</v>
      </c>
      <c r="J109" s="15" t="s">
        <v>29</v>
      </c>
    </row>
    <row r="110" spans="1:10" x14ac:dyDescent="0.25">
      <c r="A110" s="2">
        <v>2020</v>
      </c>
      <c r="B110" s="41">
        <v>214</v>
      </c>
      <c r="C110" s="35">
        <f t="shared" si="1"/>
        <v>214</v>
      </c>
      <c r="D110" s="2" t="s">
        <v>26</v>
      </c>
      <c r="E110" s="7" t="s">
        <v>18</v>
      </c>
      <c r="F110" s="11">
        <v>644</v>
      </c>
      <c r="G110" s="11">
        <v>5743.5</v>
      </c>
      <c r="H110" s="11">
        <v>6432.72</v>
      </c>
      <c r="I110" s="8">
        <v>1148.7</v>
      </c>
      <c r="J110" s="14" t="s">
        <v>29</v>
      </c>
    </row>
    <row r="111" spans="1:10" x14ac:dyDescent="0.25">
      <c r="A111" s="4">
        <v>2020</v>
      </c>
      <c r="B111" s="42">
        <v>214</v>
      </c>
      <c r="C111" s="34">
        <f t="shared" si="1"/>
        <v>214</v>
      </c>
      <c r="D111" s="4" t="s">
        <v>0</v>
      </c>
      <c r="E111" s="6" t="s">
        <v>17</v>
      </c>
      <c r="F111" s="10">
        <v>643</v>
      </c>
      <c r="G111" s="10">
        <v>7000</v>
      </c>
      <c r="H111" s="10">
        <v>7840</v>
      </c>
      <c r="I111" s="9">
        <v>1400</v>
      </c>
      <c r="J111" s="15" t="s">
        <v>29</v>
      </c>
    </row>
    <row r="112" spans="1:10" x14ac:dyDescent="0.25">
      <c r="A112" s="2">
        <v>2020</v>
      </c>
      <c r="B112" s="41">
        <v>214</v>
      </c>
      <c r="C112" s="35">
        <f t="shared" si="1"/>
        <v>214</v>
      </c>
      <c r="D112" s="2" t="s">
        <v>26</v>
      </c>
      <c r="E112" s="7" t="s">
        <v>19</v>
      </c>
      <c r="F112" s="11">
        <v>455</v>
      </c>
      <c r="G112" s="11">
        <v>4578.6000000000004</v>
      </c>
      <c r="H112" s="11">
        <v>5128.0320000000002</v>
      </c>
      <c r="I112" s="8">
        <v>915.72000000000014</v>
      </c>
      <c r="J112" s="14" t="s">
        <v>29</v>
      </c>
    </row>
    <row r="113" spans="1:10" x14ac:dyDescent="0.25">
      <c r="A113" s="4">
        <v>2020</v>
      </c>
      <c r="B113" s="42">
        <v>214</v>
      </c>
      <c r="C113" s="34">
        <f t="shared" si="1"/>
        <v>214</v>
      </c>
      <c r="D113" s="4" t="s">
        <v>0</v>
      </c>
      <c r="E113" s="6" t="s">
        <v>16</v>
      </c>
      <c r="F113" s="13">
        <v>345</v>
      </c>
      <c r="G113" s="13">
        <v>7000</v>
      </c>
      <c r="H113" s="13">
        <v>7840</v>
      </c>
      <c r="I113" s="9">
        <v>1400</v>
      </c>
      <c r="J113" s="15" t="s">
        <v>29</v>
      </c>
    </row>
    <row r="114" spans="1:10" x14ac:dyDescent="0.25">
      <c r="A114" s="2">
        <v>2020</v>
      </c>
      <c r="B114" s="41">
        <v>214</v>
      </c>
      <c r="C114" s="35">
        <f t="shared" si="1"/>
        <v>214</v>
      </c>
      <c r="D114" s="2" t="s">
        <v>1</v>
      </c>
      <c r="E114" s="3" t="s">
        <v>21</v>
      </c>
      <c r="F114" s="8">
        <v>122</v>
      </c>
      <c r="G114" s="8">
        <v>100</v>
      </c>
      <c r="H114" s="8">
        <v>112</v>
      </c>
      <c r="I114" s="8">
        <v>20</v>
      </c>
      <c r="J114" s="14" t="s">
        <v>29</v>
      </c>
    </row>
    <row r="115" spans="1:10" x14ac:dyDescent="0.25">
      <c r="A115" s="4">
        <v>2020</v>
      </c>
      <c r="B115" s="42">
        <v>214</v>
      </c>
      <c r="C115" s="34">
        <f t="shared" si="1"/>
        <v>214</v>
      </c>
      <c r="D115" s="4" t="s">
        <v>3</v>
      </c>
      <c r="E115" s="6" t="s">
        <v>14</v>
      </c>
      <c r="F115" s="10">
        <v>78</v>
      </c>
      <c r="G115" s="10">
        <v>4577.2</v>
      </c>
      <c r="H115" s="10">
        <v>5126.4639999999999</v>
      </c>
      <c r="I115" s="9">
        <v>915.44</v>
      </c>
      <c r="J115" s="15" t="s">
        <v>29</v>
      </c>
    </row>
    <row r="116" spans="1:10" x14ac:dyDescent="0.25">
      <c r="A116" s="2">
        <v>2020</v>
      </c>
      <c r="B116" s="41">
        <v>214</v>
      </c>
      <c r="C116" s="35">
        <f t="shared" si="1"/>
        <v>214</v>
      </c>
      <c r="D116" s="2" t="s">
        <v>3</v>
      </c>
      <c r="E116" s="7" t="s">
        <v>12</v>
      </c>
      <c r="F116" s="11">
        <v>76</v>
      </c>
      <c r="G116" s="11">
        <v>4576.8999999999996</v>
      </c>
      <c r="H116" s="11">
        <v>5126.1279999999997</v>
      </c>
      <c r="I116" s="8">
        <v>915.38</v>
      </c>
      <c r="J116" s="14" t="s">
        <v>29</v>
      </c>
    </row>
    <row r="117" spans="1:10" x14ac:dyDescent="0.25">
      <c r="A117" s="4">
        <v>2020</v>
      </c>
      <c r="B117" s="42">
        <v>214</v>
      </c>
      <c r="C117" s="34">
        <f t="shared" si="1"/>
        <v>214</v>
      </c>
      <c r="D117" s="4" t="s">
        <v>3</v>
      </c>
      <c r="E117" s="6" t="s">
        <v>13</v>
      </c>
      <c r="F117" s="10">
        <v>46</v>
      </c>
      <c r="G117" s="10">
        <v>200</v>
      </c>
      <c r="H117" s="10">
        <v>224</v>
      </c>
      <c r="I117" s="9">
        <v>40</v>
      </c>
      <c r="J117" s="15" t="s">
        <v>29</v>
      </c>
    </row>
    <row r="118" spans="1:10" x14ac:dyDescent="0.25">
      <c r="A118" s="2">
        <v>2020</v>
      </c>
      <c r="B118" s="41">
        <v>214</v>
      </c>
      <c r="C118" s="35">
        <f t="shared" si="1"/>
        <v>214</v>
      </c>
      <c r="D118" s="2" t="s">
        <v>3</v>
      </c>
      <c r="E118" s="7" t="s">
        <v>11</v>
      </c>
      <c r="F118" s="11">
        <v>34</v>
      </c>
      <c r="G118" s="11">
        <v>4576.8</v>
      </c>
      <c r="H118" s="11">
        <v>5126.0160000000005</v>
      </c>
      <c r="I118" s="8">
        <v>915.36000000000013</v>
      </c>
      <c r="J118" s="14" t="s">
        <v>29</v>
      </c>
    </row>
    <row r="119" spans="1:10" x14ac:dyDescent="0.25">
      <c r="A119" s="4">
        <v>2020</v>
      </c>
      <c r="B119" s="42">
        <v>214</v>
      </c>
      <c r="C119" s="34">
        <f t="shared" si="1"/>
        <v>214</v>
      </c>
      <c r="D119" s="4" t="s">
        <v>1</v>
      </c>
      <c r="E119" s="5" t="s">
        <v>22</v>
      </c>
      <c r="F119" s="9">
        <v>7</v>
      </c>
      <c r="G119" s="9">
        <v>200</v>
      </c>
      <c r="H119" s="9">
        <v>224</v>
      </c>
      <c r="I119" s="9">
        <v>40</v>
      </c>
      <c r="J119" s="15" t="s">
        <v>29</v>
      </c>
    </row>
    <row r="120" spans="1:10" x14ac:dyDescent="0.25">
      <c r="A120" s="2">
        <v>2020</v>
      </c>
      <c r="B120" s="41">
        <v>214</v>
      </c>
      <c r="C120" s="35">
        <f t="shared" si="1"/>
        <v>214</v>
      </c>
      <c r="D120" s="2" t="s">
        <v>3</v>
      </c>
      <c r="E120" s="7" t="s">
        <v>15</v>
      </c>
      <c r="F120" s="11">
        <v>3</v>
      </c>
      <c r="G120" s="11">
        <v>4577.3</v>
      </c>
      <c r="H120" s="11">
        <v>5126.576</v>
      </c>
      <c r="I120" s="8">
        <v>915.46</v>
      </c>
      <c r="J120" s="14" t="s">
        <v>29</v>
      </c>
    </row>
    <row r="121" spans="1:10" x14ac:dyDescent="0.25">
      <c r="A121" s="4">
        <v>2020</v>
      </c>
      <c r="B121" s="42">
        <v>214</v>
      </c>
      <c r="C121" s="34">
        <f t="shared" si="1"/>
        <v>214</v>
      </c>
      <c r="D121" s="4" t="s">
        <v>20</v>
      </c>
      <c r="E121" s="6" t="s">
        <v>20</v>
      </c>
      <c r="F121" s="10">
        <v>2</v>
      </c>
      <c r="G121" s="10">
        <v>6600</v>
      </c>
      <c r="H121" s="10">
        <v>7392</v>
      </c>
      <c r="I121" s="9">
        <v>1320</v>
      </c>
      <c r="J121" s="15" t="s">
        <v>29</v>
      </c>
    </row>
    <row r="122" spans="1:10" x14ac:dyDescent="0.25">
      <c r="A122" s="2">
        <v>2020</v>
      </c>
      <c r="B122" s="41">
        <v>245</v>
      </c>
      <c r="C122" s="35">
        <f t="shared" si="1"/>
        <v>245</v>
      </c>
      <c r="D122" s="2" t="s">
        <v>2</v>
      </c>
      <c r="E122" s="3" t="s">
        <v>24</v>
      </c>
      <c r="F122" s="8">
        <v>3566</v>
      </c>
      <c r="G122" s="8">
        <v>4577.3</v>
      </c>
      <c r="H122" s="8">
        <v>5126.576</v>
      </c>
      <c r="I122" s="8">
        <v>915.46</v>
      </c>
      <c r="J122" s="14" t="s">
        <v>29</v>
      </c>
    </row>
    <row r="123" spans="1:10" x14ac:dyDescent="0.25">
      <c r="A123" s="4">
        <v>2020</v>
      </c>
      <c r="B123" s="42">
        <v>245</v>
      </c>
      <c r="C123" s="34">
        <f t="shared" si="1"/>
        <v>245</v>
      </c>
      <c r="D123" s="4" t="s">
        <v>2</v>
      </c>
      <c r="E123" s="5" t="s">
        <v>25</v>
      </c>
      <c r="F123" s="9">
        <v>2498</v>
      </c>
      <c r="G123" s="9">
        <v>8000</v>
      </c>
      <c r="H123" s="9">
        <v>8960</v>
      </c>
      <c r="I123" s="9">
        <v>1600</v>
      </c>
      <c r="J123" s="15" t="s">
        <v>29</v>
      </c>
    </row>
    <row r="124" spans="1:10" x14ac:dyDescent="0.25">
      <c r="A124" s="2">
        <v>2020</v>
      </c>
      <c r="B124" s="41">
        <v>245</v>
      </c>
      <c r="C124" s="35">
        <f t="shared" si="1"/>
        <v>245</v>
      </c>
      <c r="D124" s="2" t="s">
        <v>1</v>
      </c>
      <c r="E124" s="3" t="s">
        <v>23</v>
      </c>
      <c r="F124" s="8">
        <v>1245</v>
      </c>
      <c r="G124" s="8">
        <v>4577.2</v>
      </c>
      <c r="H124" s="8">
        <v>5126.4639999999999</v>
      </c>
      <c r="I124" s="8">
        <v>915.44</v>
      </c>
      <c r="J124" s="14" t="s">
        <v>29</v>
      </c>
    </row>
    <row r="125" spans="1:10" x14ac:dyDescent="0.25">
      <c r="A125" s="4">
        <v>2020</v>
      </c>
      <c r="B125" s="42">
        <v>245</v>
      </c>
      <c r="C125" s="34">
        <f t="shared" si="1"/>
        <v>245</v>
      </c>
      <c r="D125" s="4" t="s">
        <v>26</v>
      </c>
      <c r="E125" s="6" t="s">
        <v>18</v>
      </c>
      <c r="F125" s="10">
        <v>644</v>
      </c>
      <c r="G125" s="10">
        <v>5743.5</v>
      </c>
      <c r="H125" s="10">
        <v>6432.72</v>
      </c>
      <c r="I125" s="9">
        <v>1148.7</v>
      </c>
      <c r="J125" s="15" t="s">
        <v>29</v>
      </c>
    </row>
    <row r="126" spans="1:10" x14ac:dyDescent="0.25">
      <c r="A126" s="2">
        <v>2020</v>
      </c>
      <c r="B126" s="41">
        <v>245</v>
      </c>
      <c r="C126" s="35">
        <f t="shared" si="1"/>
        <v>245</v>
      </c>
      <c r="D126" s="2" t="s">
        <v>0</v>
      </c>
      <c r="E126" s="7" t="s">
        <v>17</v>
      </c>
      <c r="F126" s="11">
        <v>643</v>
      </c>
      <c r="G126" s="11">
        <v>7000</v>
      </c>
      <c r="H126" s="11">
        <v>7840</v>
      </c>
      <c r="I126" s="8">
        <v>1400</v>
      </c>
      <c r="J126" s="14" t="s">
        <v>29</v>
      </c>
    </row>
    <row r="127" spans="1:10" x14ac:dyDescent="0.25">
      <c r="A127" s="4">
        <v>2020</v>
      </c>
      <c r="B127" s="42">
        <v>245</v>
      </c>
      <c r="C127" s="34">
        <f t="shared" si="1"/>
        <v>245</v>
      </c>
      <c r="D127" s="4" t="s">
        <v>26</v>
      </c>
      <c r="E127" s="6" t="s">
        <v>19</v>
      </c>
      <c r="F127" s="10">
        <v>455</v>
      </c>
      <c r="G127" s="10">
        <v>4578.6000000000004</v>
      </c>
      <c r="H127" s="10">
        <v>5128.0320000000002</v>
      </c>
      <c r="I127" s="9">
        <v>915.72000000000014</v>
      </c>
      <c r="J127" s="15" t="s">
        <v>29</v>
      </c>
    </row>
    <row r="128" spans="1:10" x14ac:dyDescent="0.25">
      <c r="A128" s="2">
        <v>2020</v>
      </c>
      <c r="B128" s="41">
        <v>245</v>
      </c>
      <c r="C128" s="35">
        <f t="shared" si="1"/>
        <v>245</v>
      </c>
      <c r="D128" s="2" t="s">
        <v>0</v>
      </c>
      <c r="E128" s="7" t="s">
        <v>16</v>
      </c>
      <c r="F128" s="12">
        <v>345</v>
      </c>
      <c r="G128" s="12">
        <v>7000</v>
      </c>
      <c r="H128" s="12">
        <v>7840</v>
      </c>
      <c r="I128" s="8">
        <v>1400</v>
      </c>
      <c r="J128" s="14" t="s">
        <v>29</v>
      </c>
    </row>
    <row r="129" spans="1:10" x14ac:dyDescent="0.25">
      <c r="A129" s="4">
        <v>2020</v>
      </c>
      <c r="B129" s="42">
        <v>245</v>
      </c>
      <c r="C129" s="34">
        <f t="shared" si="1"/>
        <v>245</v>
      </c>
      <c r="D129" s="4" t="s">
        <v>1</v>
      </c>
      <c r="E129" s="5" t="s">
        <v>21</v>
      </c>
      <c r="F129" s="9">
        <v>122</v>
      </c>
      <c r="G129" s="9">
        <v>100</v>
      </c>
      <c r="H129" s="9">
        <v>112</v>
      </c>
      <c r="I129" s="9">
        <v>20</v>
      </c>
      <c r="J129" s="15" t="s">
        <v>29</v>
      </c>
    </row>
    <row r="130" spans="1:10" x14ac:dyDescent="0.25">
      <c r="A130" s="2">
        <v>2020</v>
      </c>
      <c r="B130" s="41">
        <v>245</v>
      </c>
      <c r="C130" s="35">
        <f t="shared" ref="C130:C193" si="2">B130</f>
        <v>245</v>
      </c>
      <c r="D130" s="2" t="s">
        <v>3</v>
      </c>
      <c r="E130" s="7" t="s">
        <v>14</v>
      </c>
      <c r="F130" s="11">
        <v>78</v>
      </c>
      <c r="G130" s="11">
        <v>4577.2</v>
      </c>
      <c r="H130" s="11">
        <v>5126.4639999999999</v>
      </c>
      <c r="I130" s="8">
        <v>915.44</v>
      </c>
      <c r="J130" s="14" t="s">
        <v>29</v>
      </c>
    </row>
    <row r="131" spans="1:10" x14ac:dyDescent="0.25">
      <c r="A131" s="4">
        <v>2020</v>
      </c>
      <c r="B131" s="42">
        <v>245</v>
      </c>
      <c r="C131" s="34">
        <f t="shared" si="2"/>
        <v>245</v>
      </c>
      <c r="D131" s="4" t="s">
        <v>3</v>
      </c>
      <c r="E131" s="6" t="s">
        <v>12</v>
      </c>
      <c r="F131" s="10">
        <v>76</v>
      </c>
      <c r="G131" s="10">
        <v>4576.8999999999996</v>
      </c>
      <c r="H131" s="10">
        <v>5126.1279999999997</v>
      </c>
      <c r="I131" s="9">
        <v>915.38</v>
      </c>
      <c r="J131" s="15" t="s">
        <v>29</v>
      </c>
    </row>
    <row r="132" spans="1:10" x14ac:dyDescent="0.25">
      <c r="A132" s="2">
        <v>2020</v>
      </c>
      <c r="B132" s="41">
        <v>245</v>
      </c>
      <c r="C132" s="35">
        <f t="shared" si="2"/>
        <v>245</v>
      </c>
      <c r="D132" s="2" t="s">
        <v>3</v>
      </c>
      <c r="E132" s="7" t="s">
        <v>13</v>
      </c>
      <c r="F132" s="11">
        <v>46</v>
      </c>
      <c r="G132" s="11">
        <v>200</v>
      </c>
      <c r="H132" s="11">
        <v>224</v>
      </c>
      <c r="I132" s="8">
        <v>40</v>
      </c>
      <c r="J132" s="14" t="s">
        <v>29</v>
      </c>
    </row>
    <row r="133" spans="1:10" x14ac:dyDescent="0.25">
      <c r="A133" s="4">
        <v>2020</v>
      </c>
      <c r="B133" s="42">
        <v>245</v>
      </c>
      <c r="C133" s="34">
        <f t="shared" si="2"/>
        <v>245</v>
      </c>
      <c r="D133" s="4" t="s">
        <v>3</v>
      </c>
      <c r="E133" s="6" t="s">
        <v>11</v>
      </c>
      <c r="F133" s="10">
        <v>34</v>
      </c>
      <c r="G133" s="10">
        <v>4576.8</v>
      </c>
      <c r="H133" s="10">
        <v>5126.0160000000005</v>
      </c>
      <c r="I133" s="9">
        <v>915.36000000000013</v>
      </c>
      <c r="J133" s="15" t="s">
        <v>27</v>
      </c>
    </row>
    <row r="134" spans="1:10" x14ac:dyDescent="0.25">
      <c r="A134" s="2">
        <v>2020</v>
      </c>
      <c r="B134" s="41">
        <v>245</v>
      </c>
      <c r="C134" s="35">
        <f t="shared" si="2"/>
        <v>245</v>
      </c>
      <c r="D134" s="2" t="s">
        <v>1</v>
      </c>
      <c r="E134" s="3" t="s">
        <v>22</v>
      </c>
      <c r="F134" s="8">
        <v>7</v>
      </c>
      <c r="G134" s="8">
        <v>200</v>
      </c>
      <c r="H134" s="8">
        <v>224</v>
      </c>
      <c r="I134" s="8">
        <v>40</v>
      </c>
      <c r="J134" s="14" t="s">
        <v>27</v>
      </c>
    </row>
    <row r="135" spans="1:10" x14ac:dyDescent="0.25">
      <c r="A135" s="4">
        <v>2020</v>
      </c>
      <c r="B135" s="42">
        <v>245</v>
      </c>
      <c r="C135" s="34">
        <f t="shared" si="2"/>
        <v>245</v>
      </c>
      <c r="D135" s="4" t="s">
        <v>3</v>
      </c>
      <c r="E135" s="6" t="s">
        <v>15</v>
      </c>
      <c r="F135" s="10">
        <v>3</v>
      </c>
      <c r="G135" s="10">
        <v>4577.3</v>
      </c>
      <c r="H135" s="10">
        <v>5126.576</v>
      </c>
      <c r="I135" s="9">
        <v>915.46</v>
      </c>
      <c r="J135" s="15" t="s">
        <v>27</v>
      </c>
    </row>
    <row r="136" spans="1:10" x14ac:dyDescent="0.25">
      <c r="A136" s="2">
        <v>2020</v>
      </c>
      <c r="B136" s="41">
        <v>245</v>
      </c>
      <c r="C136" s="35">
        <f t="shared" si="2"/>
        <v>245</v>
      </c>
      <c r="D136" s="2" t="s">
        <v>20</v>
      </c>
      <c r="E136" s="7" t="s">
        <v>20</v>
      </c>
      <c r="F136" s="11">
        <v>2</v>
      </c>
      <c r="G136" s="11">
        <v>6600</v>
      </c>
      <c r="H136" s="11">
        <v>7392</v>
      </c>
      <c r="I136" s="8">
        <v>1320</v>
      </c>
      <c r="J136" s="14" t="s">
        <v>27</v>
      </c>
    </row>
    <row r="137" spans="1:10" x14ac:dyDescent="0.25">
      <c r="A137" s="4">
        <v>2020</v>
      </c>
      <c r="B137" s="42">
        <v>275</v>
      </c>
      <c r="C137" s="34">
        <f t="shared" si="2"/>
        <v>275</v>
      </c>
      <c r="D137" s="4" t="s">
        <v>2</v>
      </c>
      <c r="E137" s="5" t="s">
        <v>24</v>
      </c>
      <c r="F137" s="9">
        <v>3566</v>
      </c>
      <c r="G137" s="9">
        <v>4577.3</v>
      </c>
      <c r="H137" s="9">
        <v>5126.576</v>
      </c>
      <c r="I137" s="9">
        <v>915.46</v>
      </c>
      <c r="J137" s="15" t="s">
        <v>27</v>
      </c>
    </row>
    <row r="138" spans="1:10" x14ac:dyDescent="0.25">
      <c r="A138" s="2">
        <v>2020</v>
      </c>
      <c r="B138" s="41">
        <v>275</v>
      </c>
      <c r="C138" s="35">
        <f t="shared" si="2"/>
        <v>275</v>
      </c>
      <c r="D138" s="2" t="s">
        <v>2</v>
      </c>
      <c r="E138" s="3" t="s">
        <v>25</v>
      </c>
      <c r="F138" s="8">
        <v>2498</v>
      </c>
      <c r="G138" s="8">
        <v>8000</v>
      </c>
      <c r="H138" s="8">
        <v>8960</v>
      </c>
      <c r="I138" s="8">
        <v>1600</v>
      </c>
      <c r="J138" s="14" t="s">
        <v>27</v>
      </c>
    </row>
    <row r="139" spans="1:10" x14ac:dyDescent="0.25">
      <c r="A139" s="4">
        <v>2020</v>
      </c>
      <c r="B139" s="42">
        <v>275</v>
      </c>
      <c r="C139" s="34">
        <f t="shared" si="2"/>
        <v>275</v>
      </c>
      <c r="D139" s="4" t="s">
        <v>1</v>
      </c>
      <c r="E139" s="5" t="s">
        <v>23</v>
      </c>
      <c r="F139" s="9">
        <v>1245</v>
      </c>
      <c r="G139" s="9">
        <v>4577.2</v>
      </c>
      <c r="H139" s="9">
        <v>5126.4639999999999</v>
      </c>
      <c r="I139" s="9">
        <v>915.44</v>
      </c>
      <c r="J139" s="15" t="s">
        <v>27</v>
      </c>
    </row>
    <row r="140" spans="1:10" x14ac:dyDescent="0.25">
      <c r="A140" s="2">
        <v>2020</v>
      </c>
      <c r="B140" s="41">
        <v>275</v>
      </c>
      <c r="C140" s="35">
        <f t="shared" si="2"/>
        <v>275</v>
      </c>
      <c r="D140" s="2" t="s">
        <v>26</v>
      </c>
      <c r="E140" s="7" t="s">
        <v>18</v>
      </c>
      <c r="F140" s="11">
        <v>644</v>
      </c>
      <c r="G140" s="11">
        <v>5743.5</v>
      </c>
      <c r="H140" s="11">
        <v>6432.72</v>
      </c>
      <c r="I140" s="8">
        <v>1148.7</v>
      </c>
      <c r="J140" s="14" t="s">
        <v>27</v>
      </c>
    </row>
    <row r="141" spans="1:10" x14ac:dyDescent="0.25">
      <c r="A141" s="4">
        <v>2020</v>
      </c>
      <c r="B141" s="42">
        <v>275</v>
      </c>
      <c r="C141" s="34">
        <f t="shared" si="2"/>
        <v>275</v>
      </c>
      <c r="D141" s="4" t="s">
        <v>0</v>
      </c>
      <c r="E141" s="6" t="s">
        <v>17</v>
      </c>
      <c r="F141" s="10">
        <v>643</v>
      </c>
      <c r="G141" s="10">
        <v>7000</v>
      </c>
      <c r="H141" s="10">
        <v>7840</v>
      </c>
      <c r="I141" s="9">
        <v>1400</v>
      </c>
      <c r="J141" s="15" t="s">
        <v>27</v>
      </c>
    </row>
    <row r="142" spans="1:10" x14ac:dyDescent="0.25">
      <c r="A142" s="2">
        <v>2020</v>
      </c>
      <c r="B142" s="41">
        <v>275</v>
      </c>
      <c r="C142" s="35">
        <f t="shared" si="2"/>
        <v>275</v>
      </c>
      <c r="D142" s="2" t="s">
        <v>26</v>
      </c>
      <c r="E142" s="7" t="s">
        <v>19</v>
      </c>
      <c r="F142" s="11">
        <v>455</v>
      </c>
      <c r="G142" s="11">
        <v>4578.6000000000004</v>
      </c>
      <c r="H142" s="11">
        <v>5128.0320000000002</v>
      </c>
      <c r="I142" s="8">
        <v>915.72000000000014</v>
      </c>
      <c r="J142" s="14" t="s">
        <v>27</v>
      </c>
    </row>
    <row r="143" spans="1:10" x14ac:dyDescent="0.25">
      <c r="A143" s="4">
        <v>2020</v>
      </c>
      <c r="B143" s="42">
        <v>275</v>
      </c>
      <c r="C143" s="34">
        <f t="shared" si="2"/>
        <v>275</v>
      </c>
      <c r="D143" s="4" t="s">
        <v>0</v>
      </c>
      <c r="E143" s="6" t="s">
        <v>16</v>
      </c>
      <c r="F143" s="13">
        <v>345</v>
      </c>
      <c r="G143" s="13">
        <v>7000</v>
      </c>
      <c r="H143" s="13">
        <v>7840</v>
      </c>
      <c r="I143" s="9">
        <v>1400</v>
      </c>
      <c r="J143" s="15" t="s">
        <v>27</v>
      </c>
    </row>
    <row r="144" spans="1:10" x14ac:dyDescent="0.25">
      <c r="A144" s="2">
        <v>2020</v>
      </c>
      <c r="B144" s="41">
        <v>275</v>
      </c>
      <c r="C144" s="35">
        <f t="shared" si="2"/>
        <v>275</v>
      </c>
      <c r="D144" s="2" t="s">
        <v>1</v>
      </c>
      <c r="E144" s="3" t="s">
        <v>21</v>
      </c>
      <c r="F144" s="8">
        <v>122</v>
      </c>
      <c r="G144" s="8">
        <v>100</v>
      </c>
      <c r="H144" s="8">
        <v>112</v>
      </c>
      <c r="I144" s="8">
        <v>20</v>
      </c>
      <c r="J144" s="14" t="s">
        <v>27</v>
      </c>
    </row>
    <row r="145" spans="1:10" x14ac:dyDescent="0.25">
      <c r="A145" s="4">
        <v>2020</v>
      </c>
      <c r="B145" s="42">
        <v>275</v>
      </c>
      <c r="C145" s="34">
        <f t="shared" si="2"/>
        <v>275</v>
      </c>
      <c r="D145" s="4" t="s">
        <v>3</v>
      </c>
      <c r="E145" s="6" t="s">
        <v>14</v>
      </c>
      <c r="F145" s="10">
        <v>78</v>
      </c>
      <c r="G145" s="10">
        <v>4577.2</v>
      </c>
      <c r="H145" s="10">
        <v>5126.4639999999999</v>
      </c>
      <c r="I145" s="9">
        <v>915.44</v>
      </c>
      <c r="J145" s="15" t="s">
        <v>27</v>
      </c>
    </row>
    <row r="146" spans="1:10" x14ac:dyDescent="0.25">
      <c r="A146" s="2">
        <v>2020</v>
      </c>
      <c r="B146" s="41">
        <v>275</v>
      </c>
      <c r="C146" s="35">
        <f t="shared" si="2"/>
        <v>275</v>
      </c>
      <c r="D146" s="2" t="s">
        <v>3</v>
      </c>
      <c r="E146" s="7" t="s">
        <v>12</v>
      </c>
      <c r="F146" s="11">
        <v>76</v>
      </c>
      <c r="G146" s="11">
        <v>4576.8999999999996</v>
      </c>
      <c r="H146" s="11">
        <v>5126.1279999999997</v>
      </c>
      <c r="I146" s="8">
        <v>915.38</v>
      </c>
      <c r="J146" s="14" t="s">
        <v>27</v>
      </c>
    </row>
    <row r="147" spans="1:10" x14ac:dyDescent="0.25">
      <c r="A147" s="4">
        <v>2020</v>
      </c>
      <c r="B147" s="42">
        <v>275</v>
      </c>
      <c r="C147" s="34">
        <f t="shared" si="2"/>
        <v>275</v>
      </c>
      <c r="D147" s="4" t="s">
        <v>3</v>
      </c>
      <c r="E147" s="6" t="s">
        <v>13</v>
      </c>
      <c r="F147" s="10">
        <v>46</v>
      </c>
      <c r="G147" s="10">
        <v>200</v>
      </c>
      <c r="H147" s="10">
        <v>224</v>
      </c>
      <c r="I147" s="9">
        <v>40</v>
      </c>
      <c r="J147" s="15" t="s">
        <v>27</v>
      </c>
    </row>
    <row r="148" spans="1:10" x14ac:dyDescent="0.25">
      <c r="A148" s="2">
        <v>2020</v>
      </c>
      <c r="B148" s="41">
        <v>275</v>
      </c>
      <c r="C148" s="35">
        <f t="shared" si="2"/>
        <v>275</v>
      </c>
      <c r="D148" s="2" t="s">
        <v>3</v>
      </c>
      <c r="E148" s="7" t="s">
        <v>11</v>
      </c>
      <c r="F148" s="11">
        <v>34</v>
      </c>
      <c r="G148" s="11">
        <v>4576.8</v>
      </c>
      <c r="H148" s="11">
        <v>5126.0160000000005</v>
      </c>
      <c r="I148" s="8">
        <v>915.36000000000013</v>
      </c>
      <c r="J148" s="14" t="s">
        <v>27</v>
      </c>
    </row>
    <row r="149" spans="1:10" x14ac:dyDescent="0.25">
      <c r="A149" s="4">
        <v>2020</v>
      </c>
      <c r="B149" s="42">
        <v>275</v>
      </c>
      <c r="C149" s="34">
        <f t="shared" si="2"/>
        <v>275</v>
      </c>
      <c r="D149" s="4" t="s">
        <v>1</v>
      </c>
      <c r="E149" s="5" t="s">
        <v>22</v>
      </c>
      <c r="F149" s="9">
        <v>7</v>
      </c>
      <c r="G149" s="9">
        <v>200</v>
      </c>
      <c r="H149" s="9">
        <v>224</v>
      </c>
      <c r="I149" s="9">
        <v>40</v>
      </c>
      <c r="J149" s="15" t="s">
        <v>27</v>
      </c>
    </row>
    <row r="150" spans="1:10" x14ac:dyDescent="0.25">
      <c r="A150" s="2">
        <v>2020</v>
      </c>
      <c r="B150" s="41">
        <v>275</v>
      </c>
      <c r="C150" s="35">
        <f t="shared" si="2"/>
        <v>275</v>
      </c>
      <c r="D150" s="2" t="s">
        <v>3</v>
      </c>
      <c r="E150" s="7" t="s">
        <v>15</v>
      </c>
      <c r="F150" s="11">
        <v>3</v>
      </c>
      <c r="G150" s="11">
        <v>4577.3</v>
      </c>
      <c r="H150" s="11">
        <v>5126.576</v>
      </c>
      <c r="I150" s="8">
        <v>915.46</v>
      </c>
      <c r="J150" s="14" t="s">
        <v>29</v>
      </c>
    </row>
    <row r="151" spans="1:10" x14ac:dyDescent="0.25">
      <c r="A151" s="4">
        <v>2020</v>
      </c>
      <c r="B151" s="42">
        <v>275</v>
      </c>
      <c r="C151" s="34">
        <f t="shared" si="2"/>
        <v>275</v>
      </c>
      <c r="D151" s="4" t="s">
        <v>20</v>
      </c>
      <c r="E151" s="6" t="s">
        <v>20</v>
      </c>
      <c r="F151" s="10">
        <v>2</v>
      </c>
      <c r="G151" s="10">
        <v>6600</v>
      </c>
      <c r="H151" s="10">
        <v>7392</v>
      </c>
      <c r="I151" s="9">
        <v>1320</v>
      </c>
      <c r="J151" s="15" t="s">
        <v>29</v>
      </c>
    </row>
    <row r="152" spans="1:10" x14ac:dyDescent="0.25">
      <c r="A152" s="2">
        <v>2020</v>
      </c>
      <c r="B152" s="41">
        <v>306</v>
      </c>
      <c r="C152" s="35">
        <f t="shared" si="2"/>
        <v>306</v>
      </c>
      <c r="D152" s="2" t="s">
        <v>2</v>
      </c>
      <c r="E152" s="3" t="s">
        <v>24</v>
      </c>
      <c r="F152" s="8">
        <v>3566</v>
      </c>
      <c r="G152" s="8">
        <v>4577.3</v>
      </c>
      <c r="H152" s="8">
        <v>5126.576</v>
      </c>
      <c r="I152" s="8">
        <v>915.46</v>
      </c>
      <c r="J152" s="14" t="s">
        <v>29</v>
      </c>
    </row>
    <row r="153" spans="1:10" x14ac:dyDescent="0.25">
      <c r="A153" s="4">
        <v>2020</v>
      </c>
      <c r="B153" s="42">
        <v>306</v>
      </c>
      <c r="C153" s="34">
        <f t="shared" si="2"/>
        <v>306</v>
      </c>
      <c r="D153" s="4" t="s">
        <v>2</v>
      </c>
      <c r="E153" s="5" t="s">
        <v>25</v>
      </c>
      <c r="F153" s="9">
        <v>2498</v>
      </c>
      <c r="G153" s="9">
        <v>8000</v>
      </c>
      <c r="H153" s="9">
        <v>8960</v>
      </c>
      <c r="I153" s="9">
        <v>1600</v>
      </c>
      <c r="J153" s="15" t="s">
        <v>29</v>
      </c>
    </row>
    <row r="154" spans="1:10" x14ac:dyDescent="0.25">
      <c r="A154" s="2">
        <v>2020</v>
      </c>
      <c r="B154" s="41">
        <v>306</v>
      </c>
      <c r="C154" s="35">
        <f t="shared" si="2"/>
        <v>306</v>
      </c>
      <c r="D154" s="2" t="s">
        <v>1</v>
      </c>
      <c r="E154" s="3" t="s">
        <v>23</v>
      </c>
      <c r="F154" s="8">
        <v>1245</v>
      </c>
      <c r="G154" s="8">
        <v>4577.2</v>
      </c>
      <c r="H154" s="8">
        <v>5126.4639999999999</v>
      </c>
      <c r="I154" s="8">
        <v>915.44</v>
      </c>
      <c r="J154" s="14" t="s">
        <v>29</v>
      </c>
    </row>
    <row r="155" spans="1:10" x14ac:dyDescent="0.25">
      <c r="A155" s="4">
        <v>2020</v>
      </c>
      <c r="B155" s="42">
        <v>306</v>
      </c>
      <c r="C155" s="34">
        <f t="shared" si="2"/>
        <v>306</v>
      </c>
      <c r="D155" s="4" t="s">
        <v>26</v>
      </c>
      <c r="E155" s="6" t="s">
        <v>18</v>
      </c>
      <c r="F155" s="10">
        <v>644</v>
      </c>
      <c r="G155" s="10">
        <v>5743.5</v>
      </c>
      <c r="H155" s="10">
        <v>6432.72</v>
      </c>
      <c r="I155" s="9">
        <v>1148.7</v>
      </c>
      <c r="J155" s="15" t="s">
        <v>29</v>
      </c>
    </row>
    <row r="156" spans="1:10" x14ac:dyDescent="0.25">
      <c r="A156" s="2">
        <v>2020</v>
      </c>
      <c r="B156" s="41">
        <v>306</v>
      </c>
      <c r="C156" s="35">
        <f t="shared" si="2"/>
        <v>306</v>
      </c>
      <c r="D156" s="2" t="s">
        <v>0</v>
      </c>
      <c r="E156" s="7" t="s">
        <v>17</v>
      </c>
      <c r="F156" s="11">
        <v>643</v>
      </c>
      <c r="G156" s="11">
        <v>7000</v>
      </c>
      <c r="H156" s="11">
        <v>7840</v>
      </c>
      <c r="I156" s="8">
        <v>1400</v>
      </c>
      <c r="J156" s="14" t="s">
        <v>29</v>
      </c>
    </row>
    <row r="157" spans="1:10" x14ac:dyDescent="0.25">
      <c r="A157" s="4">
        <v>2020</v>
      </c>
      <c r="B157" s="42">
        <v>306</v>
      </c>
      <c r="C157" s="34">
        <f t="shared" si="2"/>
        <v>306</v>
      </c>
      <c r="D157" s="4" t="s">
        <v>26</v>
      </c>
      <c r="E157" s="6" t="s">
        <v>19</v>
      </c>
      <c r="F157" s="10">
        <v>455</v>
      </c>
      <c r="G157" s="10">
        <v>4578.6000000000004</v>
      </c>
      <c r="H157" s="10">
        <v>5128.0320000000002</v>
      </c>
      <c r="I157" s="9">
        <v>915.72000000000014</v>
      </c>
      <c r="J157" s="15" t="s">
        <v>29</v>
      </c>
    </row>
    <row r="158" spans="1:10" x14ac:dyDescent="0.25">
      <c r="A158" s="2">
        <v>2020</v>
      </c>
      <c r="B158" s="41">
        <v>306</v>
      </c>
      <c r="C158" s="35">
        <f t="shared" si="2"/>
        <v>306</v>
      </c>
      <c r="D158" s="2" t="s">
        <v>0</v>
      </c>
      <c r="E158" s="7" t="s">
        <v>16</v>
      </c>
      <c r="F158" s="12">
        <v>345</v>
      </c>
      <c r="G158" s="12">
        <v>7000</v>
      </c>
      <c r="H158" s="12">
        <v>7840</v>
      </c>
      <c r="I158" s="8">
        <v>1400</v>
      </c>
      <c r="J158" s="14" t="s">
        <v>29</v>
      </c>
    </row>
    <row r="159" spans="1:10" x14ac:dyDescent="0.25">
      <c r="A159" s="4">
        <v>2020</v>
      </c>
      <c r="B159" s="42">
        <v>306</v>
      </c>
      <c r="C159" s="34">
        <f t="shared" si="2"/>
        <v>306</v>
      </c>
      <c r="D159" s="4" t="s">
        <v>1</v>
      </c>
      <c r="E159" s="5" t="s">
        <v>21</v>
      </c>
      <c r="F159" s="9">
        <v>122</v>
      </c>
      <c r="G159" s="9">
        <v>100</v>
      </c>
      <c r="H159" s="9">
        <v>112</v>
      </c>
      <c r="I159" s="9">
        <v>20</v>
      </c>
      <c r="J159" s="15" t="s">
        <v>29</v>
      </c>
    </row>
    <row r="160" spans="1:10" x14ac:dyDescent="0.25">
      <c r="A160" s="2">
        <v>2020</v>
      </c>
      <c r="B160" s="41">
        <v>306</v>
      </c>
      <c r="C160" s="35">
        <f t="shared" si="2"/>
        <v>306</v>
      </c>
      <c r="D160" s="2" t="s">
        <v>3</v>
      </c>
      <c r="E160" s="7" t="s">
        <v>14</v>
      </c>
      <c r="F160" s="11">
        <v>78</v>
      </c>
      <c r="G160" s="11">
        <v>4577.2</v>
      </c>
      <c r="H160" s="11">
        <v>5126.4639999999999</v>
      </c>
      <c r="I160" s="8">
        <v>915.44</v>
      </c>
      <c r="J160" s="14" t="s">
        <v>29</v>
      </c>
    </row>
    <row r="161" spans="1:10" x14ac:dyDescent="0.25">
      <c r="A161" s="4">
        <v>2020</v>
      </c>
      <c r="B161" s="42">
        <v>306</v>
      </c>
      <c r="C161" s="34">
        <f t="shared" si="2"/>
        <v>306</v>
      </c>
      <c r="D161" s="4" t="s">
        <v>3</v>
      </c>
      <c r="E161" s="6" t="s">
        <v>12</v>
      </c>
      <c r="F161" s="10">
        <v>76</v>
      </c>
      <c r="G161" s="10">
        <v>4576.8999999999996</v>
      </c>
      <c r="H161" s="10">
        <v>5126.1279999999997</v>
      </c>
      <c r="I161" s="9">
        <v>915.38</v>
      </c>
      <c r="J161" s="15" t="s">
        <v>29</v>
      </c>
    </row>
    <row r="162" spans="1:10" x14ac:dyDescent="0.25">
      <c r="A162" s="2">
        <v>2020</v>
      </c>
      <c r="B162" s="41">
        <v>306</v>
      </c>
      <c r="C162" s="35">
        <f t="shared" si="2"/>
        <v>306</v>
      </c>
      <c r="D162" s="2" t="s">
        <v>3</v>
      </c>
      <c r="E162" s="7" t="s">
        <v>13</v>
      </c>
      <c r="F162" s="11">
        <v>46</v>
      </c>
      <c r="G162" s="11">
        <v>200</v>
      </c>
      <c r="H162" s="11">
        <v>224</v>
      </c>
      <c r="I162" s="8">
        <v>40</v>
      </c>
      <c r="J162" s="14" t="s">
        <v>29</v>
      </c>
    </row>
    <row r="163" spans="1:10" x14ac:dyDescent="0.25">
      <c r="A163" s="4">
        <v>2020</v>
      </c>
      <c r="B163" s="42">
        <v>306</v>
      </c>
      <c r="C163" s="34">
        <f t="shared" si="2"/>
        <v>306</v>
      </c>
      <c r="D163" s="4" t="s">
        <v>3</v>
      </c>
      <c r="E163" s="6" t="s">
        <v>11</v>
      </c>
      <c r="F163" s="10">
        <v>34</v>
      </c>
      <c r="G163" s="10">
        <v>4576.8</v>
      </c>
      <c r="H163" s="10">
        <v>5126.0160000000005</v>
      </c>
      <c r="I163" s="9">
        <v>915.36000000000013</v>
      </c>
      <c r="J163" s="15" t="s">
        <v>29</v>
      </c>
    </row>
    <row r="164" spans="1:10" x14ac:dyDescent="0.25">
      <c r="A164" s="2">
        <v>2020</v>
      </c>
      <c r="B164" s="41">
        <v>306</v>
      </c>
      <c r="C164" s="35">
        <f t="shared" si="2"/>
        <v>306</v>
      </c>
      <c r="D164" s="2" t="s">
        <v>1</v>
      </c>
      <c r="E164" s="3" t="s">
        <v>22</v>
      </c>
      <c r="F164" s="8">
        <v>7</v>
      </c>
      <c r="G164" s="8">
        <v>200</v>
      </c>
      <c r="H164" s="8">
        <v>224</v>
      </c>
      <c r="I164" s="8">
        <v>40</v>
      </c>
      <c r="J164" s="14" t="s">
        <v>29</v>
      </c>
    </row>
    <row r="165" spans="1:10" x14ac:dyDescent="0.25">
      <c r="A165" s="4">
        <v>2020</v>
      </c>
      <c r="B165" s="42">
        <v>306</v>
      </c>
      <c r="C165" s="34">
        <f t="shared" si="2"/>
        <v>306</v>
      </c>
      <c r="D165" s="4" t="s">
        <v>3</v>
      </c>
      <c r="E165" s="6" t="s">
        <v>15</v>
      </c>
      <c r="F165" s="10">
        <v>3</v>
      </c>
      <c r="G165" s="10">
        <v>4577.3</v>
      </c>
      <c r="H165" s="10">
        <v>5126.576</v>
      </c>
      <c r="I165" s="9">
        <v>915.46</v>
      </c>
      <c r="J165" s="15" t="s">
        <v>29</v>
      </c>
    </row>
    <row r="166" spans="1:10" x14ac:dyDescent="0.25">
      <c r="A166" s="2">
        <v>2020</v>
      </c>
      <c r="B166" s="41">
        <v>306</v>
      </c>
      <c r="C166" s="35">
        <f t="shared" si="2"/>
        <v>306</v>
      </c>
      <c r="D166" s="2" t="s">
        <v>20</v>
      </c>
      <c r="E166" s="7" t="s">
        <v>20</v>
      </c>
      <c r="F166" s="11">
        <v>2</v>
      </c>
      <c r="G166" s="11">
        <v>6600</v>
      </c>
      <c r="H166" s="11">
        <v>7392</v>
      </c>
      <c r="I166" s="8">
        <v>1320</v>
      </c>
      <c r="J166" s="14" t="s">
        <v>27</v>
      </c>
    </row>
    <row r="167" spans="1:10" x14ac:dyDescent="0.25">
      <c r="A167" s="4">
        <v>2020</v>
      </c>
      <c r="B167" s="42">
        <v>336</v>
      </c>
      <c r="C167" s="34">
        <f t="shared" si="2"/>
        <v>336</v>
      </c>
      <c r="D167" s="4" t="s">
        <v>2</v>
      </c>
      <c r="E167" s="5" t="s">
        <v>24</v>
      </c>
      <c r="F167" s="9">
        <v>3566</v>
      </c>
      <c r="G167" s="9">
        <v>4577.3</v>
      </c>
      <c r="H167" s="9">
        <v>5126.576</v>
      </c>
      <c r="I167" s="9">
        <v>915.46</v>
      </c>
      <c r="J167" s="15" t="s">
        <v>27</v>
      </c>
    </row>
    <row r="168" spans="1:10" x14ac:dyDescent="0.25">
      <c r="A168" s="2">
        <v>2020</v>
      </c>
      <c r="B168" s="41">
        <v>336</v>
      </c>
      <c r="C168" s="35">
        <f t="shared" si="2"/>
        <v>336</v>
      </c>
      <c r="D168" s="2" t="s">
        <v>2</v>
      </c>
      <c r="E168" s="3" t="s">
        <v>25</v>
      </c>
      <c r="F168" s="8">
        <v>2498</v>
      </c>
      <c r="G168" s="8">
        <v>8000</v>
      </c>
      <c r="H168" s="8">
        <v>8960</v>
      </c>
      <c r="I168" s="8">
        <v>1600</v>
      </c>
      <c r="J168" s="14" t="s">
        <v>27</v>
      </c>
    </row>
    <row r="169" spans="1:10" x14ac:dyDescent="0.25">
      <c r="A169" s="4">
        <v>2020</v>
      </c>
      <c r="B169" s="42">
        <v>336</v>
      </c>
      <c r="C169" s="34">
        <f t="shared" si="2"/>
        <v>336</v>
      </c>
      <c r="D169" s="4" t="s">
        <v>1</v>
      </c>
      <c r="E169" s="5" t="s">
        <v>23</v>
      </c>
      <c r="F169" s="9">
        <v>1245</v>
      </c>
      <c r="G169" s="9">
        <v>4577.2</v>
      </c>
      <c r="H169" s="9">
        <v>5126.4639999999999</v>
      </c>
      <c r="I169" s="9">
        <v>915.44</v>
      </c>
      <c r="J169" s="15" t="s">
        <v>27</v>
      </c>
    </row>
    <row r="170" spans="1:10" x14ac:dyDescent="0.25">
      <c r="A170" s="2">
        <v>2020</v>
      </c>
      <c r="B170" s="41">
        <v>336</v>
      </c>
      <c r="C170" s="35">
        <f t="shared" si="2"/>
        <v>336</v>
      </c>
      <c r="D170" s="2" t="s">
        <v>26</v>
      </c>
      <c r="E170" s="7" t="s">
        <v>18</v>
      </c>
      <c r="F170" s="11">
        <v>644</v>
      </c>
      <c r="G170" s="11">
        <v>5743.5</v>
      </c>
      <c r="H170" s="11">
        <v>6432.72</v>
      </c>
      <c r="I170" s="8">
        <v>1148.7</v>
      </c>
      <c r="J170" s="14" t="s">
        <v>27</v>
      </c>
    </row>
    <row r="171" spans="1:10" x14ac:dyDescent="0.25">
      <c r="A171" s="4">
        <v>2020</v>
      </c>
      <c r="B171" s="42">
        <v>336</v>
      </c>
      <c r="C171" s="34">
        <f t="shared" si="2"/>
        <v>336</v>
      </c>
      <c r="D171" s="4" t="s">
        <v>0</v>
      </c>
      <c r="E171" s="6" t="s">
        <v>17</v>
      </c>
      <c r="F171" s="10">
        <v>643</v>
      </c>
      <c r="G171" s="10">
        <v>7000</v>
      </c>
      <c r="H171" s="10">
        <v>7840</v>
      </c>
      <c r="I171" s="9">
        <v>1400</v>
      </c>
      <c r="J171" s="15" t="s">
        <v>29</v>
      </c>
    </row>
    <row r="172" spans="1:10" x14ac:dyDescent="0.25">
      <c r="A172" s="2">
        <v>2020</v>
      </c>
      <c r="B172" s="41">
        <v>336</v>
      </c>
      <c r="C172" s="35">
        <f t="shared" si="2"/>
        <v>336</v>
      </c>
      <c r="D172" s="2" t="s">
        <v>26</v>
      </c>
      <c r="E172" s="7" t="s">
        <v>19</v>
      </c>
      <c r="F172" s="11">
        <v>455</v>
      </c>
      <c r="G172" s="11">
        <v>4578.6000000000004</v>
      </c>
      <c r="H172" s="11">
        <v>5128.0320000000002</v>
      </c>
      <c r="I172" s="8">
        <v>915.72000000000014</v>
      </c>
      <c r="J172" s="14" t="s">
        <v>29</v>
      </c>
    </row>
    <row r="173" spans="1:10" x14ac:dyDescent="0.25">
      <c r="A173" s="4">
        <v>2020</v>
      </c>
      <c r="B173" s="42">
        <v>336</v>
      </c>
      <c r="C173" s="34">
        <f t="shared" si="2"/>
        <v>336</v>
      </c>
      <c r="D173" s="4" t="s">
        <v>0</v>
      </c>
      <c r="E173" s="6" t="s">
        <v>16</v>
      </c>
      <c r="F173" s="13">
        <v>345</v>
      </c>
      <c r="G173" s="13">
        <v>7000</v>
      </c>
      <c r="H173" s="13">
        <v>7840</v>
      </c>
      <c r="I173" s="9">
        <v>1400</v>
      </c>
      <c r="J173" s="15" t="s">
        <v>29</v>
      </c>
    </row>
    <row r="174" spans="1:10" x14ac:dyDescent="0.25">
      <c r="A174" s="2">
        <v>2020</v>
      </c>
      <c r="B174" s="41">
        <v>336</v>
      </c>
      <c r="C174" s="35">
        <f t="shared" si="2"/>
        <v>336</v>
      </c>
      <c r="D174" s="2" t="s">
        <v>1</v>
      </c>
      <c r="E174" s="3" t="s">
        <v>21</v>
      </c>
      <c r="F174" s="8">
        <v>122</v>
      </c>
      <c r="G174" s="8">
        <v>100</v>
      </c>
      <c r="H174" s="8">
        <v>112</v>
      </c>
      <c r="I174" s="8">
        <v>20</v>
      </c>
      <c r="J174" s="14" t="s">
        <v>29</v>
      </c>
    </row>
    <row r="175" spans="1:10" x14ac:dyDescent="0.25">
      <c r="A175" s="4">
        <v>2020</v>
      </c>
      <c r="B175" s="42">
        <v>336</v>
      </c>
      <c r="C175" s="34">
        <f t="shared" si="2"/>
        <v>336</v>
      </c>
      <c r="D175" s="4" t="s">
        <v>3</v>
      </c>
      <c r="E175" s="6" t="s">
        <v>14</v>
      </c>
      <c r="F175" s="10">
        <v>78</v>
      </c>
      <c r="G175" s="10">
        <v>4577.2</v>
      </c>
      <c r="H175" s="10">
        <v>5126.4639999999999</v>
      </c>
      <c r="I175" s="9">
        <v>915.44</v>
      </c>
      <c r="J175" s="15" t="s">
        <v>29</v>
      </c>
    </row>
    <row r="176" spans="1:10" x14ac:dyDescent="0.25">
      <c r="A176" s="2">
        <v>2020</v>
      </c>
      <c r="B176" s="41">
        <v>336</v>
      </c>
      <c r="C176" s="35">
        <f t="shared" si="2"/>
        <v>336</v>
      </c>
      <c r="D176" s="2" t="s">
        <v>3</v>
      </c>
      <c r="E176" s="7" t="s">
        <v>12</v>
      </c>
      <c r="F176" s="11">
        <v>76</v>
      </c>
      <c r="G176" s="11">
        <v>4576.8999999999996</v>
      </c>
      <c r="H176" s="11">
        <v>5126.1279999999997</v>
      </c>
      <c r="I176" s="8">
        <v>915.38</v>
      </c>
      <c r="J176" s="14" t="s">
        <v>29</v>
      </c>
    </row>
    <row r="177" spans="1:10" x14ac:dyDescent="0.25">
      <c r="A177" s="4">
        <v>2020</v>
      </c>
      <c r="B177" s="42">
        <v>336</v>
      </c>
      <c r="C177" s="34">
        <f t="shared" si="2"/>
        <v>336</v>
      </c>
      <c r="D177" s="4" t="s">
        <v>3</v>
      </c>
      <c r="E177" s="6" t="s">
        <v>13</v>
      </c>
      <c r="F177" s="10">
        <v>46</v>
      </c>
      <c r="G177" s="10">
        <v>200</v>
      </c>
      <c r="H177" s="10">
        <v>224</v>
      </c>
      <c r="I177" s="9">
        <v>40</v>
      </c>
      <c r="J177" s="15" t="s">
        <v>29</v>
      </c>
    </row>
    <row r="178" spans="1:10" x14ac:dyDescent="0.25">
      <c r="A178" s="2">
        <v>2020</v>
      </c>
      <c r="B178" s="41">
        <v>336</v>
      </c>
      <c r="C178" s="35">
        <f t="shared" si="2"/>
        <v>336</v>
      </c>
      <c r="D178" s="2" t="s">
        <v>3</v>
      </c>
      <c r="E178" s="7" t="s">
        <v>11</v>
      </c>
      <c r="F178" s="11">
        <v>34</v>
      </c>
      <c r="G178" s="11">
        <v>4576.8</v>
      </c>
      <c r="H178" s="11">
        <v>5126.0160000000005</v>
      </c>
      <c r="I178" s="8">
        <v>915.36000000000013</v>
      </c>
      <c r="J178" s="14" t="s">
        <v>29</v>
      </c>
    </row>
    <row r="179" spans="1:10" x14ac:dyDescent="0.25">
      <c r="A179" s="4">
        <v>2020</v>
      </c>
      <c r="B179" s="42">
        <v>336</v>
      </c>
      <c r="C179" s="34">
        <f t="shared" si="2"/>
        <v>336</v>
      </c>
      <c r="D179" s="4" t="s">
        <v>1</v>
      </c>
      <c r="E179" s="5" t="s">
        <v>22</v>
      </c>
      <c r="F179" s="9">
        <v>7</v>
      </c>
      <c r="G179" s="9">
        <v>200</v>
      </c>
      <c r="H179" s="9">
        <v>224</v>
      </c>
      <c r="I179" s="9">
        <v>40</v>
      </c>
      <c r="J179" s="15" t="s">
        <v>29</v>
      </c>
    </row>
    <row r="180" spans="1:10" x14ac:dyDescent="0.25">
      <c r="A180" s="2">
        <v>2020</v>
      </c>
      <c r="B180" s="41">
        <v>336</v>
      </c>
      <c r="C180" s="35">
        <f t="shared" si="2"/>
        <v>336</v>
      </c>
      <c r="D180" s="2" t="s">
        <v>3</v>
      </c>
      <c r="E180" s="7" t="s">
        <v>15</v>
      </c>
      <c r="F180" s="11">
        <v>3</v>
      </c>
      <c r="G180" s="11">
        <v>4577.3</v>
      </c>
      <c r="H180" s="11">
        <v>5126.576</v>
      </c>
      <c r="I180" s="8">
        <v>915.46</v>
      </c>
      <c r="J180" s="14" t="s">
        <v>27</v>
      </c>
    </row>
    <row r="181" spans="1:10" ht="15.75" customHeight="1" x14ac:dyDescent="0.25">
      <c r="A181" s="4">
        <v>2020</v>
      </c>
      <c r="B181" s="42">
        <v>336</v>
      </c>
      <c r="C181" s="34">
        <f t="shared" si="2"/>
        <v>336</v>
      </c>
      <c r="D181" s="4" t="s">
        <v>20</v>
      </c>
      <c r="E181" s="6" t="s">
        <v>20</v>
      </c>
      <c r="F181" s="10">
        <v>2</v>
      </c>
      <c r="G181" s="10">
        <v>6600</v>
      </c>
      <c r="H181" s="10">
        <v>7392</v>
      </c>
      <c r="I181" s="9">
        <v>1320</v>
      </c>
      <c r="J181" s="15" t="s">
        <v>29</v>
      </c>
    </row>
    <row r="182" spans="1:10" x14ac:dyDescent="0.25">
      <c r="A182" s="2">
        <v>2021</v>
      </c>
      <c r="B182" s="41">
        <v>1</v>
      </c>
      <c r="C182" s="35">
        <f t="shared" si="2"/>
        <v>1</v>
      </c>
      <c r="D182" s="2" t="s">
        <v>2</v>
      </c>
      <c r="E182" s="3" t="s">
        <v>24</v>
      </c>
      <c r="F182" s="11">
        <v>6591.1679999999997</v>
      </c>
      <c r="G182" s="11">
        <v>4577.3</v>
      </c>
      <c r="H182" s="11">
        <v>5126.576</v>
      </c>
      <c r="I182" s="8">
        <v>915.46</v>
      </c>
      <c r="J182" s="14" t="s">
        <v>27</v>
      </c>
    </row>
    <row r="183" spans="1:10" x14ac:dyDescent="0.25">
      <c r="A183" s="4">
        <v>2021</v>
      </c>
      <c r="B183" s="42">
        <v>1</v>
      </c>
      <c r="C183" s="34">
        <f t="shared" si="2"/>
        <v>1</v>
      </c>
      <c r="D183" s="4" t="s">
        <v>2</v>
      </c>
      <c r="E183" s="5" t="s">
        <v>25</v>
      </c>
      <c r="F183" s="10">
        <v>8270.64</v>
      </c>
      <c r="G183" s="10">
        <v>8800</v>
      </c>
      <c r="H183" s="10">
        <v>8960</v>
      </c>
      <c r="I183" s="9">
        <v>1760</v>
      </c>
      <c r="J183" s="15" t="s">
        <v>27</v>
      </c>
    </row>
    <row r="184" spans="1:10" x14ac:dyDescent="0.25">
      <c r="A184" s="2">
        <v>2021</v>
      </c>
      <c r="B184" s="41">
        <v>1</v>
      </c>
      <c r="C184" s="35">
        <f t="shared" si="2"/>
        <v>1</v>
      </c>
      <c r="D184" s="2" t="s">
        <v>1</v>
      </c>
      <c r="E184" s="3" t="s">
        <v>23</v>
      </c>
      <c r="F184" s="11">
        <v>8470</v>
      </c>
      <c r="G184" s="11">
        <v>5034.92</v>
      </c>
      <c r="H184" s="11">
        <v>5126.4639999999999</v>
      </c>
      <c r="I184" s="8">
        <v>1006.984</v>
      </c>
      <c r="J184" s="14" t="s">
        <v>27</v>
      </c>
    </row>
    <row r="185" spans="1:10" x14ac:dyDescent="0.25">
      <c r="A185" s="4">
        <v>2021</v>
      </c>
      <c r="B185" s="42">
        <v>1</v>
      </c>
      <c r="C185" s="34">
        <f t="shared" si="2"/>
        <v>1</v>
      </c>
      <c r="D185" s="4" t="s">
        <v>26</v>
      </c>
      <c r="E185" s="6" t="s">
        <v>18</v>
      </c>
      <c r="F185" s="10">
        <v>6055.1985000000004</v>
      </c>
      <c r="G185" s="10">
        <v>6317.85</v>
      </c>
      <c r="H185" s="10">
        <v>6432.72</v>
      </c>
      <c r="I185" s="9">
        <v>1263.5700000000002</v>
      </c>
      <c r="J185" s="15" t="s">
        <v>27</v>
      </c>
    </row>
    <row r="186" spans="1:10" x14ac:dyDescent="0.25">
      <c r="A186" s="2">
        <v>2021</v>
      </c>
      <c r="B186" s="41">
        <v>1</v>
      </c>
      <c r="C186" s="35">
        <f t="shared" si="2"/>
        <v>1</v>
      </c>
      <c r="D186" s="2" t="s">
        <v>0</v>
      </c>
      <c r="E186" s="7" t="s">
        <v>17</v>
      </c>
      <c r="F186" s="11">
        <v>10368.4</v>
      </c>
      <c r="G186" s="11">
        <v>7700</v>
      </c>
      <c r="H186" s="11">
        <v>7840</v>
      </c>
      <c r="I186" s="8">
        <v>1540</v>
      </c>
      <c r="J186" s="14" t="s">
        <v>27</v>
      </c>
    </row>
    <row r="187" spans="1:10" x14ac:dyDescent="0.25">
      <c r="A187" s="4">
        <v>2021</v>
      </c>
      <c r="B187" s="42">
        <v>1</v>
      </c>
      <c r="C187" s="34">
        <f t="shared" si="2"/>
        <v>1</v>
      </c>
      <c r="D187" s="4" t="s">
        <v>26</v>
      </c>
      <c r="E187" s="6" t="s">
        <v>19</v>
      </c>
      <c r="F187" s="10">
        <v>3101.2624999999998</v>
      </c>
      <c r="G187" s="10">
        <v>5036.46</v>
      </c>
      <c r="H187" s="10">
        <v>5128.0320000000002</v>
      </c>
      <c r="I187" s="9">
        <v>1007.292</v>
      </c>
      <c r="J187" s="15" t="s">
        <v>27</v>
      </c>
    </row>
    <row r="188" spans="1:10" x14ac:dyDescent="0.25">
      <c r="A188" s="2">
        <v>2021</v>
      </c>
      <c r="B188" s="41">
        <v>1</v>
      </c>
      <c r="C188" s="35">
        <f t="shared" si="2"/>
        <v>1</v>
      </c>
      <c r="D188" s="2" t="s">
        <v>0</v>
      </c>
      <c r="E188" s="7" t="s">
        <v>16</v>
      </c>
      <c r="F188" s="11">
        <v>6591.1679999999997</v>
      </c>
      <c r="G188" s="11">
        <v>7700</v>
      </c>
      <c r="H188" s="11">
        <v>7840</v>
      </c>
      <c r="I188" s="8">
        <v>1540</v>
      </c>
      <c r="J188" s="14" t="s">
        <v>27</v>
      </c>
    </row>
    <row r="189" spans="1:10" x14ac:dyDescent="0.25">
      <c r="A189" s="4">
        <v>2021</v>
      </c>
      <c r="B189" s="42">
        <v>1</v>
      </c>
      <c r="C189" s="34">
        <f t="shared" si="2"/>
        <v>1</v>
      </c>
      <c r="D189" s="4" t="s">
        <v>1</v>
      </c>
      <c r="E189" s="5" t="s">
        <v>21</v>
      </c>
      <c r="F189" s="10">
        <v>6590.7359999999999</v>
      </c>
      <c r="G189" s="10">
        <v>110</v>
      </c>
      <c r="H189" s="10">
        <v>112</v>
      </c>
      <c r="I189" s="9">
        <v>22</v>
      </c>
      <c r="J189" s="15" t="s">
        <v>27</v>
      </c>
    </row>
    <row r="190" spans="1:10" x14ac:dyDescent="0.25">
      <c r="A190" s="2">
        <v>2021</v>
      </c>
      <c r="B190" s="41">
        <v>1</v>
      </c>
      <c r="C190" s="35">
        <f t="shared" si="2"/>
        <v>1</v>
      </c>
      <c r="D190" s="2" t="s">
        <v>3</v>
      </c>
      <c r="E190" s="7" t="s">
        <v>14</v>
      </c>
      <c r="F190" s="11">
        <v>288</v>
      </c>
      <c r="G190" s="11">
        <v>5034.92</v>
      </c>
      <c r="H190" s="11">
        <v>5126.4639999999999</v>
      </c>
      <c r="I190" s="8">
        <v>1006.984</v>
      </c>
      <c r="J190" s="14" t="s">
        <v>27</v>
      </c>
    </row>
    <row r="191" spans="1:10" x14ac:dyDescent="0.25">
      <c r="A191" s="4">
        <v>2021</v>
      </c>
      <c r="B191" s="42">
        <v>1</v>
      </c>
      <c r="C191" s="34">
        <f t="shared" si="2"/>
        <v>1</v>
      </c>
      <c r="D191" s="4" t="s">
        <v>3</v>
      </c>
      <c r="E191" s="6" t="s">
        <v>12</v>
      </c>
      <c r="F191" s="10">
        <v>6590.5919999999996</v>
      </c>
      <c r="G191" s="10">
        <v>4576.8999999999996</v>
      </c>
      <c r="H191" s="10">
        <v>5126.1279999999997</v>
      </c>
      <c r="I191" s="9">
        <v>915.38</v>
      </c>
      <c r="J191" s="15" t="s">
        <v>27</v>
      </c>
    </row>
    <row r="192" spans="1:10" x14ac:dyDescent="0.25">
      <c r="A192" s="2">
        <v>2021</v>
      </c>
      <c r="B192" s="41">
        <v>1</v>
      </c>
      <c r="C192" s="35">
        <f t="shared" si="2"/>
        <v>1</v>
      </c>
      <c r="D192" s="2" t="s">
        <v>3</v>
      </c>
      <c r="E192" s="7" t="s">
        <v>13</v>
      </c>
      <c r="F192" s="11">
        <v>4032.9300000000003</v>
      </c>
      <c r="G192" s="11">
        <v>200</v>
      </c>
      <c r="H192" s="11">
        <v>224</v>
      </c>
      <c r="I192" s="8">
        <v>40</v>
      </c>
      <c r="J192" s="14" t="s">
        <v>27</v>
      </c>
    </row>
    <row r="193" spans="1:12" x14ac:dyDescent="0.25">
      <c r="A193" s="4">
        <v>2021</v>
      </c>
      <c r="B193" s="42">
        <v>1</v>
      </c>
      <c r="C193" s="34">
        <f t="shared" si="2"/>
        <v>1</v>
      </c>
      <c r="D193" s="4" t="s">
        <v>3</v>
      </c>
      <c r="E193" s="6" t="s">
        <v>11</v>
      </c>
      <c r="F193" s="10">
        <v>7986</v>
      </c>
      <c r="G193" s="10">
        <v>4576.8</v>
      </c>
      <c r="H193" s="10">
        <v>5126.0160000000005</v>
      </c>
      <c r="I193" s="9">
        <v>915.36000000000013</v>
      </c>
      <c r="J193" s="15" t="s">
        <v>27</v>
      </c>
    </row>
    <row r="194" spans="1:12" x14ac:dyDescent="0.25">
      <c r="A194" s="2">
        <v>2021</v>
      </c>
      <c r="B194" s="41">
        <v>1</v>
      </c>
      <c r="C194" s="35">
        <f t="shared" ref="C194:C257" si="3">B194</f>
        <v>1</v>
      </c>
      <c r="D194" s="2" t="s">
        <v>1</v>
      </c>
      <c r="E194" s="3" t="s">
        <v>22</v>
      </c>
      <c r="F194" s="11">
        <v>5538.5330000000004</v>
      </c>
      <c r="G194" s="11">
        <v>200</v>
      </c>
      <c r="H194" s="11">
        <v>224</v>
      </c>
      <c r="I194" s="8">
        <v>40</v>
      </c>
      <c r="J194" s="14" t="s">
        <v>27</v>
      </c>
    </row>
    <row r="195" spans="1:12" x14ac:dyDescent="0.25">
      <c r="A195" s="4">
        <v>2021</v>
      </c>
      <c r="B195" s="42">
        <v>1</v>
      </c>
      <c r="C195" s="34">
        <f t="shared" si="3"/>
        <v>1</v>
      </c>
      <c r="D195" s="4" t="s">
        <v>20</v>
      </c>
      <c r="E195" s="6" t="s">
        <v>20</v>
      </c>
      <c r="F195" s="10">
        <v>3</v>
      </c>
      <c r="G195" s="10">
        <v>6600</v>
      </c>
      <c r="H195" s="10">
        <v>7392</v>
      </c>
      <c r="I195" s="9">
        <v>1320</v>
      </c>
      <c r="J195" s="15" t="s">
        <v>27</v>
      </c>
    </row>
    <row r="196" spans="1:12" x14ac:dyDescent="0.25">
      <c r="A196" s="2">
        <v>2021</v>
      </c>
      <c r="B196" s="41">
        <v>1</v>
      </c>
      <c r="C196" s="35">
        <f t="shared" si="3"/>
        <v>1</v>
      </c>
      <c r="D196" s="2" t="s">
        <v>3</v>
      </c>
      <c r="E196" s="7" t="s">
        <v>15</v>
      </c>
      <c r="F196" s="11">
        <v>3</v>
      </c>
      <c r="G196" s="11">
        <v>4577.3</v>
      </c>
      <c r="H196" s="11">
        <v>5126.576</v>
      </c>
      <c r="I196" s="8">
        <v>915.46</v>
      </c>
      <c r="J196" s="14" t="s">
        <v>27</v>
      </c>
    </row>
    <row r="197" spans="1:12" x14ac:dyDescent="0.25">
      <c r="A197" s="4">
        <v>2021</v>
      </c>
      <c r="B197" s="42">
        <v>32</v>
      </c>
      <c r="C197" s="34">
        <f t="shared" si="3"/>
        <v>32</v>
      </c>
      <c r="D197" s="4" t="s">
        <v>2</v>
      </c>
      <c r="E197" s="5" t="s">
        <v>24</v>
      </c>
      <c r="F197" s="10">
        <v>3566</v>
      </c>
      <c r="G197" s="10">
        <v>4577.3</v>
      </c>
      <c r="H197" s="10">
        <v>5126.576</v>
      </c>
      <c r="I197" s="9">
        <v>915.46</v>
      </c>
      <c r="J197" s="15" t="s">
        <v>27</v>
      </c>
      <c r="L197">
        <f>MONTH(B197)</f>
        <v>2</v>
      </c>
    </row>
    <row r="198" spans="1:12" x14ac:dyDescent="0.25">
      <c r="A198" s="2">
        <v>2021</v>
      </c>
      <c r="B198" s="41">
        <v>32</v>
      </c>
      <c r="C198" s="35">
        <f t="shared" si="3"/>
        <v>32</v>
      </c>
      <c r="D198" s="2" t="s">
        <v>2</v>
      </c>
      <c r="E198" s="3" t="s">
        <v>25</v>
      </c>
      <c r="F198" s="11">
        <v>2498</v>
      </c>
      <c r="G198" s="11">
        <v>8000</v>
      </c>
      <c r="H198" s="11">
        <v>8960</v>
      </c>
      <c r="I198" s="8">
        <v>1600</v>
      </c>
      <c r="J198" s="14" t="s">
        <v>27</v>
      </c>
    </row>
    <row r="199" spans="1:12" x14ac:dyDescent="0.25">
      <c r="A199" s="4">
        <v>2021</v>
      </c>
      <c r="B199" s="42">
        <v>32</v>
      </c>
      <c r="C199" s="34">
        <f t="shared" si="3"/>
        <v>32</v>
      </c>
      <c r="D199" s="4" t="s">
        <v>1</v>
      </c>
      <c r="E199" s="5" t="s">
        <v>23</v>
      </c>
      <c r="F199" s="10">
        <v>1245</v>
      </c>
      <c r="G199" s="10">
        <v>4577.2</v>
      </c>
      <c r="H199" s="10">
        <v>5126.4639999999999</v>
      </c>
      <c r="I199" s="9">
        <v>915.44</v>
      </c>
      <c r="J199" s="15" t="s">
        <v>27</v>
      </c>
    </row>
    <row r="200" spans="1:12" x14ac:dyDescent="0.25">
      <c r="A200" s="2">
        <v>2021</v>
      </c>
      <c r="B200" s="41">
        <v>32</v>
      </c>
      <c r="C200" s="35">
        <f t="shared" si="3"/>
        <v>32</v>
      </c>
      <c r="D200" s="2" t="s">
        <v>26</v>
      </c>
      <c r="E200" s="7" t="s">
        <v>18</v>
      </c>
      <c r="F200" s="11">
        <v>644</v>
      </c>
      <c r="G200" s="11">
        <v>5743.5</v>
      </c>
      <c r="H200" s="11">
        <v>6432.72</v>
      </c>
      <c r="I200" s="8">
        <v>1148.7</v>
      </c>
      <c r="J200" s="14" t="s">
        <v>27</v>
      </c>
    </row>
    <row r="201" spans="1:12" x14ac:dyDescent="0.25">
      <c r="A201" s="4">
        <v>2021</v>
      </c>
      <c r="B201" s="42">
        <v>32</v>
      </c>
      <c r="C201" s="34">
        <f t="shared" si="3"/>
        <v>32</v>
      </c>
      <c r="D201" s="4" t="s">
        <v>0</v>
      </c>
      <c r="E201" s="6" t="s">
        <v>17</v>
      </c>
      <c r="F201" s="10">
        <v>643</v>
      </c>
      <c r="G201" s="10">
        <v>7000</v>
      </c>
      <c r="H201" s="10">
        <v>7840</v>
      </c>
      <c r="I201" s="9">
        <v>1400</v>
      </c>
      <c r="J201" s="15" t="s">
        <v>27</v>
      </c>
    </row>
    <row r="202" spans="1:12" x14ac:dyDescent="0.25">
      <c r="A202" s="2">
        <v>2021</v>
      </c>
      <c r="B202" s="41">
        <v>32</v>
      </c>
      <c r="C202" s="35">
        <f t="shared" si="3"/>
        <v>32</v>
      </c>
      <c r="D202" s="2" t="s">
        <v>26</v>
      </c>
      <c r="E202" s="7" t="s">
        <v>19</v>
      </c>
      <c r="F202" s="11">
        <v>455</v>
      </c>
      <c r="G202" s="11">
        <v>4578.6000000000004</v>
      </c>
      <c r="H202" s="11">
        <v>5128.0320000000002</v>
      </c>
      <c r="I202" s="8">
        <v>915.72000000000014</v>
      </c>
      <c r="J202" s="14" t="s">
        <v>27</v>
      </c>
    </row>
    <row r="203" spans="1:12" x14ac:dyDescent="0.25">
      <c r="A203" s="4">
        <v>2021</v>
      </c>
      <c r="B203" s="42">
        <v>32</v>
      </c>
      <c r="C203" s="34">
        <f t="shared" si="3"/>
        <v>32</v>
      </c>
      <c r="D203" s="4" t="s">
        <v>0</v>
      </c>
      <c r="E203" s="6" t="s">
        <v>16</v>
      </c>
      <c r="F203" s="10">
        <v>345</v>
      </c>
      <c r="G203" s="10">
        <v>7000</v>
      </c>
      <c r="H203" s="10">
        <v>7840</v>
      </c>
      <c r="I203" s="9">
        <v>1400</v>
      </c>
      <c r="J203" s="15" t="s">
        <v>27</v>
      </c>
    </row>
    <row r="204" spans="1:12" x14ac:dyDescent="0.25">
      <c r="A204" s="2">
        <v>2021</v>
      </c>
      <c r="B204" s="41">
        <v>32</v>
      </c>
      <c r="C204" s="35">
        <f t="shared" si="3"/>
        <v>32</v>
      </c>
      <c r="D204" s="2" t="s">
        <v>1</v>
      </c>
      <c r="E204" s="3" t="s">
        <v>21</v>
      </c>
      <c r="F204" s="11">
        <v>122</v>
      </c>
      <c r="G204" s="11">
        <v>100</v>
      </c>
      <c r="H204" s="11">
        <v>112</v>
      </c>
      <c r="I204" s="8">
        <v>20</v>
      </c>
      <c r="J204" s="14" t="s">
        <v>27</v>
      </c>
    </row>
    <row r="205" spans="1:12" x14ac:dyDescent="0.25">
      <c r="A205" s="4">
        <v>2021</v>
      </c>
      <c r="B205" s="42">
        <v>32</v>
      </c>
      <c r="C205" s="34">
        <f t="shared" si="3"/>
        <v>32</v>
      </c>
      <c r="D205" s="4" t="s">
        <v>3</v>
      </c>
      <c r="E205" s="6" t="s">
        <v>14</v>
      </c>
      <c r="F205" s="10">
        <v>78</v>
      </c>
      <c r="G205" s="10">
        <v>4577.2</v>
      </c>
      <c r="H205" s="10">
        <v>5126.4639999999999</v>
      </c>
      <c r="I205" s="9">
        <v>915.44</v>
      </c>
      <c r="J205" s="15" t="s">
        <v>27</v>
      </c>
    </row>
    <row r="206" spans="1:12" x14ac:dyDescent="0.25">
      <c r="A206" s="2">
        <v>2021</v>
      </c>
      <c r="B206" s="41">
        <v>32</v>
      </c>
      <c r="C206" s="35">
        <f t="shared" si="3"/>
        <v>32</v>
      </c>
      <c r="D206" s="2" t="s">
        <v>3</v>
      </c>
      <c r="E206" s="7" t="s">
        <v>12</v>
      </c>
      <c r="F206" s="11">
        <v>240</v>
      </c>
      <c r="G206" s="11">
        <v>4576.8999999999996</v>
      </c>
      <c r="H206" s="11">
        <v>5126.1279999999997</v>
      </c>
      <c r="I206" s="8">
        <v>915.38</v>
      </c>
      <c r="J206" s="14" t="s">
        <v>27</v>
      </c>
    </row>
    <row r="207" spans="1:12" x14ac:dyDescent="0.25">
      <c r="A207" s="4">
        <v>2021</v>
      </c>
      <c r="B207" s="42">
        <v>32</v>
      </c>
      <c r="C207" s="34">
        <f t="shared" si="3"/>
        <v>32</v>
      </c>
      <c r="D207" s="4" t="s">
        <v>3</v>
      </c>
      <c r="E207" s="6" t="s">
        <v>13</v>
      </c>
      <c r="F207" s="10">
        <v>5492.16</v>
      </c>
      <c r="G207" s="10">
        <v>200</v>
      </c>
      <c r="H207" s="10">
        <v>224</v>
      </c>
      <c r="I207" s="9">
        <v>40</v>
      </c>
      <c r="J207" s="15" t="s">
        <v>27</v>
      </c>
    </row>
    <row r="208" spans="1:12" x14ac:dyDescent="0.25">
      <c r="A208" s="2">
        <v>2021</v>
      </c>
      <c r="B208" s="41">
        <v>32</v>
      </c>
      <c r="C208" s="35">
        <f t="shared" si="3"/>
        <v>32</v>
      </c>
      <c r="D208" s="2" t="s">
        <v>3</v>
      </c>
      <c r="E208" s="7" t="s">
        <v>11</v>
      </c>
      <c r="F208" s="11">
        <v>240</v>
      </c>
      <c r="G208" s="11">
        <v>4576.8</v>
      </c>
      <c r="H208" s="11">
        <v>5126.0160000000005</v>
      </c>
      <c r="I208" s="8">
        <v>915.36000000000013</v>
      </c>
      <c r="J208" s="14" t="s">
        <v>27</v>
      </c>
    </row>
    <row r="209" spans="1:10" x14ac:dyDescent="0.25">
      <c r="A209" s="4">
        <v>2021</v>
      </c>
      <c r="B209" s="42">
        <v>32</v>
      </c>
      <c r="C209" s="34">
        <f t="shared" si="3"/>
        <v>32</v>
      </c>
      <c r="D209" s="4" t="s">
        <v>1</v>
      </c>
      <c r="E209" s="5" t="s">
        <v>22</v>
      </c>
      <c r="F209" s="10">
        <v>5492.76</v>
      </c>
      <c r="G209" s="10">
        <v>200</v>
      </c>
      <c r="H209" s="10">
        <v>224</v>
      </c>
      <c r="I209" s="9">
        <v>40</v>
      </c>
      <c r="J209" s="15" t="s">
        <v>27</v>
      </c>
    </row>
    <row r="210" spans="1:10" x14ac:dyDescent="0.25">
      <c r="A210" s="2">
        <v>2021</v>
      </c>
      <c r="B210" s="41">
        <v>32</v>
      </c>
      <c r="C210" s="35">
        <f t="shared" si="3"/>
        <v>32</v>
      </c>
      <c r="D210" s="2" t="s">
        <v>3</v>
      </c>
      <c r="E210" s="7" t="s">
        <v>15</v>
      </c>
      <c r="F210" s="11">
        <v>7920</v>
      </c>
      <c r="G210" s="11">
        <v>4577.3</v>
      </c>
      <c r="H210" s="11">
        <v>5126.576</v>
      </c>
      <c r="I210" s="8">
        <v>915.46</v>
      </c>
      <c r="J210" s="14" t="s">
        <v>27</v>
      </c>
    </row>
    <row r="211" spans="1:10" x14ac:dyDescent="0.25">
      <c r="A211" s="4">
        <v>2021</v>
      </c>
      <c r="B211" s="42">
        <v>32</v>
      </c>
      <c r="C211" s="34">
        <f t="shared" si="3"/>
        <v>32</v>
      </c>
      <c r="D211" s="4" t="s">
        <v>20</v>
      </c>
      <c r="E211" s="6" t="s">
        <v>20</v>
      </c>
      <c r="F211" s="10">
        <v>5492.76</v>
      </c>
      <c r="G211" s="10">
        <v>6600</v>
      </c>
      <c r="H211" s="10">
        <v>7392</v>
      </c>
      <c r="I211" s="9">
        <v>1320</v>
      </c>
      <c r="J211" s="15" t="s">
        <v>27</v>
      </c>
    </row>
    <row r="212" spans="1:10" x14ac:dyDescent="0.25">
      <c r="A212" s="2">
        <v>2021</v>
      </c>
      <c r="B212" s="41">
        <v>61</v>
      </c>
      <c r="C212" s="35">
        <f t="shared" si="3"/>
        <v>61</v>
      </c>
      <c r="D212" s="2" t="s">
        <v>2</v>
      </c>
      <c r="E212" s="3" t="s">
        <v>24</v>
      </c>
      <c r="F212" s="11">
        <v>9600</v>
      </c>
      <c r="G212" s="11">
        <v>4577.3</v>
      </c>
      <c r="H212" s="11">
        <v>5126.576</v>
      </c>
      <c r="I212" s="8">
        <v>915.46</v>
      </c>
      <c r="J212" s="14" t="s">
        <v>27</v>
      </c>
    </row>
    <row r="213" spans="1:10" x14ac:dyDescent="0.25">
      <c r="A213" s="4">
        <v>2021</v>
      </c>
      <c r="B213" s="42">
        <v>61</v>
      </c>
      <c r="C213" s="34">
        <f t="shared" si="3"/>
        <v>61</v>
      </c>
      <c r="D213" s="4" t="s">
        <v>2</v>
      </c>
      <c r="E213" s="5" t="s">
        <v>25</v>
      </c>
      <c r="F213" s="10">
        <v>5492.6399999999994</v>
      </c>
      <c r="G213" s="10">
        <v>8000</v>
      </c>
      <c r="H213" s="10">
        <v>8960</v>
      </c>
      <c r="I213" s="9">
        <v>1600</v>
      </c>
      <c r="J213" s="15" t="s">
        <v>27</v>
      </c>
    </row>
    <row r="214" spans="1:10" x14ac:dyDescent="0.25">
      <c r="A214" s="2">
        <v>2021</v>
      </c>
      <c r="B214" s="41">
        <v>61</v>
      </c>
      <c r="C214" s="35">
        <f t="shared" si="3"/>
        <v>61</v>
      </c>
      <c r="D214" s="2" t="s">
        <v>1</v>
      </c>
      <c r="E214" s="3" t="s">
        <v>23</v>
      </c>
      <c r="F214" s="11">
        <v>6892.2</v>
      </c>
      <c r="G214" s="11">
        <v>4577.2</v>
      </c>
      <c r="H214" s="11">
        <v>5126.4639999999999</v>
      </c>
      <c r="I214" s="8">
        <v>915.44</v>
      </c>
      <c r="J214" s="14" t="s">
        <v>27</v>
      </c>
    </row>
    <row r="215" spans="1:10" x14ac:dyDescent="0.25">
      <c r="A215" s="4">
        <v>2021</v>
      </c>
      <c r="B215" s="42">
        <v>61</v>
      </c>
      <c r="C215" s="34">
        <f t="shared" si="3"/>
        <v>61</v>
      </c>
      <c r="D215" s="4" t="s">
        <v>26</v>
      </c>
      <c r="E215" s="6" t="s">
        <v>18</v>
      </c>
      <c r="F215" s="10">
        <v>644</v>
      </c>
      <c r="G215" s="10">
        <v>5743.5</v>
      </c>
      <c r="H215" s="10">
        <v>6432.72</v>
      </c>
      <c r="I215" s="9">
        <v>1148.7</v>
      </c>
      <c r="J215" s="15" t="s">
        <v>27</v>
      </c>
    </row>
    <row r="216" spans="1:10" x14ac:dyDescent="0.25">
      <c r="A216" s="2">
        <v>2021</v>
      </c>
      <c r="B216" s="41">
        <v>61</v>
      </c>
      <c r="C216" s="35">
        <f t="shared" si="3"/>
        <v>61</v>
      </c>
      <c r="D216" s="2" t="s">
        <v>0</v>
      </c>
      <c r="E216" s="7" t="s">
        <v>17</v>
      </c>
      <c r="F216" s="11">
        <v>643</v>
      </c>
      <c r="G216" s="11">
        <v>7000</v>
      </c>
      <c r="H216" s="11">
        <v>7840</v>
      </c>
      <c r="I216" s="8">
        <v>1400</v>
      </c>
      <c r="J216" s="14" t="s">
        <v>27</v>
      </c>
    </row>
    <row r="217" spans="1:10" x14ac:dyDescent="0.25">
      <c r="A217" s="4">
        <v>2021</v>
      </c>
      <c r="B217" s="42">
        <v>61</v>
      </c>
      <c r="C217" s="34">
        <f t="shared" si="3"/>
        <v>61</v>
      </c>
      <c r="D217" s="4" t="s">
        <v>26</v>
      </c>
      <c r="E217" s="6" t="s">
        <v>19</v>
      </c>
      <c r="F217" s="10">
        <v>455</v>
      </c>
      <c r="G217" s="10">
        <v>4578.6000000000004</v>
      </c>
      <c r="H217" s="10">
        <v>5128.0320000000002</v>
      </c>
      <c r="I217" s="9">
        <v>915.72000000000014</v>
      </c>
      <c r="J217" s="15" t="s">
        <v>27</v>
      </c>
    </row>
    <row r="218" spans="1:10" x14ac:dyDescent="0.25">
      <c r="A218" s="2">
        <v>2021</v>
      </c>
      <c r="B218" s="41">
        <v>61</v>
      </c>
      <c r="C218" s="35">
        <f t="shared" si="3"/>
        <v>61</v>
      </c>
      <c r="D218" s="2" t="s">
        <v>0</v>
      </c>
      <c r="E218" s="7" t="s">
        <v>16</v>
      </c>
      <c r="F218" s="11">
        <v>345</v>
      </c>
      <c r="G218" s="11">
        <v>7000</v>
      </c>
      <c r="H218" s="11">
        <v>7840</v>
      </c>
      <c r="I218" s="8">
        <v>1400</v>
      </c>
      <c r="J218" s="14" t="s">
        <v>27</v>
      </c>
    </row>
    <row r="219" spans="1:10" x14ac:dyDescent="0.25">
      <c r="A219" s="4">
        <v>2021</v>
      </c>
      <c r="B219" s="42">
        <v>61</v>
      </c>
      <c r="C219" s="34">
        <f t="shared" si="3"/>
        <v>61</v>
      </c>
      <c r="D219" s="4" t="s">
        <v>1</v>
      </c>
      <c r="E219" s="5" t="s">
        <v>21</v>
      </c>
      <c r="F219" s="10">
        <v>122</v>
      </c>
      <c r="G219" s="10">
        <v>100</v>
      </c>
      <c r="H219" s="10">
        <v>112</v>
      </c>
      <c r="I219" s="9">
        <v>20</v>
      </c>
      <c r="J219" s="15" t="s">
        <v>27</v>
      </c>
    </row>
    <row r="220" spans="1:10" x14ac:dyDescent="0.25">
      <c r="A220" s="2">
        <v>2021</v>
      </c>
      <c r="B220" s="41">
        <v>61</v>
      </c>
      <c r="C220" s="35">
        <f t="shared" si="3"/>
        <v>61</v>
      </c>
      <c r="D220" s="2" t="s">
        <v>3</v>
      </c>
      <c r="E220" s="7" t="s">
        <v>14</v>
      </c>
      <c r="F220" s="11">
        <v>78</v>
      </c>
      <c r="G220" s="11">
        <v>4577.2</v>
      </c>
      <c r="H220" s="11">
        <v>5126.4639999999999</v>
      </c>
      <c r="I220" s="8">
        <v>915.44</v>
      </c>
      <c r="J220" s="14" t="s">
        <v>27</v>
      </c>
    </row>
    <row r="221" spans="1:10" x14ac:dyDescent="0.25">
      <c r="A221" s="4">
        <v>2021</v>
      </c>
      <c r="B221" s="42">
        <v>61</v>
      </c>
      <c r="C221" s="34">
        <f t="shared" si="3"/>
        <v>61</v>
      </c>
      <c r="D221" s="4" t="s">
        <v>3</v>
      </c>
      <c r="E221" s="6" t="s">
        <v>12</v>
      </c>
      <c r="F221" s="10">
        <v>76</v>
      </c>
      <c r="G221" s="10">
        <v>4576.8999999999996</v>
      </c>
      <c r="H221" s="10">
        <v>5126.1279999999997</v>
      </c>
      <c r="I221" s="9">
        <v>915.38</v>
      </c>
      <c r="J221" s="15" t="s">
        <v>27</v>
      </c>
    </row>
    <row r="222" spans="1:10" x14ac:dyDescent="0.25">
      <c r="A222" s="2">
        <v>2021</v>
      </c>
      <c r="B222" s="41">
        <v>61</v>
      </c>
      <c r="C222" s="35">
        <f t="shared" si="3"/>
        <v>61</v>
      </c>
      <c r="D222" s="2" t="s">
        <v>3</v>
      </c>
      <c r="E222" s="7" t="s">
        <v>13</v>
      </c>
      <c r="F222" s="11">
        <v>46</v>
      </c>
      <c r="G222" s="11">
        <v>200</v>
      </c>
      <c r="H222" s="11">
        <v>224</v>
      </c>
      <c r="I222" s="8">
        <v>40</v>
      </c>
      <c r="J222" s="14" t="s">
        <v>27</v>
      </c>
    </row>
    <row r="223" spans="1:10" x14ac:dyDescent="0.25">
      <c r="A223" s="4">
        <v>2021</v>
      </c>
      <c r="B223" s="42">
        <v>61</v>
      </c>
      <c r="C223" s="34">
        <f t="shared" si="3"/>
        <v>61</v>
      </c>
      <c r="D223" s="4" t="s">
        <v>3</v>
      </c>
      <c r="E223" s="6" t="s">
        <v>11</v>
      </c>
      <c r="F223" s="10">
        <v>34</v>
      </c>
      <c r="G223" s="10">
        <v>4576.8</v>
      </c>
      <c r="H223" s="10">
        <v>5126.0160000000005</v>
      </c>
      <c r="I223" s="9">
        <v>915.36000000000013</v>
      </c>
      <c r="J223" s="15" t="s">
        <v>27</v>
      </c>
    </row>
    <row r="224" spans="1:10" x14ac:dyDescent="0.25">
      <c r="A224" s="2">
        <v>2021</v>
      </c>
      <c r="B224" s="41">
        <v>61</v>
      </c>
      <c r="C224" s="35">
        <f t="shared" si="3"/>
        <v>61</v>
      </c>
      <c r="D224" s="2" t="s">
        <v>1</v>
      </c>
      <c r="E224" s="3" t="s">
        <v>22</v>
      </c>
      <c r="F224" s="11">
        <v>7</v>
      </c>
      <c r="G224" s="11">
        <v>200</v>
      </c>
      <c r="H224" s="11">
        <v>224</v>
      </c>
      <c r="I224" s="8">
        <v>40</v>
      </c>
      <c r="J224" s="14" t="s">
        <v>27</v>
      </c>
    </row>
    <row r="225" spans="1:10" x14ac:dyDescent="0.25">
      <c r="A225" s="4">
        <v>2021</v>
      </c>
      <c r="B225" s="42">
        <v>61</v>
      </c>
      <c r="C225" s="34">
        <f t="shared" si="3"/>
        <v>61</v>
      </c>
      <c r="D225" s="4" t="s">
        <v>3</v>
      </c>
      <c r="E225" s="6" t="s">
        <v>15</v>
      </c>
      <c r="F225" s="10">
        <v>3</v>
      </c>
      <c r="G225" s="10">
        <v>4577.3</v>
      </c>
      <c r="H225" s="10">
        <v>5126.576</v>
      </c>
      <c r="I225" s="9">
        <v>915.46</v>
      </c>
      <c r="J225" s="15" t="s">
        <v>27</v>
      </c>
    </row>
    <row r="226" spans="1:10" x14ac:dyDescent="0.25">
      <c r="A226" s="2">
        <v>2021</v>
      </c>
      <c r="B226" s="41">
        <v>61</v>
      </c>
      <c r="C226" s="35">
        <f t="shared" si="3"/>
        <v>61</v>
      </c>
      <c r="D226" s="2" t="s">
        <v>20</v>
      </c>
      <c r="E226" s="7" t="s">
        <v>20</v>
      </c>
      <c r="F226" s="11">
        <v>2</v>
      </c>
      <c r="G226" s="11">
        <v>6600</v>
      </c>
      <c r="H226" s="11">
        <v>7392</v>
      </c>
      <c r="I226" s="8">
        <v>1320</v>
      </c>
      <c r="J226" s="14" t="s">
        <v>27</v>
      </c>
    </row>
    <row r="227" spans="1:10" x14ac:dyDescent="0.25">
      <c r="A227" s="4">
        <v>2021</v>
      </c>
      <c r="B227" s="42">
        <v>92</v>
      </c>
      <c r="C227" s="34">
        <f t="shared" si="3"/>
        <v>92</v>
      </c>
      <c r="D227" s="4" t="s">
        <v>2</v>
      </c>
      <c r="E227" s="5" t="s">
        <v>24</v>
      </c>
      <c r="F227" s="10">
        <v>3566</v>
      </c>
      <c r="G227" s="10">
        <v>4577.3</v>
      </c>
      <c r="H227" s="10">
        <v>5126.576</v>
      </c>
      <c r="I227" s="9">
        <v>915.46</v>
      </c>
      <c r="J227" s="15" t="s">
        <v>27</v>
      </c>
    </row>
    <row r="228" spans="1:10" x14ac:dyDescent="0.25">
      <c r="A228" s="2">
        <v>2021</v>
      </c>
      <c r="B228" s="41">
        <v>92</v>
      </c>
      <c r="C228" s="35">
        <f t="shared" si="3"/>
        <v>92</v>
      </c>
      <c r="D228" s="2" t="s">
        <v>2</v>
      </c>
      <c r="E228" s="3" t="s">
        <v>25</v>
      </c>
      <c r="F228" s="11">
        <v>2498</v>
      </c>
      <c r="G228" s="11">
        <v>8000</v>
      </c>
      <c r="H228" s="11">
        <v>8960</v>
      </c>
      <c r="I228" s="8">
        <v>1600</v>
      </c>
      <c r="J228" s="14" t="s">
        <v>27</v>
      </c>
    </row>
    <row r="229" spans="1:10" x14ac:dyDescent="0.25">
      <c r="A229" s="4">
        <v>2021</v>
      </c>
      <c r="B229" s="42">
        <v>92</v>
      </c>
      <c r="C229" s="34">
        <f t="shared" si="3"/>
        <v>92</v>
      </c>
      <c r="D229" s="4" t="s">
        <v>1</v>
      </c>
      <c r="E229" s="5" t="s">
        <v>23</v>
      </c>
      <c r="F229" s="10">
        <v>1245</v>
      </c>
      <c r="G229" s="10">
        <v>4577.2</v>
      </c>
      <c r="H229" s="10">
        <v>5126.4639999999999</v>
      </c>
      <c r="I229" s="9">
        <v>915.44</v>
      </c>
      <c r="J229" s="15" t="s">
        <v>27</v>
      </c>
    </row>
    <row r="230" spans="1:10" x14ac:dyDescent="0.25">
      <c r="A230" s="2">
        <v>2021</v>
      </c>
      <c r="B230" s="41">
        <v>92</v>
      </c>
      <c r="C230" s="35">
        <f t="shared" si="3"/>
        <v>92</v>
      </c>
      <c r="D230" s="2" t="s">
        <v>26</v>
      </c>
      <c r="E230" s="7" t="s">
        <v>18</v>
      </c>
      <c r="F230" s="11">
        <v>644</v>
      </c>
      <c r="G230" s="11">
        <v>5743.5</v>
      </c>
      <c r="H230" s="11">
        <v>6432.72</v>
      </c>
      <c r="I230" s="8">
        <v>1148.7</v>
      </c>
      <c r="J230" s="14" t="s">
        <v>27</v>
      </c>
    </row>
    <row r="231" spans="1:10" x14ac:dyDescent="0.25">
      <c r="A231" s="4">
        <v>2021</v>
      </c>
      <c r="B231" s="42">
        <v>92</v>
      </c>
      <c r="C231" s="34">
        <f t="shared" si="3"/>
        <v>92</v>
      </c>
      <c r="D231" s="4" t="s">
        <v>0</v>
      </c>
      <c r="E231" s="6" t="s">
        <v>17</v>
      </c>
      <c r="F231" s="10">
        <v>643</v>
      </c>
      <c r="G231" s="10">
        <v>7000</v>
      </c>
      <c r="H231" s="10">
        <v>7840</v>
      </c>
      <c r="I231" s="9">
        <v>1400</v>
      </c>
      <c r="J231" s="15" t="s">
        <v>27</v>
      </c>
    </row>
    <row r="232" spans="1:10" x14ac:dyDescent="0.25">
      <c r="A232" s="2">
        <v>2021</v>
      </c>
      <c r="B232" s="41">
        <v>92</v>
      </c>
      <c r="C232" s="35">
        <f t="shared" si="3"/>
        <v>92</v>
      </c>
      <c r="D232" s="2" t="s">
        <v>26</v>
      </c>
      <c r="E232" s="7" t="s">
        <v>19</v>
      </c>
      <c r="F232" s="11">
        <v>455</v>
      </c>
      <c r="G232" s="11">
        <v>4578.6000000000004</v>
      </c>
      <c r="H232" s="11">
        <v>5128.0320000000002</v>
      </c>
      <c r="I232" s="8">
        <v>915.72000000000014</v>
      </c>
      <c r="J232" s="14" t="s">
        <v>27</v>
      </c>
    </row>
    <row r="233" spans="1:10" x14ac:dyDescent="0.25">
      <c r="A233" s="4">
        <v>2021</v>
      </c>
      <c r="B233" s="42">
        <v>92</v>
      </c>
      <c r="C233" s="34">
        <f t="shared" si="3"/>
        <v>92</v>
      </c>
      <c r="D233" s="4" t="s">
        <v>0</v>
      </c>
      <c r="E233" s="6" t="s">
        <v>16</v>
      </c>
      <c r="F233" s="10">
        <v>345</v>
      </c>
      <c r="G233" s="10">
        <v>7000</v>
      </c>
      <c r="H233" s="10">
        <v>7840</v>
      </c>
      <c r="I233" s="9">
        <v>1400</v>
      </c>
      <c r="J233" s="15" t="s">
        <v>27</v>
      </c>
    </row>
    <row r="234" spans="1:10" x14ac:dyDescent="0.25">
      <c r="A234" s="2">
        <v>2021</v>
      </c>
      <c r="B234" s="41">
        <v>92</v>
      </c>
      <c r="C234" s="35">
        <f t="shared" si="3"/>
        <v>92</v>
      </c>
      <c r="D234" s="2" t="s">
        <v>1</v>
      </c>
      <c r="E234" s="3" t="s">
        <v>21</v>
      </c>
      <c r="F234" s="11">
        <v>122</v>
      </c>
      <c r="G234" s="11">
        <v>100</v>
      </c>
      <c r="H234" s="11">
        <v>112</v>
      </c>
      <c r="I234" s="8">
        <v>20</v>
      </c>
      <c r="J234" s="14" t="s">
        <v>27</v>
      </c>
    </row>
    <row r="235" spans="1:10" x14ac:dyDescent="0.25">
      <c r="A235" s="4">
        <v>2021</v>
      </c>
      <c r="B235" s="42">
        <v>92</v>
      </c>
      <c r="C235" s="34">
        <f t="shared" si="3"/>
        <v>92</v>
      </c>
      <c r="D235" s="4" t="s">
        <v>3</v>
      </c>
      <c r="E235" s="6" t="s">
        <v>14</v>
      </c>
      <c r="F235" s="10">
        <v>78</v>
      </c>
      <c r="G235" s="10">
        <v>4577.2</v>
      </c>
      <c r="H235" s="10">
        <v>5126.4639999999999</v>
      </c>
      <c r="I235" s="9">
        <v>915.44</v>
      </c>
      <c r="J235" s="15" t="s">
        <v>27</v>
      </c>
    </row>
    <row r="236" spans="1:10" x14ac:dyDescent="0.25">
      <c r="A236" s="2">
        <v>2021</v>
      </c>
      <c r="B236" s="41">
        <v>92</v>
      </c>
      <c r="C236" s="35">
        <f t="shared" si="3"/>
        <v>92</v>
      </c>
      <c r="D236" s="2" t="s">
        <v>3</v>
      </c>
      <c r="E236" s="7" t="s">
        <v>12</v>
      </c>
      <c r="F236" s="11">
        <v>76</v>
      </c>
      <c r="G236" s="11">
        <v>4576.8999999999996</v>
      </c>
      <c r="H236" s="11">
        <v>5126.1279999999997</v>
      </c>
      <c r="I236" s="8">
        <v>915.38</v>
      </c>
      <c r="J236" s="14" t="s">
        <v>27</v>
      </c>
    </row>
    <row r="237" spans="1:10" x14ac:dyDescent="0.25">
      <c r="A237" s="4">
        <v>2021</v>
      </c>
      <c r="B237" s="42">
        <v>92</v>
      </c>
      <c r="C237" s="34">
        <f t="shared" si="3"/>
        <v>92</v>
      </c>
      <c r="D237" s="4" t="s">
        <v>3</v>
      </c>
      <c r="E237" s="6" t="s">
        <v>13</v>
      </c>
      <c r="F237" s="10">
        <v>46</v>
      </c>
      <c r="G237" s="10">
        <v>200</v>
      </c>
      <c r="H237" s="10">
        <v>224</v>
      </c>
      <c r="I237" s="9">
        <v>40</v>
      </c>
      <c r="J237" s="15" t="s">
        <v>27</v>
      </c>
    </row>
    <row r="238" spans="1:10" x14ac:dyDescent="0.25">
      <c r="A238" s="2">
        <v>2021</v>
      </c>
      <c r="B238" s="41">
        <v>92</v>
      </c>
      <c r="C238" s="35">
        <f t="shared" si="3"/>
        <v>92</v>
      </c>
      <c r="D238" s="2" t="s">
        <v>3</v>
      </c>
      <c r="E238" s="7" t="s">
        <v>11</v>
      </c>
      <c r="F238" s="11">
        <v>34</v>
      </c>
      <c r="G238" s="11">
        <v>4576.8</v>
      </c>
      <c r="H238" s="11">
        <v>5126.0160000000005</v>
      </c>
      <c r="I238" s="8">
        <v>915.36000000000013</v>
      </c>
      <c r="J238" s="14" t="s">
        <v>27</v>
      </c>
    </row>
    <row r="239" spans="1:10" x14ac:dyDescent="0.25">
      <c r="A239" s="4">
        <v>2021</v>
      </c>
      <c r="B239" s="42">
        <v>92</v>
      </c>
      <c r="C239" s="34">
        <f t="shared" si="3"/>
        <v>92</v>
      </c>
      <c r="D239" s="4" t="s">
        <v>1</v>
      </c>
      <c r="E239" s="5" t="s">
        <v>22</v>
      </c>
      <c r="F239" s="10">
        <v>7</v>
      </c>
      <c r="G239" s="10">
        <v>200</v>
      </c>
      <c r="H239" s="10">
        <v>224</v>
      </c>
      <c r="I239" s="9">
        <v>40</v>
      </c>
      <c r="J239" s="15" t="s">
        <v>27</v>
      </c>
    </row>
    <row r="240" spans="1:10" x14ac:dyDescent="0.25">
      <c r="A240" s="2">
        <v>2021</v>
      </c>
      <c r="B240" s="41">
        <v>92</v>
      </c>
      <c r="C240" s="35">
        <f t="shared" si="3"/>
        <v>92</v>
      </c>
      <c r="D240" s="2" t="s">
        <v>3</v>
      </c>
      <c r="E240" s="7" t="s">
        <v>15</v>
      </c>
      <c r="F240" s="11">
        <v>3</v>
      </c>
      <c r="G240" s="11">
        <v>4577.3</v>
      </c>
      <c r="H240" s="11">
        <v>5126.576</v>
      </c>
      <c r="I240" s="8">
        <v>915.46</v>
      </c>
      <c r="J240" s="14" t="s">
        <v>27</v>
      </c>
    </row>
    <row r="241" spans="1:10" x14ac:dyDescent="0.25">
      <c r="A241" s="4">
        <v>2021</v>
      </c>
      <c r="B241" s="42">
        <v>92</v>
      </c>
      <c r="C241" s="34">
        <f t="shared" si="3"/>
        <v>92</v>
      </c>
      <c r="D241" s="4" t="s">
        <v>20</v>
      </c>
      <c r="E241" s="6" t="s">
        <v>20</v>
      </c>
      <c r="F241" s="10">
        <v>2</v>
      </c>
      <c r="G241" s="10">
        <v>7920</v>
      </c>
      <c r="H241" s="10">
        <v>10296</v>
      </c>
      <c r="I241" s="9">
        <v>1584</v>
      </c>
      <c r="J241" s="15" t="s">
        <v>27</v>
      </c>
    </row>
    <row r="242" spans="1:10" x14ac:dyDescent="0.25">
      <c r="A242" s="2">
        <v>2021</v>
      </c>
      <c r="B242" s="41">
        <v>122</v>
      </c>
      <c r="C242" s="35">
        <f t="shared" si="3"/>
        <v>122</v>
      </c>
      <c r="D242" s="2" t="s">
        <v>2</v>
      </c>
      <c r="E242" s="3" t="s">
        <v>24</v>
      </c>
      <c r="F242" s="11">
        <v>3566</v>
      </c>
      <c r="G242" s="11">
        <v>5492.76</v>
      </c>
      <c r="H242" s="11">
        <v>7140.5879999999997</v>
      </c>
      <c r="I242" s="8">
        <v>1098.5520000000001</v>
      </c>
      <c r="J242" s="14" t="s">
        <v>27</v>
      </c>
    </row>
    <row r="243" spans="1:10" x14ac:dyDescent="0.25">
      <c r="A243" s="4">
        <v>2021</v>
      </c>
      <c r="B243" s="42">
        <v>122</v>
      </c>
      <c r="C243" s="34">
        <f t="shared" si="3"/>
        <v>122</v>
      </c>
      <c r="D243" s="4" t="s">
        <v>2</v>
      </c>
      <c r="E243" s="5" t="s">
        <v>25</v>
      </c>
      <c r="F243" s="10">
        <v>2498</v>
      </c>
      <c r="G243" s="10">
        <v>9600</v>
      </c>
      <c r="H243" s="10">
        <v>12480</v>
      </c>
      <c r="I243" s="9">
        <v>1920</v>
      </c>
      <c r="J243" s="15" t="s">
        <v>27</v>
      </c>
    </row>
    <row r="244" spans="1:10" x14ac:dyDescent="0.25">
      <c r="A244" s="2">
        <v>2021</v>
      </c>
      <c r="B244" s="41">
        <v>122</v>
      </c>
      <c r="C244" s="35">
        <f t="shared" si="3"/>
        <v>122</v>
      </c>
      <c r="D244" s="2" t="s">
        <v>1</v>
      </c>
      <c r="E244" s="3" t="s">
        <v>23</v>
      </c>
      <c r="F244" s="11">
        <v>1245</v>
      </c>
      <c r="G244" s="11">
        <v>5492.6399999999994</v>
      </c>
      <c r="H244" s="11">
        <v>7140.4319999999989</v>
      </c>
      <c r="I244" s="8">
        <v>1098.528</v>
      </c>
      <c r="J244" s="14" t="s">
        <v>27</v>
      </c>
    </row>
    <row r="245" spans="1:10" x14ac:dyDescent="0.25">
      <c r="A245" s="4">
        <v>2021</v>
      </c>
      <c r="B245" s="42">
        <v>122</v>
      </c>
      <c r="C245" s="34">
        <f t="shared" si="3"/>
        <v>122</v>
      </c>
      <c r="D245" s="4" t="s">
        <v>26</v>
      </c>
      <c r="E245" s="6" t="s">
        <v>18</v>
      </c>
      <c r="F245" s="10">
        <v>644</v>
      </c>
      <c r="G245" s="10">
        <v>6892.2</v>
      </c>
      <c r="H245" s="10">
        <v>8959.86</v>
      </c>
      <c r="I245" s="9">
        <v>1378.44</v>
      </c>
      <c r="J245" s="15" t="s">
        <v>27</v>
      </c>
    </row>
    <row r="246" spans="1:10" x14ac:dyDescent="0.25">
      <c r="A246" s="2">
        <v>2021</v>
      </c>
      <c r="B246" s="41">
        <v>122</v>
      </c>
      <c r="C246" s="35">
        <f t="shared" si="3"/>
        <v>122</v>
      </c>
      <c r="D246" s="2" t="s">
        <v>0</v>
      </c>
      <c r="E246" s="7" t="s">
        <v>17</v>
      </c>
      <c r="F246" s="11">
        <v>643</v>
      </c>
      <c r="G246" s="11">
        <v>8400</v>
      </c>
      <c r="H246" s="11">
        <v>10920</v>
      </c>
      <c r="I246" s="8">
        <v>1680</v>
      </c>
      <c r="J246" s="14" t="s">
        <v>27</v>
      </c>
    </row>
    <row r="247" spans="1:10" x14ac:dyDescent="0.25">
      <c r="A247" s="4">
        <v>2021</v>
      </c>
      <c r="B247" s="42">
        <v>122</v>
      </c>
      <c r="C247" s="34">
        <f t="shared" si="3"/>
        <v>122</v>
      </c>
      <c r="D247" s="4" t="s">
        <v>26</v>
      </c>
      <c r="E247" s="6" t="s">
        <v>19</v>
      </c>
      <c r="F247" s="10">
        <v>455</v>
      </c>
      <c r="G247" s="10">
        <v>5494.3200000000006</v>
      </c>
      <c r="H247" s="10">
        <v>7142.6160000000009</v>
      </c>
      <c r="I247" s="9">
        <v>1098.8640000000003</v>
      </c>
      <c r="J247" s="15" t="s">
        <v>27</v>
      </c>
    </row>
    <row r="248" spans="1:10" x14ac:dyDescent="0.25">
      <c r="A248" s="2">
        <v>2021</v>
      </c>
      <c r="B248" s="41">
        <v>122</v>
      </c>
      <c r="C248" s="35">
        <f t="shared" si="3"/>
        <v>122</v>
      </c>
      <c r="D248" s="2" t="s">
        <v>0</v>
      </c>
      <c r="E248" s="7" t="s">
        <v>16</v>
      </c>
      <c r="F248" s="11">
        <v>345</v>
      </c>
      <c r="G248" s="11">
        <v>8400</v>
      </c>
      <c r="H248" s="11">
        <v>10920</v>
      </c>
      <c r="I248" s="8">
        <v>1680</v>
      </c>
      <c r="J248" s="14" t="s">
        <v>27</v>
      </c>
    </row>
    <row r="249" spans="1:10" x14ac:dyDescent="0.25">
      <c r="A249" s="4">
        <v>2021</v>
      </c>
      <c r="B249" s="42">
        <v>122</v>
      </c>
      <c r="C249" s="34">
        <f t="shared" si="3"/>
        <v>122</v>
      </c>
      <c r="D249" s="4" t="s">
        <v>1</v>
      </c>
      <c r="E249" s="5" t="s">
        <v>21</v>
      </c>
      <c r="F249" s="10">
        <v>122</v>
      </c>
      <c r="G249" s="10">
        <v>120</v>
      </c>
      <c r="H249" s="10">
        <v>156</v>
      </c>
      <c r="I249" s="9">
        <v>24</v>
      </c>
      <c r="J249" s="15" t="s">
        <v>27</v>
      </c>
    </row>
    <row r="250" spans="1:10" x14ac:dyDescent="0.25">
      <c r="A250" s="2">
        <v>2021</v>
      </c>
      <c r="B250" s="41">
        <v>122</v>
      </c>
      <c r="C250" s="35">
        <f t="shared" si="3"/>
        <v>122</v>
      </c>
      <c r="D250" s="2" t="s">
        <v>3</v>
      </c>
      <c r="E250" s="7" t="s">
        <v>14</v>
      </c>
      <c r="F250" s="11">
        <v>78</v>
      </c>
      <c r="G250" s="11">
        <v>4577.2</v>
      </c>
      <c r="H250" s="11">
        <v>5126.4639999999999</v>
      </c>
      <c r="I250" s="8">
        <v>915.44</v>
      </c>
      <c r="J250" s="14" t="s">
        <v>27</v>
      </c>
    </row>
    <row r="251" spans="1:10" x14ac:dyDescent="0.25">
      <c r="A251" s="4">
        <v>2021</v>
      </c>
      <c r="B251" s="42">
        <v>122</v>
      </c>
      <c r="C251" s="34">
        <f t="shared" si="3"/>
        <v>122</v>
      </c>
      <c r="D251" s="4" t="s">
        <v>3</v>
      </c>
      <c r="E251" s="6" t="s">
        <v>12</v>
      </c>
      <c r="F251" s="10">
        <v>76</v>
      </c>
      <c r="G251" s="10">
        <v>4576.8999999999996</v>
      </c>
      <c r="H251" s="10">
        <v>5126.1279999999997</v>
      </c>
      <c r="I251" s="9">
        <v>915.38</v>
      </c>
      <c r="J251" s="15" t="s">
        <v>27</v>
      </c>
    </row>
    <row r="252" spans="1:10" x14ac:dyDescent="0.25">
      <c r="A252" s="2">
        <v>2021</v>
      </c>
      <c r="B252" s="41">
        <v>122</v>
      </c>
      <c r="C252" s="35">
        <f t="shared" si="3"/>
        <v>122</v>
      </c>
      <c r="D252" s="2" t="s">
        <v>3</v>
      </c>
      <c r="E252" s="7" t="s">
        <v>13</v>
      </c>
      <c r="F252" s="11">
        <v>46</v>
      </c>
      <c r="G252" s="11">
        <v>200</v>
      </c>
      <c r="H252" s="11">
        <v>224</v>
      </c>
      <c r="I252" s="8">
        <v>40</v>
      </c>
      <c r="J252" s="14" t="s">
        <v>27</v>
      </c>
    </row>
    <row r="253" spans="1:10" x14ac:dyDescent="0.25">
      <c r="A253" s="4">
        <v>2021</v>
      </c>
      <c r="B253" s="42">
        <v>122</v>
      </c>
      <c r="C253" s="34">
        <f t="shared" si="3"/>
        <v>122</v>
      </c>
      <c r="D253" s="4" t="s">
        <v>3</v>
      </c>
      <c r="E253" s="6" t="s">
        <v>11</v>
      </c>
      <c r="F253" s="10">
        <v>34</v>
      </c>
      <c r="G253" s="10">
        <v>4576.8</v>
      </c>
      <c r="H253" s="10">
        <v>5126.0160000000005</v>
      </c>
      <c r="I253" s="9">
        <v>915.36000000000013</v>
      </c>
      <c r="J253" s="15" t="s">
        <v>27</v>
      </c>
    </row>
    <row r="254" spans="1:10" x14ac:dyDescent="0.25">
      <c r="A254" s="2">
        <v>2021</v>
      </c>
      <c r="B254" s="41">
        <v>122</v>
      </c>
      <c r="C254" s="35">
        <f t="shared" si="3"/>
        <v>122</v>
      </c>
      <c r="D254" s="2" t="s">
        <v>1</v>
      </c>
      <c r="E254" s="3" t="s">
        <v>22</v>
      </c>
      <c r="F254" s="11">
        <v>7</v>
      </c>
      <c r="G254" s="11">
        <v>200</v>
      </c>
      <c r="H254" s="11">
        <v>224</v>
      </c>
      <c r="I254" s="8">
        <v>40</v>
      </c>
      <c r="J254" s="14" t="s">
        <v>27</v>
      </c>
    </row>
    <row r="255" spans="1:10" x14ac:dyDescent="0.25">
      <c r="A255" s="4">
        <v>2021</v>
      </c>
      <c r="B255" s="42">
        <v>122</v>
      </c>
      <c r="C255" s="34">
        <f t="shared" si="3"/>
        <v>122</v>
      </c>
      <c r="D255" s="4" t="s">
        <v>3</v>
      </c>
      <c r="E255" s="6" t="s">
        <v>15</v>
      </c>
      <c r="F255" s="10">
        <v>3</v>
      </c>
      <c r="G255" s="10">
        <v>4577.3</v>
      </c>
      <c r="H255" s="10">
        <v>5126.576</v>
      </c>
      <c r="I255" s="9">
        <v>915.46</v>
      </c>
      <c r="J255" s="15" t="s">
        <v>27</v>
      </c>
    </row>
    <row r="256" spans="1:10" x14ac:dyDescent="0.25">
      <c r="A256" s="2">
        <v>2021</v>
      </c>
      <c r="B256" s="41">
        <v>122</v>
      </c>
      <c r="C256" s="35">
        <f t="shared" si="3"/>
        <v>122</v>
      </c>
      <c r="D256" s="2" t="s">
        <v>20</v>
      </c>
      <c r="E256" s="7" t="s">
        <v>20</v>
      </c>
      <c r="F256" s="11">
        <v>2</v>
      </c>
      <c r="G256" s="11">
        <v>6600</v>
      </c>
      <c r="H256" s="11">
        <v>7392</v>
      </c>
      <c r="I256" s="8">
        <v>1320</v>
      </c>
      <c r="J256" s="14" t="s">
        <v>27</v>
      </c>
    </row>
    <row r="257" spans="1:10" x14ac:dyDescent="0.25">
      <c r="A257" s="4">
        <v>2021</v>
      </c>
      <c r="B257" s="42">
        <v>153</v>
      </c>
      <c r="C257" s="34">
        <f t="shared" si="3"/>
        <v>153</v>
      </c>
      <c r="D257" s="4" t="s">
        <v>2</v>
      </c>
      <c r="E257" s="5" t="s">
        <v>24</v>
      </c>
      <c r="F257" s="10">
        <v>3566</v>
      </c>
      <c r="G257" s="10">
        <v>4577.3</v>
      </c>
      <c r="H257" s="10">
        <v>5126.576</v>
      </c>
      <c r="I257" s="9">
        <v>915.46</v>
      </c>
      <c r="J257" s="15" t="s">
        <v>27</v>
      </c>
    </row>
    <row r="258" spans="1:10" x14ac:dyDescent="0.25">
      <c r="A258" s="2">
        <v>2021</v>
      </c>
      <c r="B258" s="41">
        <v>153</v>
      </c>
      <c r="C258" s="35">
        <f t="shared" ref="C258:C321" si="4">B258</f>
        <v>153</v>
      </c>
      <c r="D258" s="2" t="s">
        <v>2</v>
      </c>
      <c r="E258" s="3" t="s">
        <v>25</v>
      </c>
      <c r="F258" s="11">
        <v>2498</v>
      </c>
      <c r="G258" s="11">
        <v>8000</v>
      </c>
      <c r="H258" s="11">
        <v>8960</v>
      </c>
      <c r="I258" s="8">
        <v>1600</v>
      </c>
      <c r="J258" s="14" t="s">
        <v>27</v>
      </c>
    </row>
    <row r="259" spans="1:10" x14ac:dyDescent="0.25">
      <c r="A259" s="4">
        <v>2021</v>
      </c>
      <c r="B259" s="42">
        <v>153</v>
      </c>
      <c r="C259" s="34">
        <f t="shared" si="4"/>
        <v>153</v>
      </c>
      <c r="D259" s="4" t="s">
        <v>1</v>
      </c>
      <c r="E259" s="5" t="s">
        <v>23</v>
      </c>
      <c r="F259" s="10">
        <v>1245</v>
      </c>
      <c r="G259" s="10">
        <v>4577.2</v>
      </c>
      <c r="H259" s="10">
        <v>5126.4639999999999</v>
      </c>
      <c r="I259" s="9">
        <v>915.44</v>
      </c>
      <c r="J259" s="15" t="s">
        <v>27</v>
      </c>
    </row>
    <row r="260" spans="1:10" x14ac:dyDescent="0.25">
      <c r="A260" s="2">
        <v>2021</v>
      </c>
      <c r="B260" s="41">
        <v>153</v>
      </c>
      <c r="C260" s="35">
        <f t="shared" si="4"/>
        <v>153</v>
      </c>
      <c r="D260" s="2" t="s">
        <v>26</v>
      </c>
      <c r="E260" s="7" t="s">
        <v>18</v>
      </c>
      <c r="F260" s="11">
        <v>644</v>
      </c>
      <c r="G260" s="11">
        <v>5743.5</v>
      </c>
      <c r="H260" s="11">
        <v>6432.72</v>
      </c>
      <c r="I260" s="8">
        <v>1148.7</v>
      </c>
      <c r="J260" s="14" t="s">
        <v>27</v>
      </c>
    </row>
    <row r="261" spans="1:10" x14ac:dyDescent="0.25">
      <c r="A261" s="4">
        <v>2021</v>
      </c>
      <c r="B261" s="42">
        <v>153</v>
      </c>
      <c r="C261" s="34">
        <f t="shared" si="4"/>
        <v>153</v>
      </c>
      <c r="D261" s="4" t="s">
        <v>0</v>
      </c>
      <c r="E261" s="6" t="s">
        <v>17</v>
      </c>
      <c r="F261" s="10">
        <v>643</v>
      </c>
      <c r="G261" s="10">
        <v>7000</v>
      </c>
      <c r="H261" s="10">
        <v>7840</v>
      </c>
      <c r="I261" s="9">
        <v>1400</v>
      </c>
      <c r="J261" s="15" t="s">
        <v>27</v>
      </c>
    </row>
    <row r="262" spans="1:10" x14ac:dyDescent="0.25">
      <c r="A262" s="2">
        <v>2021</v>
      </c>
      <c r="B262" s="41">
        <v>153</v>
      </c>
      <c r="C262" s="35">
        <f t="shared" si="4"/>
        <v>153</v>
      </c>
      <c r="D262" s="2" t="s">
        <v>26</v>
      </c>
      <c r="E262" s="7" t="s">
        <v>19</v>
      </c>
      <c r="F262" s="11">
        <v>455</v>
      </c>
      <c r="G262" s="11">
        <v>4578.6000000000004</v>
      </c>
      <c r="H262" s="11">
        <v>5128.0320000000002</v>
      </c>
      <c r="I262" s="8">
        <v>915.72000000000014</v>
      </c>
      <c r="J262" s="14" t="s">
        <v>27</v>
      </c>
    </row>
    <row r="263" spans="1:10" x14ac:dyDescent="0.25">
      <c r="A263" s="4">
        <v>2021</v>
      </c>
      <c r="B263" s="42">
        <v>153</v>
      </c>
      <c r="C263" s="34">
        <f t="shared" si="4"/>
        <v>153</v>
      </c>
      <c r="D263" s="4" t="s">
        <v>0</v>
      </c>
      <c r="E263" s="6" t="s">
        <v>16</v>
      </c>
      <c r="F263" s="10">
        <v>345</v>
      </c>
      <c r="G263" s="10">
        <v>7000</v>
      </c>
      <c r="H263" s="10">
        <v>7840</v>
      </c>
      <c r="I263" s="9">
        <v>1400</v>
      </c>
      <c r="J263" s="15" t="s">
        <v>27</v>
      </c>
    </row>
    <row r="264" spans="1:10" x14ac:dyDescent="0.25">
      <c r="A264" s="2">
        <v>2021</v>
      </c>
      <c r="B264" s="41">
        <v>153</v>
      </c>
      <c r="C264" s="35">
        <f t="shared" si="4"/>
        <v>153</v>
      </c>
      <c r="D264" s="2" t="s">
        <v>1</v>
      </c>
      <c r="E264" s="3" t="s">
        <v>21</v>
      </c>
      <c r="F264" s="11">
        <v>122</v>
      </c>
      <c r="G264" s="11">
        <v>100</v>
      </c>
      <c r="H264" s="11">
        <v>112</v>
      </c>
      <c r="I264" s="8">
        <v>20</v>
      </c>
      <c r="J264" s="14" t="s">
        <v>27</v>
      </c>
    </row>
    <row r="265" spans="1:10" x14ac:dyDescent="0.25">
      <c r="A265" s="4">
        <v>2021</v>
      </c>
      <c r="B265" s="42">
        <v>153</v>
      </c>
      <c r="C265" s="34">
        <f t="shared" si="4"/>
        <v>153</v>
      </c>
      <c r="D265" s="4" t="s">
        <v>3</v>
      </c>
      <c r="E265" s="6" t="s">
        <v>14</v>
      </c>
      <c r="F265" s="10">
        <v>78</v>
      </c>
      <c r="G265" s="10">
        <v>4577.2</v>
      </c>
      <c r="H265" s="10">
        <v>5126.4639999999999</v>
      </c>
      <c r="I265" s="9">
        <v>915.44</v>
      </c>
      <c r="J265" s="15" t="s">
        <v>27</v>
      </c>
    </row>
    <row r="266" spans="1:10" x14ac:dyDescent="0.25">
      <c r="A266" s="2">
        <v>2021</v>
      </c>
      <c r="B266" s="41">
        <v>153</v>
      </c>
      <c r="C266" s="35">
        <f t="shared" si="4"/>
        <v>153</v>
      </c>
      <c r="D266" s="2" t="s">
        <v>3</v>
      </c>
      <c r="E266" s="7" t="s">
        <v>12</v>
      </c>
      <c r="F266" s="11">
        <v>5034.5899999999992</v>
      </c>
      <c r="G266" s="11">
        <v>4576.8999999999996</v>
      </c>
      <c r="H266" s="11">
        <v>5126.1279999999997</v>
      </c>
      <c r="I266" s="8">
        <v>915.38</v>
      </c>
      <c r="J266" s="14" t="s">
        <v>27</v>
      </c>
    </row>
    <row r="267" spans="1:10" x14ac:dyDescent="0.25">
      <c r="A267" s="4">
        <v>2021</v>
      </c>
      <c r="B267" s="42">
        <v>153</v>
      </c>
      <c r="C267" s="34">
        <f t="shared" si="4"/>
        <v>153</v>
      </c>
      <c r="D267" s="4" t="s">
        <v>3</v>
      </c>
      <c r="E267" s="6" t="s">
        <v>13</v>
      </c>
      <c r="F267" s="10">
        <v>220</v>
      </c>
      <c r="G267" s="10">
        <v>200</v>
      </c>
      <c r="H267" s="10">
        <v>224</v>
      </c>
      <c r="I267" s="9">
        <v>40</v>
      </c>
      <c r="J267" s="15" t="s">
        <v>27</v>
      </c>
    </row>
    <row r="268" spans="1:10" x14ac:dyDescent="0.25">
      <c r="A268" s="2">
        <v>2021</v>
      </c>
      <c r="B268" s="41">
        <v>153</v>
      </c>
      <c r="C268" s="35">
        <f t="shared" si="4"/>
        <v>153</v>
      </c>
      <c r="D268" s="2" t="s">
        <v>3</v>
      </c>
      <c r="E268" s="7" t="s">
        <v>11</v>
      </c>
      <c r="F268" s="11">
        <v>5034.4800000000005</v>
      </c>
      <c r="G268" s="11">
        <v>4576.8</v>
      </c>
      <c r="H268" s="11">
        <v>5126.0160000000005</v>
      </c>
      <c r="I268" s="8">
        <v>915.36000000000013</v>
      </c>
      <c r="J268" s="14" t="s">
        <v>27</v>
      </c>
    </row>
    <row r="269" spans="1:10" x14ac:dyDescent="0.25">
      <c r="A269" s="4">
        <v>2021</v>
      </c>
      <c r="B269" s="42">
        <v>153</v>
      </c>
      <c r="C269" s="34">
        <f t="shared" si="4"/>
        <v>153</v>
      </c>
      <c r="D269" s="4" t="s">
        <v>1</v>
      </c>
      <c r="E269" s="5" t="s">
        <v>22</v>
      </c>
      <c r="F269" s="10">
        <v>220</v>
      </c>
      <c r="G269" s="10">
        <v>200</v>
      </c>
      <c r="H269" s="10">
        <v>224</v>
      </c>
      <c r="I269" s="9">
        <v>40</v>
      </c>
      <c r="J269" s="15" t="s">
        <v>27</v>
      </c>
    </row>
    <row r="270" spans="1:10" x14ac:dyDescent="0.25">
      <c r="A270" s="2">
        <v>2021</v>
      </c>
      <c r="B270" s="41">
        <v>153</v>
      </c>
      <c r="C270" s="35">
        <f t="shared" si="4"/>
        <v>153</v>
      </c>
      <c r="D270" s="2" t="s">
        <v>20</v>
      </c>
      <c r="E270" s="7" t="s">
        <v>20</v>
      </c>
      <c r="F270" s="11">
        <v>7260</v>
      </c>
      <c r="G270" s="11">
        <v>6600</v>
      </c>
      <c r="H270" s="11">
        <v>7392</v>
      </c>
      <c r="I270" s="8">
        <v>1320</v>
      </c>
      <c r="J270" s="14" t="s">
        <v>27</v>
      </c>
    </row>
    <row r="271" spans="1:10" x14ac:dyDescent="0.25">
      <c r="A271" s="4">
        <v>2021</v>
      </c>
      <c r="B271" s="42">
        <v>153</v>
      </c>
      <c r="C271" s="34">
        <f t="shared" si="4"/>
        <v>153</v>
      </c>
      <c r="D271" s="4" t="s">
        <v>3</v>
      </c>
      <c r="E271" s="6" t="s">
        <v>15</v>
      </c>
      <c r="F271" s="10">
        <v>5035.0300000000007</v>
      </c>
      <c r="G271" s="10">
        <v>4577.3</v>
      </c>
      <c r="H271" s="10">
        <v>5126.576</v>
      </c>
      <c r="I271" s="9">
        <v>915.46</v>
      </c>
      <c r="J271" s="15" t="s">
        <v>27</v>
      </c>
    </row>
    <row r="272" spans="1:10" x14ac:dyDescent="0.25">
      <c r="A272" s="2">
        <v>2021</v>
      </c>
      <c r="B272" s="41">
        <v>183</v>
      </c>
      <c r="C272" s="35">
        <f t="shared" si="4"/>
        <v>183</v>
      </c>
      <c r="D272" s="2" t="s">
        <v>2</v>
      </c>
      <c r="E272" s="3" t="s">
        <v>24</v>
      </c>
      <c r="F272" s="11">
        <v>5035.0300000000007</v>
      </c>
      <c r="G272" s="11">
        <v>4577.3</v>
      </c>
      <c r="H272" s="11">
        <v>5126.576</v>
      </c>
      <c r="I272" s="8">
        <v>915.46</v>
      </c>
      <c r="J272" s="14" t="s">
        <v>27</v>
      </c>
    </row>
    <row r="273" spans="1:10" x14ac:dyDescent="0.25">
      <c r="A273" s="4">
        <v>2021</v>
      </c>
      <c r="B273" s="42">
        <v>183</v>
      </c>
      <c r="C273" s="34">
        <f t="shared" si="4"/>
        <v>183</v>
      </c>
      <c r="D273" s="4" t="s">
        <v>2</v>
      </c>
      <c r="E273" s="5" t="s">
        <v>25</v>
      </c>
      <c r="F273" s="10">
        <v>8800</v>
      </c>
      <c r="G273" s="10">
        <v>8000</v>
      </c>
      <c r="H273" s="10">
        <v>8960</v>
      </c>
      <c r="I273" s="9">
        <v>1600</v>
      </c>
      <c r="J273" s="15" t="s">
        <v>27</v>
      </c>
    </row>
    <row r="274" spans="1:10" x14ac:dyDescent="0.25">
      <c r="A274" s="2">
        <v>2021</v>
      </c>
      <c r="B274" s="41">
        <v>183</v>
      </c>
      <c r="C274" s="35">
        <f t="shared" si="4"/>
        <v>183</v>
      </c>
      <c r="D274" s="2" t="s">
        <v>1</v>
      </c>
      <c r="E274" s="3" t="s">
        <v>23</v>
      </c>
      <c r="F274" s="11">
        <v>5034.92</v>
      </c>
      <c r="G274" s="11">
        <v>4577.2</v>
      </c>
      <c r="H274" s="11">
        <v>5126.4639999999999</v>
      </c>
      <c r="I274" s="8">
        <v>915.44</v>
      </c>
      <c r="J274" s="14" t="s">
        <v>27</v>
      </c>
    </row>
    <row r="275" spans="1:10" x14ac:dyDescent="0.25">
      <c r="A275" s="4">
        <v>2021</v>
      </c>
      <c r="B275" s="42">
        <v>183</v>
      </c>
      <c r="C275" s="34">
        <f t="shared" si="4"/>
        <v>183</v>
      </c>
      <c r="D275" s="4" t="s">
        <v>26</v>
      </c>
      <c r="E275" s="6" t="s">
        <v>18</v>
      </c>
      <c r="F275" s="10">
        <v>644</v>
      </c>
      <c r="G275" s="10">
        <v>5743.5</v>
      </c>
      <c r="H275" s="10">
        <v>6432.72</v>
      </c>
      <c r="I275" s="9">
        <v>1148.7</v>
      </c>
      <c r="J275" s="15" t="s">
        <v>27</v>
      </c>
    </row>
    <row r="276" spans="1:10" x14ac:dyDescent="0.25">
      <c r="A276" s="2">
        <v>2021</v>
      </c>
      <c r="B276" s="41">
        <v>183</v>
      </c>
      <c r="C276" s="35">
        <f t="shared" si="4"/>
        <v>183</v>
      </c>
      <c r="D276" s="2" t="s">
        <v>0</v>
      </c>
      <c r="E276" s="7" t="s">
        <v>17</v>
      </c>
      <c r="F276" s="11">
        <v>643</v>
      </c>
      <c r="G276" s="11">
        <v>7000</v>
      </c>
      <c r="H276" s="11">
        <v>7840</v>
      </c>
      <c r="I276" s="8">
        <v>1400</v>
      </c>
      <c r="J276" s="14" t="s">
        <v>27</v>
      </c>
    </row>
    <row r="277" spans="1:10" x14ac:dyDescent="0.25">
      <c r="A277" s="4">
        <v>2021</v>
      </c>
      <c r="B277" s="42">
        <v>183</v>
      </c>
      <c r="C277" s="34">
        <f t="shared" si="4"/>
        <v>183</v>
      </c>
      <c r="D277" s="4" t="s">
        <v>26</v>
      </c>
      <c r="E277" s="6" t="s">
        <v>19</v>
      </c>
      <c r="F277" s="10">
        <v>455</v>
      </c>
      <c r="G277" s="10">
        <v>4578.6000000000004</v>
      </c>
      <c r="H277" s="10">
        <v>5128.0320000000002</v>
      </c>
      <c r="I277" s="9">
        <v>915.72000000000014</v>
      </c>
      <c r="J277" s="15" t="s">
        <v>27</v>
      </c>
    </row>
    <row r="278" spans="1:10" x14ac:dyDescent="0.25">
      <c r="A278" s="2">
        <v>2021</v>
      </c>
      <c r="B278" s="41">
        <v>183</v>
      </c>
      <c r="C278" s="35">
        <f t="shared" si="4"/>
        <v>183</v>
      </c>
      <c r="D278" s="2" t="s">
        <v>0</v>
      </c>
      <c r="E278" s="7" t="s">
        <v>16</v>
      </c>
      <c r="F278" s="11">
        <v>345</v>
      </c>
      <c r="G278" s="11">
        <v>7000</v>
      </c>
      <c r="H278" s="11">
        <v>7840</v>
      </c>
      <c r="I278" s="8">
        <v>1400</v>
      </c>
      <c r="J278" s="14" t="s">
        <v>27</v>
      </c>
    </row>
    <row r="279" spans="1:10" x14ac:dyDescent="0.25">
      <c r="A279" s="4">
        <v>2021</v>
      </c>
      <c r="B279" s="42">
        <v>183</v>
      </c>
      <c r="C279" s="34">
        <f t="shared" si="4"/>
        <v>183</v>
      </c>
      <c r="D279" s="4" t="s">
        <v>1</v>
      </c>
      <c r="E279" s="5" t="s">
        <v>21</v>
      </c>
      <c r="F279" s="10">
        <v>122</v>
      </c>
      <c r="G279" s="10">
        <v>100</v>
      </c>
      <c r="H279" s="10">
        <v>112</v>
      </c>
      <c r="I279" s="9">
        <v>20</v>
      </c>
      <c r="J279" s="15" t="s">
        <v>27</v>
      </c>
    </row>
    <row r="280" spans="1:10" x14ac:dyDescent="0.25">
      <c r="A280" s="2">
        <v>2021</v>
      </c>
      <c r="B280" s="41">
        <v>183</v>
      </c>
      <c r="C280" s="35">
        <f t="shared" si="4"/>
        <v>183</v>
      </c>
      <c r="D280" s="2" t="s">
        <v>3</v>
      </c>
      <c r="E280" s="7" t="s">
        <v>14</v>
      </c>
      <c r="F280" s="11">
        <v>78</v>
      </c>
      <c r="G280" s="11">
        <v>4577.2</v>
      </c>
      <c r="H280" s="11">
        <v>5126.4639999999999</v>
      </c>
      <c r="I280" s="8">
        <v>915.44</v>
      </c>
      <c r="J280" s="14" t="s">
        <v>27</v>
      </c>
    </row>
    <row r="281" spans="1:10" x14ac:dyDescent="0.25">
      <c r="A281" s="4">
        <v>2021</v>
      </c>
      <c r="B281" s="42">
        <v>183</v>
      </c>
      <c r="C281" s="34">
        <f t="shared" si="4"/>
        <v>183</v>
      </c>
      <c r="D281" s="4" t="s">
        <v>3</v>
      </c>
      <c r="E281" s="6" t="s">
        <v>12</v>
      </c>
      <c r="F281" s="10">
        <v>76</v>
      </c>
      <c r="G281" s="10">
        <v>4576.8999999999996</v>
      </c>
      <c r="H281" s="10">
        <v>5126.1279999999997</v>
      </c>
      <c r="I281" s="9">
        <v>915.38</v>
      </c>
      <c r="J281" s="15" t="s">
        <v>27</v>
      </c>
    </row>
    <row r="282" spans="1:10" x14ac:dyDescent="0.25">
      <c r="A282" s="2">
        <v>2021</v>
      </c>
      <c r="B282" s="41">
        <v>183</v>
      </c>
      <c r="C282" s="35">
        <f t="shared" si="4"/>
        <v>183</v>
      </c>
      <c r="D282" s="2" t="s">
        <v>3</v>
      </c>
      <c r="E282" s="7" t="s">
        <v>13</v>
      </c>
      <c r="F282" s="11">
        <v>46</v>
      </c>
      <c r="G282" s="11">
        <v>200</v>
      </c>
      <c r="H282" s="11">
        <v>224</v>
      </c>
      <c r="I282" s="8">
        <v>40</v>
      </c>
      <c r="J282" s="14" t="s">
        <v>27</v>
      </c>
    </row>
    <row r="283" spans="1:10" x14ac:dyDescent="0.25">
      <c r="A283" s="4">
        <v>2021</v>
      </c>
      <c r="B283" s="42">
        <v>183</v>
      </c>
      <c r="C283" s="34">
        <f t="shared" si="4"/>
        <v>183</v>
      </c>
      <c r="D283" s="4" t="s">
        <v>3</v>
      </c>
      <c r="E283" s="6" t="s">
        <v>11</v>
      </c>
      <c r="F283" s="10">
        <v>34</v>
      </c>
      <c r="G283" s="10">
        <v>4576.8</v>
      </c>
      <c r="H283" s="10">
        <v>5126.0160000000005</v>
      </c>
      <c r="I283" s="9">
        <v>915.36000000000013</v>
      </c>
      <c r="J283" s="15" t="s">
        <v>27</v>
      </c>
    </row>
    <row r="284" spans="1:10" x14ac:dyDescent="0.25">
      <c r="A284" s="2">
        <v>2021</v>
      </c>
      <c r="B284" s="41">
        <v>183</v>
      </c>
      <c r="C284" s="35">
        <f t="shared" si="4"/>
        <v>183</v>
      </c>
      <c r="D284" s="2" t="s">
        <v>1</v>
      </c>
      <c r="E284" s="3" t="s">
        <v>22</v>
      </c>
      <c r="F284" s="11">
        <v>7</v>
      </c>
      <c r="G284" s="11">
        <v>200</v>
      </c>
      <c r="H284" s="11">
        <v>224</v>
      </c>
      <c r="I284" s="8">
        <v>40</v>
      </c>
      <c r="J284" s="14" t="s">
        <v>27</v>
      </c>
    </row>
    <row r="285" spans="1:10" x14ac:dyDescent="0.25">
      <c r="A285" s="4">
        <v>2021</v>
      </c>
      <c r="B285" s="42">
        <v>183</v>
      </c>
      <c r="C285" s="34">
        <f t="shared" si="4"/>
        <v>183</v>
      </c>
      <c r="D285" s="4" t="s">
        <v>3</v>
      </c>
      <c r="E285" s="6" t="s">
        <v>15</v>
      </c>
      <c r="F285" s="10">
        <v>3</v>
      </c>
      <c r="G285" s="10">
        <v>4577.3</v>
      </c>
      <c r="H285" s="10">
        <v>5126.576</v>
      </c>
      <c r="I285" s="9">
        <v>915.46</v>
      </c>
      <c r="J285" s="15" t="s">
        <v>27</v>
      </c>
    </row>
    <row r="286" spans="1:10" x14ac:dyDescent="0.25">
      <c r="A286" s="2">
        <v>2021</v>
      </c>
      <c r="B286" s="41">
        <v>183</v>
      </c>
      <c r="C286" s="35">
        <f t="shared" si="4"/>
        <v>183</v>
      </c>
      <c r="D286" s="2" t="s">
        <v>20</v>
      </c>
      <c r="E286" s="7" t="s">
        <v>20</v>
      </c>
      <c r="F286" s="11">
        <v>2</v>
      </c>
      <c r="G286" s="11">
        <v>6600</v>
      </c>
      <c r="H286" s="11">
        <v>7392</v>
      </c>
      <c r="I286" s="8">
        <v>1320</v>
      </c>
      <c r="J286" s="14" t="s">
        <v>27</v>
      </c>
    </row>
    <row r="287" spans="1:10" x14ac:dyDescent="0.25">
      <c r="A287" s="4">
        <v>2021</v>
      </c>
      <c r="B287" s="42">
        <v>214</v>
      </c>
      <c r="C287" s="34">
        <f t="shared" si="4"/>
        <v>214</v>
      </c>
      <c r="D287" s="4" t="s">
        <v>2</v>
      </c>
      <c r="E287" s="5" t="s">
        <v>24</v>
      </c>
      <c r="F287" s="10">
        <v>3566</v>
      </c>
      <c r="G287" s="10">
        <v>4577.3</v>
      </c>
      <c r="H287" s="10">
        <v>5126.576</v>
      </c>
      <c r="I287" s="9">
        <v>915.46</v>
      </c>
      <c r="J287" s="15" t="s">
        <v>27</v>
      </c>
    </row>
    <row r="288" spans="1:10" x14ac:dyDescent="0.25">
      <c r="A288" s="2">
        <v>2021</v>
      </c>
      <c r="B288" s="41">
        <v>214</v>
      </c>
      <c r="C288" s="35">
        <f t="shared" si="4"/>
        <v>214</v>
      </c>
      <c r="D288" s="2" t="s">
        <v>2</v>
      </c>
      <c r="E288" s="3" t="s">
        <v>25</v>
      </c>
      <c r="F288" s="11">
        <v>2498</v>
      </c>
      <c r="G288" s="11">
        <v>8000</v>
      </c>
      <c r="H288" s="11">
        <v>8960</v>
      </c>
      <c r="I288" s="8">
        <v>1600</v>
      </c>
      <c r="J288" s="14" t="s">
        <v>27</v>
      </c>
    </row>
    <row r="289" spans="1:10" x14ac:dyDescent="0.25">
      <c r="A289" s="4">
        <v>2021</v>
      </c>
      <c r="B289" s="42">
        <v>214</v>
      </c>
      <c r="C289" s="34">
        <f t="shared" si="4"/>
        <v>214</v>
      </c>
      <c r="D289" s="4" t="s">
        <v>1</v>
      </c>
      <c r="E289" s="5" t="s">
        <v>23</v>
      </c>
      <c r="F289" s="10">
        <v>1245</v>
      </c>
      <c r="G289" s="10">
        <v>4577.2</v>
      </c>
      <c r="H289" s="10">
        <v>5126.4639999999999</v>
      </c>
      <c r="I289" s="9">
        <v>915.44</v>
      </c>
      <c r="J289" s="15" t="s">
        <v>27</v>
      </c>
    </row>
    <row r="290" spans="1:10" x14ac:dyDescent="0.25">
      <c r="A290" s="2">
        <v>2021</v>
      </c>
      <c r="B290" s="41">
        <v>214</v>
      </c>
      <c r="C290" s="35">
        <f t="shared" si="4"/>
        <v>214</v>
      </c>
      <c r="D290" s="2" t="s">
        <v>26</v>
      </c>
      <c r="E290" s="7" t="s">
        <v>18</v>
      </c>
      <c r="F290" s="11">
        <v>644</v>
      </c>
      <c r="G290" s="11">
        <v>5743.5</v>
      </c>
      <c r="H290" s="11">
        <v>6432.72</v>
      </c>
      <c r="I290" s="8">
        <v>1148.7</v>
      </c>
      <c r="J290" s="14" t="s">
        <v>27</v>
      </c>
    </row>
    <row r="291" spans="1:10" x14ac:dyDescent="0.25">
      <c r="A291" s="4">
        <v>2021</v>
      </c>
      <c r="B291" s="42">
        <v>214</v>
      </c>
      <c r="C291" s="34">
        <f t="shared" si="4"/>
        <v>214</v>
      </c>
      <c r="D291" s="4" t="s">
        <v>0</v>
      </c>
      <c r="E291" s="6" t="s">
        <v>17</v>
      </c>
      <c r="F291" s="10">
        <v>643</v>
      </c>
      <c r="G291" s="10">
        <v>7000</v>
      </c>
      <c r="H291" s="10">
        <v>7840</v>
      </c>
      <c r="I291" s="9">
        <v>1400</v>
      </c>
      <c r="J291" s="15" t="s">
        <v>27</v>
      </c>
    </row>
    <row r="292" spans="1:10" x14ac:dyDescent="0.25">
      <c r="A292" s="2">
        <v>2021</v>
      </c>
      <c r="B292" s="41">
        <v>214</v>
      </c>
      <c r="C292" s="35">
        <f t="shared" si="4"/>
        <v>214</v>
      </c>
      <c r="D292" s="2" t="s">
        <v>26</v>
      </c>
      <c r="E292" s="7" t="s">
        <v>19</v>
      </c>
      <c r="F292" s="11">
        <v>455</v>
      </c>
      <c r="G292" s="11">
        <v>5036.46</v>
      </c>
      <c r="H292" s="11">
        <v>5128.0320000000002</v>
      </c>
      <c r="I292" s="8">
        <v>1007.292</v>
      </c>
      <c r="J292" s="14" t="s">
        <v>27</v>
      </c>
    </row>
    <row r="293" spans="1:10" x14ac:dyDescent="0.25">
      <c r="A293" s="4">
        <v>2021</v>
      </c>
      <c r="B293" s="42">
        <v>214</v>
      </c>
      <c r="C293" s="34">
        <f t="shared" si="4"/>
        <v>214</v>
      </c>
      <c r="D293" s="4" t="s">
        <v>0</v>
      </c>
      <c r="E293" s="6" t="s">
        <v>16</v>
      </c>
      <c r="F293" s="10">
        <v>345</v>
      </c>
      <c r="G293" s="10">
        <v>7700</v>
      </c>
      <c r="H293" s="10">
        <v>7840</v>
      </c>
      <c r="I293" s="9">
        <v>1540</v>
      </c>
      <c r="J293" s="15" t="s">
        <v>27</v>
      </c>
    </row>
    <row r="294" spans="1:10" x14ac:dyDescent="0.25">
      <c r="A294" s="2">
        <v>2021</v>
      </c>
      <c r="B294" s="41">
        <v>214</v>
      </c>
      <c r="C294" s="35">
        <f t="shared" si="4"/>
        <v>214</v>
      </c>
      <c r="D294" s="2" t="s">
        <v>1</v>
      </c>
      <c r="E294" s="3" t="s">
        <v>21</v>
      </c>
      <c r="F294" s="11">
        <v>122</v>
      </c>
      <c r="G294" s="11">
        <v>110</v>
      </c>
      <c r="H294" s="11">
        <v>112</v>
      </c>
      <c r="I294" s="8">
        <v>22</v>
      </c>
      <c r="J294" s="14" t="s">
        <v>27</v>
      </c>
    </row>
    <row r="295" spans="1:10" x14ac:dyDescent="0.25">
      <c r="A295" s="4">
        <v>2021</v>
      </c>
      <c r="B295" s="42">
        <v>214</v>
      </c>
      <c r="C295" s="34">
        <f t="shared" si="4"/>
        <v>214</v>
      </c>
      <c r="D295" s="4" t="s">
        <v>3</v>
      </c>
      <c r="E295" s="6" t="s">
        <v>14</v>
      </c>
      <c r="F295" s="10">
        <v>78</v>
      </c>
      <c r="G295" s="10">
        <v>5034.92</v>
      </c>
      <c r="H295" s="10">
        <v>5126.4639999999999</v>
      </c>
      <c r="I295" s="9">
        <v>1006.984</v>
      </c>
      <c r="J295" s="15" t="s">
        <v>27</v>
      </c>
    </row>
    <row r="296" spans="1:10" x14ac:dyDescent="0.25">
      <c r="A296" s="2">
        <v>2021</v>
      </c>
      <c r="B296" s="41">
        <v>214</v>
      </c>
      <c r="C296" s="35">
        <f t="shared" si="4"/>
        <v>214</v>
      </c>
      <c r="D296" s="2" t="s">
        <v>3</v>
      </c>
      <c r="E296" s="7" t="s">
        <v>12</v>
      </c>
      <c r="F296" s="11">
        <v>76</v>
      </c>
      <c r="G296" s="11">
        <v>5034.5899999999992</v>
      </c>
      <c r="H296" s="11">
        <v>5126.1279999999997</v>
      </c>
      <c r="I296" s="8">
        <v>1006.9179999999999</v>
      </c>
      <c r="J296" s="14" t="s">
        <v>27</v>
      </c>
    </row>
    <row r="297" spans="1:10" x14ac:dyDescent="0.25">
      <c r="A297" s="4">
        <v>2021</v>
      </c>
      <c r="B297" s="42">
        <v>214</v>
      </c>
      <c r="C297" s="34">
        <f t="shared" si="4"/>
        <v>214</v>
      </c>
      <c r="D297" s="4" t="s">
        <v>3</v>
      </c>
      <c r="E297" s="6" t="s">
        <v>13</v>
      </c>
      <c r="F297" s="10">
        <v>46</v>
      </c>
      <c r="G297" s="10">
        <v>230</v>
      </c>
      <c r="H297" s="10">
        <v>224</v>
      </c>
      <c r="I297" s="9">
        <v>46</v>
      </c>
      <c r="J297" s="15" t="s">
        <v>27</v>
      </c>
    </row>
    <row r="298" spans="1:10" x14ac:dyDescent="0.25">
      <c r="A298" s="2">
        <v>2021</v>
      </c>
      <c r="B298" s="41">
        <v>214</v>
      </c>
      <c r="C298" s="35">
        <f t="shared" si="4"/>
        <v>214</v>
      </c>
      <c r="D298" s="2" t="s">
        <v>3</v>
      </c>
      <c r="E298" s="7" t="s">
        <v>11</v>
      </c>
      <c r="F298" s="11">
        <v>34</v>
      </c>
      <c r="G298" s="11">
        <v>5263.32</v>
      </c>
      <c r="H298" s="11">
        <v>5126.0160000000005</v>
      </c>
      <c r="I298" s="8">
        <v>1052.664</v>
      </c>
      <c r="J298" s="14" t="s">
        <v>27</v>
      </c>
    </row>
    <row r="299" spans="1:10" x14ac:dyDescent="0.25">
      <c r="A299" s="4">
        <v>2021</v>
      </c>
      <c r="B299" s="42">
        <v>214</v>
      </c>
      <c r="C299" s="34">
        <f t="shared" si="4"/>
        <v>214</v>
      </c>
      <c r="D299" s="4" t="s">
        <v>1</v>
      </c>
      <c r="E299" s="5" t="s">
        <v>22</v>
      </c>
      <c r="F299" s="10">
        <v>7</v>
      </c>
      <c r="G299" s="10">
        <v>230</v>
      </c>
      <c r="H299" s="10">
        <v>224</v>
      </c>
      <c r="I299" s="9">
        <v>46</v>
      </c>
      <c r="J299" s="15" t="s">
        <v>29</v>
      </c>
    </row>
    <row r="300" spans="1:10" x14ac:dyDescent="0.25">
      <c r="A300" s="2">
        <v>2021</v>
      </c>
      <c r="B300" s="41">
        <v>214</v>
      </c>
      <c r="C300" s="35">
        <f t="shared" si="4"/>
        <v>214</v>
      </c>
      <c r="D300" s="2" t="s">
        <v>3</v>
      </c>
      <c r="E300" s="7" t="s">
        <v>15</v>
      </c>
      <c r="F300" s="11">
        <v>3</v>
      </c>
      <c r="G300" s="11">
        <v>5263.8950000000004</v>
      </c>
      <c r="H300" s="11">
        <v>5126.576</v>
      </c>
      <c r="I300" s="8">
        <v>1052.7790000000002</v>
      </c>
      <c r="J300" s="14" t="s">
        <v>29</v>
      </c>
    </row>
    <row r="301" spans="1:10" x14ac:dyDescent="0.25">
      <c r="A301" s="4">
        <v>2021</v>
      </c>
      <c r="B301" s="42">
        <v>214</v>
      </c>
      <c r="C301" s="34">
        <f t="shared" si="4"/>
        <v>214</v>
      </c>
      <c r="D301" s="4" t="s">
        <v>20</v>
      </c>
      <c r="E301" s="6" t="s">
        <v>20</v>
      </c>
      <c r="F301" s="10">
        <v>2</v>
      </c>
      <c r="G301" s="10">
        <v>7590</v>
      </c>
      <c r="H301" s="10">
        <v>7392</v>
      </c>
      <c r="I301" s="9">
        <v>1518</v>
      </c>
      <c r="J301" s="15" t="s">
        <v>29</v>
      </c>
    </row>
    <row r="302" spans="1:10" x14ac:dyDescent="0.25">
      <c r="A302" s="2">
        <v>2021</v>
      </c>
      <c r="B302" s="41">
        <v>245</v>
      </c>
      <c r="C302" s="35">
        <f t="shared" si="4"/>
        <v>245</v>
      </c>
      <c r="D302" s="2" t="s">
        <v>2</v>
      </c>
      <c r="E302" s="3" t="s">
        <v>24</v>
      </c>
      <c r="F302" s="11">
        <v>3566</v>
      </c>
      <c r="G302" s="11">
        <v>5263.8950000000004</v>
      </c>
      <c r="H302" s="11">
        <v>5126.576</v>
      </c>
      <c r="I302" s="8">
        <v>1052.7790000000002</v>
      </c>
      <c r="J302" s="14" t="s">
        <v>29</v>
      </c>
    </row>
    <row r="303" spans="1:10" x14ac:dyDescent="0.25">
      <c r="A303" s="4">
        <v>2021</v>
      </c>
      <c r="B303" s="42">
        <v>245</v>
      </c>
      <c r="C303" s="34">
        <f t="shared" si="4"/>
        <v>245</v>
      </c>
      <c r="D303" s="4" t="s">
        <v>2</v>
      </c>
      <c r="E303" s="5" t="s">
        <v>25</v>
      </c>
      <c r="F303" s="10">
        <v>2498</v>
      </c>
      <c r="G303" s="10">
        <v>8800</v>
      </c>
      <c r="H303" s="10">
        <v>8960</v>
      </c>
      <c r="I303" s="9">
        <v>1760</v>
      </c>
      <c r="J303" s="15" t="s">
        <v>29</v>
      </c>
    </row>
    <row r="304" spans="1:10" x14ac:dyDescent="0.25">
      <c r="A304" s="2">
        <v>2021</v>
      </c>
      <c r="B304" s="41">
        <v>245</v>
      </c>
      <c r="C304" s="35">
        <f t="shared" si="4"/>
        <v>245</v>
      </c>
      <c r="D304" s="2" t="s">
        <v>1</v>
      </c>
      <c r="E304" s="3" t="s">
        <v>23</v>
      </c>
      <c r="F304" s="11">
        <v>1245</v>
      </c>
      <c r="G304" s="11">
        <v>5034.92</v>
      </c>
      <c r="H304" s="11">
        <v>5126.4639999999999</v>
      </c>
      <c r="I304" s="8">
        <v>1006.984</v>
      </c>
      <c r="J304" s="14" t="s">
        <v>29</v>
      </c>
    </row>
    <row r="305" spans="1:10" x14ac:dyDescent="0.25">
      <c r="A305" s="4">
        <v>2021</v>
      </c>
      <c r="B305" s="42">
        <v>245</v>
      </c>
      <c r="C305" s="34">
        <f t="shared" si="4"/>
        <v>245</v>
      </c>
      <c r="D305" s="4" t="s">
        <v>26</v>
      </c>
      <c r="E305" s="6" t="s">
        <v>18</v>
      </c>
      <c r="F305" s="10">
        <v>644</v>
      </c>
      <c r="G305" s="10">
        <v>6317.85</v>
      </c>
      <c r="H305" s="10">
        <v>6432.72</v>
      </c>
      <c r="I305" s="9">
        <v>1263.5700000000002</v>
      </c>
      <c r="J305" s="15" t="s">
        <v>29</v>
      </c>
    </row>
    <row r="306" spans="1:10" x14ac:dyDescent="0.25">
      <c r="A306" s="2">
        <v>2021</v>
      </c>
      <c r="B306" s="41">
        <v>245</v>
      </c>
      <c r="C306" s="35">
        <f t="shared" si="4"/>
        <v>245</v>
      </c>
      <c r="D306" s="2" t="s">
        <v>0</v>
      </c>
      <c r="E306" s="7" t="s">
        <v>17</v>
      </c>
      <c r="F306" s="11">
        <v>643</v>
      </c>
      <c r="G306" s="11">
        <v>7700</v>
      </c>
      <c r="H306" s="11">
        <v>7840</v>
      </c>
      <c r="I306" s="8">
        <v>1540</v>
      </c>
      <c r="J306" s="14" t="s">
        <v>29</v>
      </c>
    </row>
    <row r="307" spans="1:10" x14ac:dyDescent="0.25">
      <c r="A307" s="4">
        <v>2021</v>
      </c>
      <c r="B307" s="42">
        <v>245</v>
      </c>
      <c r="C307" s="34">
        <f t="shared" si="4"/>
        <v>245</v>
      </c>
      <c r="D307" s="4" t="s">
        <v>26</v>
      </c>
      <c r="E307" s="6" t="s">
        <v>19</v>
      </c>
      <c r="F307" s="10">
        <v>455</v>
      </c>
      <c r="G307" s="10">
        <v>5036.46</v>
      </c>
      <c r="H307" s="10">
        <v>5128.0320000000002</v>
      </c>
      <c r="I307" s="9">
        <v>1007.292</v>
      </c>
      <c r="J307" s="15" t="s">
        <v>29</v>
      </c>
    </row>
    <row r="308" spans="1:10" x14ac:dyDescent="0.25">
      <c r="A308" s="2">
        <v>2021</v>
      </c>
      <c r="B308" s="41">
        <v>245</v>
      </c>
      <c r="C308" s="35">
        <f t="shared" si="4"/>
        <v>245</v>
      </c>
      <c r="D308" s="2" t="s">
        <v>0</v>
      </c>
      <c r="E308" s="7" t="s">
        <v>16</v>
      </c>
      <c r="F308" s="11">
        <v>345</v>
      </c>
      <c r="G308" s="11">
        <v>7700</v>
      </c>
      <c r="H308" s="11">
        <v>7840</v>
      </c>
      <c r="I308" s="8">
        <v>1540</v>
      </c>
      <c r="J308" s="14" t="s">
        <v>29</v>
      </c>
    </row>
    <row r="309" spans="1:10" x14ac:dyDescent="0.25">
      <c r="A309" s="4">
        <v>2021</v>
      </c>
      <c r="B309" s="42">
        <v>245</v>
      </c>
      <c r="C309" s="34">
        <f t="shared" si="4"/>
        <v>245</v>
      </c>
      <c r="D309" s="4" t="s">
        <v>1</v>
      </c>
      <c r="E309" s="5" t="s">
        <v>21</v>
      </c>
      <c r="F309" s="10">
        <v>122</v>
      </c>
      <c r="G309" s="10">
        <v>110</v>
      </c>
      <c r="H309" s="10">
        <v>112</v>
      </c>
      <c r="I309" s="9">
        <v>22</v>
      </c>
      <c r="J309" s="15" t="s">
        <v>29</v>
      </c>
    </row>
    <row r="310" spans="1:10" x14ac:dyDescent="0.25">
      <c r="A310" s="2">
        <v>2021</v>
      </c>
      <c r="B310" s="41">
        <v>245</v>
      </c>
      <c r="C310" s="35">
        <f t="shared" si="4"/>
        <v>245</v>
      </c>
      <c r="D310" s="2" t="s">
        <v>3</v>
      </c>
      <c r="E310" s="7" t="s">
        <v>14</v>
      </c>
      <c r="F310" s="11">
        <v>78</v>
      </c>
      <c r="G310" s="11">
        <v>5034.92</v>
      </c>
      <c r="H310" s="11">
        <v>5126.4639999999999</v>
      </c>
      <c r="I310" s="8">
        <v>1006.984</v>
      </c>
      <c r="J310" s="14" t="s">
        <v>29</v>
      </c>
    </row>
    <row r="311" spans="1:10" x14ac:dyDescent="0.25">
      <c r="A311" s="4">
        <v>2021</v>
      </c>
      <c r="B311" s="42">
        <v>245</v>
      </c>
      <c r="C311" s="34">
        <f t="shared" si="4"/>
        <v>245</v>
      </c>
      <c r="D311" s="4" t="s">
        <v>3</v>
      </c>
      <c r="E311" s="6" t="s">
        <v>12</v>
      </c>
      <c r="F311" s="10">
        <v>76</v>
      </c>
      <c r="G311" s="10">
        <v>4576.8999999999996</v>
      </c>
      <c r="H311" s="10">
        <v>5126.1279999999997</v>
      </c>
      <c r="I311" s="9">
        <v>915.38</v>
      </c>
      <c r="J311" s="15" t="s">
        <v>29</v>
      </c>
    </row>
    <row r="312" spans="1:10" x14ac:dyDescent="0.25">
      <c r="A312" s="2">
        <v>2021</v>
      </c>
      <c r="B312" s="41">
        <v>245</v>
      </c>
      <c r="C312" s="35">
        <f t="shared" si="4"/>
        <v>245</v>
      </c>
      <c r="D312" s="2" t="s">
        <v>3</v>
      </c>
      <c r="E312" s="7" t="s">
        <v>13</v>
      </c>
      <c r="F312" s="11">
        <v>46</v>
      </c>
      <c r="G312" s="11">
        <v>200</v>
      </c>
      <c r="H312" s="11">
        <v>224</v>
      </c>
      <c r="I312" s="8">
        <v>40</v>
      </c>
      <c r="J312" s="14" t="s">
        <v>29</v>
      </c>
    </row>
    <row r="313" spans="1:10" x14ac:dyDescent="0.25">
      <c r="A313" s="4">
        <v>2021</v>
      </c>
      <c r="B313" s="42">
        <v>245</v>
      </c>
      <c r="C313" s="34">
        <f t="shared" si="4"/>
        <v>245</v>
      </c>
      <c r="D313" s="4" t="s">
        <v>3</v>
      </c>
      <c r="E313" s="6" t="s">
        <v>11</v>
      </c>
      <c r="F313" s="10">
        <v>34</v>
      </c>
      <c r="G313" s="10">
        <v>4576.8</v>
      </c>
      <c r="H313" s="10">
        <v>5126.0160000000005</v>
      </c>
      <c r="I313" s="9">
        <v>915.36000000000013</v>
      </c>
      <c r="J313" s="15" t="s">
        <v>29</v>
      </c>
    </row>
    <row r="314" spans="1:10" x14ac:dyDescent="0.25">
      <c r="A314" s="2">
        <v>2021</v>
      </c>
      <c r="B314" s="41">
        <v>245</v>
      </c>
      <c r="C314" s="35">
        <f t="shared" si="4"/>
        <v>245</v>
      </c>
      <c r="D314" s="2" t="s">
        <v>1</v>
      </c>
      <c r="E314" s="3" t="s">
        <v>22</v>
      </c>
      <c r="F314" s="11">
        <v>7</v>
      </c>
      <c r="G314" s="11">
        <v>200</v>
      </c>
      <c r="H314" s="11">
        <v>224</v>
      </c>
      <c r="I314" s="8">
        <v>40</v>
      </c>
      <c r="J314" s="14" t="s">
        <v>29</v>
      </c>
    </row>
    <row r="315" spans="1:10" x14ac:dyDescent="0.25">
      <c r="A315" s="4">
        <v>2021</v>
      </c>
      <c r="B315" s="42">
        <v>245</v>
      </c>
      <c r="C315" s="34">
        <f t="shared" si="4"/>
        <v>245</v>
      </c>
      <c r="D315" s="4" t="s">
        <v>3</v>
      </c>
      <c r="E315" s="6" t="s">
        <v>15</v>
      </c>
      <c r="F315" s="10">
        <v>3</v>
      </c>
      <c r="G315" s="10">
        <v>4577.3</v>
      </c>
      <c r="H315" s="10">
        <v>5126.576</v>
      </c>
      <c r="I315" s="9">
        <v>915.46</v>
      </c>
      <c r="J315" s="15" t="s">
        <v>29</v>
      </c>
    </row>
    <row r="316" spans="1:10" x14ac:dyDescent="0.25">
      <c r="A316" s="2">
        <v>2021</v>
      </c>
      <c r="B316" s="41">
        <v>245</v>
      </c>
      <c r="C316" s="35">
        <f t="shared" si="4"/>
        <v>245</v>
      </c>
      <c r="D316" s="2" t="s">
        <v>20</v>
      </c>
      <c r="E316" s="7" t="s">
        <v>20</v>
      </c>
      <c r="F316" s="11">
        <v>2</v>
      </c>
      <c r="G316" s="11">
        <v>6600</v>
      </c>
      <c r="H316" s="11">
        <v>7392</v>
      </c>
      <c r="I316" s="8">
        <v>1320</v>
      </c>
      <c r="J316" s="14" t="s">
        <v>29</v>
      </c>
    </row>
    <row r="317" spans="1:10" x14ac:dyDescent="0.25">
      <c r="A317" s="4">
        <v>2021</v>
      </c>
      <c r="B317" s="42">
        <v>275</v>
      </c>
      <c r="C317" s="34">
        <f t="shared" si="4"/>
        <v>275</v>
      </c>
      <c r="D317" s="4" t="s">
        <v>2</v>
      </c>
      <c r="E317" s="5" t="s">
        <v>24</v>
      </c>
      <c r="F317" s="10">
        <v>3566</v>
      </c>
      <c r="G317" s="10">
        <v>4577.3</v>
      </c>
      <c r="H317" s="10">
        <v>5126.576</v>
      </c>
      <c r="I317" s="9">
        <v>915.46</v>
      </c>
      <c r="J317" s="15" t="s">
        <v>29</v>
      </c>
    </row>
    <row r="318" spans="1:10" x14ac:dyDescent="0.25">
      <c r="A318" s="2">
        <v>2021</v>
      </c>
      <c r="B318" s="41">
        <v>275</v>
      </c>
      <c r="C318" s="35">
        <f t="shared" si="4"/>
        <v>275</v>
      </c>
      <c r="D318" s="2" t="s">
        <v>2</v>
      </c>
      <c r="E318" s="3" t="s">
        <v>25</v>
      </c>
      <c r="F318" s="11">
        <v>2498</v>
      </c>
      <c r="G318" s="11">
        <v>8000</v>
      </c>
      <c r="H318" s="11">
        <v>8960</v>
      </c>
      <c r="I318" s="8">
        <v>1600</v>
      </c>
      <c r="J318" s="14" t="s">
        <v>29</v>
      </c>
    </row>
    <row r="319" spans="1:10" x14ac:dyDescent="0.25">
      <c r="A319" s="4">
        <v>2021</v>
      </c>
      <c r="B319" s="42">
        <v>275</v>
      </c>
      <c r="C319" s="34">
        <f t="shared" si="4"/>
        <v>275</v>
      </c>
      <c r="D319" s="4" t="s">
        <v>1</v>
      </c>
      <c r="E319" s="5" t="s">
        <v>23</v>
      </c>
      <c r="F319" s="10">
        <v>1245</v>
      </c>
      <c r="G319" s="10">
        <v>4577.2</v>
      </c>
      <c r="H319" s="10">
        <v>5126.4639999999999</v>
      </c>
      <c r="I319" s="9">
        <v>915.44</v>
      </c>
      <c r="J319" s="15" t="s">
        <v>29</v>
      </c>
    </row>
    <row r="320" spans="1:10" x14ac:dyDescent="0.25">
      <c r="A320" s="2">
        <v>2021</v>
      </c>
      <c r="B320" s="41">
        <v>275</v>
      </c>
      <c r="C320" s="35">
        <f t="shared" si="4"/>
        <v>275</v>
      </c>
      <c r="D320" s="2" t="s">
        <v>26</v>
      </c>
      <c r="E320" s="7" t="s">
        <v>18</v>
      </c>
      <c r="F320" s="11">
        <v>644</v>
      </c>
      <c r="G320" s="11">
        <v>5743.5</v>
      </c>
      <c r="H320" s="11">
        <v>6432.72</v>
      </c>
      <c r="I320" s="8">
        <v>1148.7</v>
      </c>
      <c r="J320" s="14" t="s">
        <v>29</v>
      </c>
    </row>
    <row r="321" spans="1:10" x14ac:dyDescent="0.25">
      <c r="A321" s="4">
        <v>2021</v>
      </c>
      <c r="B321" s="42">
        <v>275</v>
      </c>
      <c r="C321" s="34">
        <f t="shared" si="4"/>
        <v>275</v>
      </c>
      <c r="D321" s="4" t="s">
        <v>0</v>
      </c>
      <c r="E321" s="6" t="s">
        <v>17</v>
      </c>
      <c r="F321" s="10">
        <v>643</v>
      </c>
      <c r="G321" s="10">
        <v>7000</v>
      </c>
      <c r="H321" s="10">
        <v>7840</v>
      </c>
      <c r="I321" s="9">
        <v>1400</v>
      </c>
      <c r="J321" s="15" t="s">
        <v>29</v>
      </c>
    </row>
    <row r="322" spans="1:10" x14ac:dyDescent="0.25">
      <c r="A322" s="2">
        <v>2021</v>
      </c>
      <c r="B322" s="41">
        <v>275</v>
      </c>
      <c r="C322" s="35">
        <f t="shared" ref="C322:C385" si="5">B322</f>
        <v>275</v>
      </c>
      <c r="D322" s="2" t="s">
        <v>26</v>
      </c>
      <c r="E322" s="7" t="s">
        <v>19</v>
      </c>
      <c r="F322" s="11">
        <v>455</v>
      </c>
      <c r="G322" s="11">
        <v>4578.6000000000004</v>
      </c>
      <c r="H322" s="11">
        <v>5128.0320000000002</v>
      </c>
      <c r="I322" s="8">
        <v>915.72000000000014</v>
      </c>
      <c r="J322" s="14" t="s">
        <v>27</v>
      </c>
    </row>
    <row r="323" spans="1:10" x14ac:dyDescent="0.25">
      <c r="A323" s="4">
        <v>2021</v>
      </c>
      <c r="B323" s="42">
        <v>275</v>
      </c>
      <c r="C323" s="34">
        <f t="shared" si="5"/>
        <v>275</v>
      </c>
      <c r="D323" s="4" t="s">
        <v>0</v>
      </c>
      <c r="E323" s="6" t="s">
        <v>16</v>
      </c>
      <c r="F323" s="10">
        <v>345</v>
      </c>
      <c r="G323" s="10">
        <v>7000</v>
      </c>
      <c r="H323" s="10">
        <v>7840</v>
      </c>
      <c r="I323" s="9">
        <v>1400</v>
      </c>
      <c r="J323" s="15" t="s">
        <v>27</v>
      </c>
    </row>
    <row r="324" spans="1:10" x14ac:dyDescent="0.25">
      <c r="A324" s="2">
        <v>2021</v>
      </c>
      <c r="B324" s="41">
        <v>275</v>
      </c>
      <c r="C324" s="35">
        <f t="shared" si="5"/>
        <v>275</v>
      </c>
      <c r="D324" s="2" t="s">
        <v>1</v>
      </c>
      <c r="E324" s="3" t="s">
        <v>21</v>
      </c>
      <c r="F324" s="11">
        <v>122</v>
      </c>
      <c r="G324" s="11">
        <v>100</v>
      </c>
      <c r="H324" s="11">
        <v>112</v>
      </c>
      <c r="I324" s="8">
        <v>20</v>
      </c>
      <c r="J324" s="14" t="s">
        <v>27</v>
      </c>
    </row>
    <row r="325" spans="1:10" x14ac:dyDescent="0.25">
      <c r="A325" s="4">
        <v>2021</v>
      </c>
      <c r="B325" s="42">
        <v>275</v>
      </c>
      <c r="C325" s="34">
        <f t="shared" si="5"/>
        <v>275</v>
      </c>
      <c r="D325" s="4" t="s">
        <v>3</v>
      </c>
      <c r="E325" s="6" t="s">
        <v>14</v>
      </c>
      <c r="F325" s="10">
        <v>78</v>
      </c>
      <c r="G325" s="10">
        <v>4577.2</v>
      </c>
      <c r="H325" s="10">
        <v>5126.4639999999999</v>
      </c>
      <c r="I325" s="9">
        <v>915.44</v>
      </c>
      <c r="J325" s="15" t="s">
        <v>27</v>
      </c>
    </row>
    <row r="326" spans="1:10" x14ac:dyDescent="0.25">
      <c r="A326" s="2">
        <v>2021</v>
      </c>
      <c r="B326" s="41">
        <v>275</v>
      </c>
      <c r="C326" s="35">
        <f t="shared" si="5"/>
        <v>275</v>
      </c>
      <c r="D326" s="2" t="s">
        <v>3</v>
      </c>
      <c r="E326" s="7" t="s">
        <v>12</v>
      </c>
      <c r="F326" s="11">
        <v>76</v>
      </c>
      <c r="G326" s="11">
        <v>4576.8999999999996</v>
      </c>
      <c r="H326" s="11">
        <v>5126.1279999999997</v>
      </c>
      <c r="I326" s="8">
        <v>915.38</v>
      </c>
      <c r="J326" s="14" t="s">
        <v>27</v>
      </c>
    </row>
    <row r="327" spans="1:10" x14ac:dyDescent="0.25">
      <c r="A327" s="4">
        <v>2021</v>
      </c>
      <c r="B327" s="42">
        <v>275</v>
      </c>
      <c r="C327" s="34">
        <f t="shared" si="5"/>
        <v>275</v>
      </c>
      <c r="D327" s="4" t="s">
        <v>3</v>
      </c>
      <c r="E327" s="6" t="s">
        <v>13</v>
      </c>
      <c r="F327" s="10">
        <v>46</v>
      </c>
      <c r="G327" s="10">
        <v>200</v>
      </c>
      <c r="H327" s="10">
        <v>224</v>
      </c>
      <c r="I327" s="9">
        <v>40</v>
      </c>
      <c r="J327" s="15" t="s">
        <v>27</v>
      </c>
    </row>
    <row r="328" spans="1:10" x14ac:dyDescent="0.25">
      <c r="A328" s="2">
        <v>2021</v>
      </c>
      <c r="B328" s="41">
        <v>275</v>
      </c>
      <c r="C328" s="35">
        <f t="shared" si="5"/>
        <v>275</v>
      </c>
      <c r="D328" s="2" t="s">
        <v>3</v>
      </c>
      <c r="E328" s="7" t="s">
        <v>11</v>
      </c>
      <c r="F328" s="11">
        <v>34</v>
      </c>
      <c r="G328" s="11">
        <v>4576.8</v>
      </c>
      <c r="H328" s="11">
        <v>5126.0160000000005</v>
      </c>
      <c r="I328" s="8">
        <v>915.36000000000013</v>
      </c>
      <c r="J328" s="14" t="s">
        <v>27</v>
      </c>
    </row>
    <row r="329" spans="1:10" x14ac:dyDescent="0.25">
      <c r="A329" s="4">
        <v>2021</v>
      </c>
      <c r="B329" s="42">
        <v>275</v>
      </c>
      <c r="C329" s="34">
        <f t="shared" si="5"/>
        <v>275</v>
      </c>
      <c r="D329" s="4" t="s">
        <v>1</v>
      </c>
      <c r="E329" s="5" t="s">
        <v>22</v>
      </c>
      <c r="F329" s="10">
        <v>7</v>
      </c>
      <c r="G329" s="10">
        <v>200</v>
      </c>
      <c r="H329" s="10">
        <v>224</v>
      </c>
      <c r="I329" s="9">
        <v>40</v>
      </c>
      <c r="J329" s="15" t="s">
        <v>27</v>
      </c>
    </row>
    <row r="330" spans="1:10" x14ac:dyDescent="0.25">
      <c r="A330" s="2">
        <v>2021</v>
      </c>
      <c r="B330" s="41">
        <v>275</v>
      </c>
      <c r="C330" s="35">
        <f t="shared" si="5"/>
        <v>275</v>
      </c>
      <c r="D330" s="2" t="s">
        <v>3</v>
      </c>
      <c r="E330" s="7" t="s">
        <v>15</v>
      </c>
      <c r="F330" s="11">
        <v>3</v>
      </c>
      <c r="G330" s="11">
        <v>4577.3</v>
      </c>
      <c r="H330" s="11">
        <v>5126.576</v>
      </c>
      <c r="I330" s="8">
        <v>915.46</v>
      </c>
      <c r="J330" s="14" t="s">
        <v>27</v>
      </c>
    </row>
    <row r="331" spans="1:10" x14ac:dyDescent="0.25">
      <c r="A331" s="4">
        <v>2021</v>
      </c>
      <c r="B331" s="42">
        <v>275</v>
      </c>
      <c r="C331" s="34">
        <f t="shared" si="5"/>
        <v>275</v>
      </c>
      <c r="D331" s="4" t="s">
        <v>20</v>
      </c>
      <c r="E331" s="6" t="s">
        <v>20</v>
      </c>
      <c r="F331" s="10">
        <v>2</v>
      </c>
      <c r="G331" s="10">
        <v>6600</v>
      </c>
      <c r="H331" s="10">
        <v>7392</v>
      </c>
      <c r="I331" s="9">
        <v>1320</v>
      </c>
      <c r="J331" s="15" t="s">
        <v>27</v>
      </c>
    </row>
    <row r="332" spans="1:10" x14ac:dyDescent="0.25">
      <c r="A332" s="2">
        <v>2021</v>
      </c>
      <c r="B332" s="41">
        <v>306</v>
      </c>
      <c r="C332" s="35">
        <f t="shared" si="5"/>
        <v>306</v>
      </c>
      <c r="D332" s="2" t="s">
        <v>2</v>
      </c>
      <c r="E332" s="3" t="s">
        <v>24</v>
      </c>
      <c r="F332" s="11">
        <v>3566</v>
      </c>
      <c r="G332" s="11">
        <v>4577.3</v>
      </c>
      <c r="H332" s="11">
        <v>5126.576</v>
      </c>
      <c r="I332" s="8">
        <v>915.46</v>
      </c>
      <c r="J332" s="14" t="s">
        <v>27</v>
      </c>
    </row>
    <row r="333" spans="1:10" x14ac:dyDescent="0.25">
      <c r="A333" s="4">
        <v>2021</v>
      </c>
      <c r="B333" s="42">
        <v>306</v>
      </c>
      <c r="C333" s="34">
        <f t="shared" si="5"/>
        <v>306</v>
      </c>
      <c r="D333" s="4" t="s">
        <v>2</v>
      </c>
      <c r="E333" s="5" t="s">
        <v>25</v>
      </c>
      <c r="F333" s="10">
        <v>2498</v>
      </c>
      <c r="G333" s="10">
        <v>8000</v>
      </c>
      <c r="H333" s="10">
        <v>8960</v>
      </c>
      <c r="I333" s="9">
        <v>1600</v>
      </c>
      <c r="J333" s="15" t="s">
        <v>27</v>
      </c>
    </row>
    <row r="334" spans="1:10" x14ac:dyDescent="0.25">
      <c r="A334" s="2">
        <v>2021</v>
      </c>
      <c r="B334" s="41">
        <v>306</v>
      </c>
      <c r="C334" s="35">
        <f t="shared" si="5"/>
        <v>306</v>
      </c>
      <c r="D334" s="2" t="s">
        <v>1</v>
      </c>
      <c r="E334" s="3" t="s">
        <v>23</v>
      </c>
      <c r="F334" s="11">
        <v>1245</v>
      </c>
      <c r="G334" s="11">
        <v>4577.2</v>
      </c>
      <c r="H334" s="11">
        <v>5126.4639999999999</v>
      </c>
      <c r="I334" s="8">
        <v>915.44</v>
      </c>
      <c r="J334" s="14" t="s">
        <v>27</v>
      </c>
    </row>
    <row r="335" spans="1:10" x14ac:dyDescent="0.25">
      <c r="A335" s="4">
        <v>2021</v>
      </c>
      <c r="B335" s="42">
        <v>306</v>
      </c>
      <c r="C335" s="34">
        <f t="shared" si="5"/>
        <v>306</v>
      </c>
      <c r="D335" s="4" t="s">
        <v>26</v>
      </c>
      <c r="E335" s="6" t="s">
        <v>18</v>
      </c>
      <c r="F335" s="10">
        <v>644</v>
      </c>
      <c r="G335" s="10">
        <v>5743.5</v>
      </c>
      <c r="H335" s="10">
        <v>6432.72</v>
      </c>
      <c r="I335" s="9">
        <v>1148.7</v>
      </c>
      <c r="J335" s="15" t="s">
        <v>27</v>
      </c>
    </row>
    <row r="336" spans="1:10" x14ac:dyDescent="0.25">
      <c r="A336" s="2">
        <v>2021</v>
      </c>
      <c r="B336" s="41">
        <v>306</v>
      </c>
      <c r="C336" s="35">
        <f t="shared" si="5"/>
        <v>306</v>
      </c>
      <c r="D336" s="2" t="s">
        <v>0</v>
      </c>
      <c r="E336" s="7" t="s">
        <v>17</v>
      </c>
      <c r="F336" s="11">
        <v>643</v>
      </c>
      <c r="G336" s="11">
        <v>7000</v>
      </c>
      <c r="H336" s="11">
        <v>7840</v>
      </c>
      <c r="I336" s="8">
        <v>1400</v>
      </c>
      <c r="J336" s="14" t="s">
        <v>27</v>
      </c>
    </row>
    <row r="337" spans="1:10" x14ac:dyDescent="0.25">
      <c r="A337" s="4">
        <v>2021</v>
      </c>
      <c r="B337" s="42">
        <v>306</v>
      </c>
      <c r="C337" s="34">
        <f t="shared" si="5"/>
        <v>306</v>
      </c>
      <c r="D337" s="4" t="s">
        <v>26</v>
      </c>
      <c r="E337" s="6" t="s">
        <v>19</v>
      </c>
      <c r="F337" s="10">
        <v>455</v>
      </c>
      <c r="G337" s="10">
        <v>4578.6000000000004</v>
      </c>
      <c r="H337" s="10">
        <v>5128.0320000000002</v>
      </c>
      <c r="I337" s="9">
        <v>915.72000000000014</v>
      </c>
      <c r="J337" s="15" t="s">
        <v>27</v>
      </c>
    </row>
    <row r="338" spans="1:10" x14ac:dyDescent="0.25">
      <c r="A338" s="2">
        <v>2021</v>
      </c>
      <c r="B338" s="41">
        <v>306</v>
      </c>
      <c r="C338" s="35">
        <f t="shared" si="5"/>
        <v>306</v>
      </c>
      <c r="D338" s="2" t="s">
        <v>0</v>
      </c>
      <c r="E338" s="7" t="s">
        <v>16</v>
      </c>
      <c r="F338" s="11">
        <v>345</v>
      </c>
      <c r="G338" s="11">
        <v>7000</v>
      </c>
      <c r="H338" s="11">
        <v>7840</v>
      </c>
      <c r="I338" s="8">
        <v>1400</v>
      </c>
      <c r="J338" s="14" t="s">
        <v>27</v>
      </c>
    </row>
    <row r="339" spans="1:10" x14ac:dyDescent="0.25">
      <c r="A339" s="4">
        <v>2021</v>
      </c>
      <c r="B339" s="42">
        <v>306</v>
      </c>
      <c r="C339" s="34">
        <f t="shared" si="5"/>
        <v>306</v>
      </c>
      <c r="D339" s="4" t="s">
        <v>1</v>
      </c>
      <c r="E339" s="5" t="s">
        <v>21</v>
      </c>
      <c r="F339" s="10">
        <v>122</v>
      </c>
      <c r="G339" s="10">
        <v>100</v>
      </c>
      <c r="H339" s="10">
        <v>112</v>
      </c>
      <c r="I339" s="9">
        <v>20</v>
      </c>
      <c r="J339" s="15" t="s">
        <v>27</v>
      </c>
    </row>
    <row r="340" spans="1:10" x14ac:dyDescent="0.25">
      <c r="A340" s="2">
        <v>2021</v>
      </c>
      <c r="B340" s="41">
        <v>306</v>
      </c>
      <c r="C340" s="35">
        <f t="shared" si="5"/>
        <v>306</v>
      </c>
      <c r="D340" s="2" t="s">
        <v>3</v>
      </c>
      <c r="E340" s="7" t="s">
        <v>14</v>
      </c>
      <c r="F340" s="11">
        <v>78</v>
      </c>
      <c r="G340" s="11">
        <v>4577.2</v>
      </c>
      <c r="H340" s="11">
        <v>5126.4639999999999</v>
      </c>
      <c r="I340" s="8">
        <v>915.44</v>
      </c>
      <c r="J340" s="14" t="s">
        <v>27</v>
      </c>
    </row>
    <row r="341" spans="1:10" x14ac:dyDescent="0.25">
      <c r="A341" s="4">
        <v>2021</v>
      </c>
      <c r="B341" s="42">
        <v>306</v>
      </c>
      <c r="C341" s="34">
        <f t="shared" si="5"/>
        <v>306</v>
      </c>
      <c r="D341" s="4" t="s">
        <v>3</v>
      </c>
      <c r="E341" s="6" t="s">
        <v>12</v>
      </c>
      <c r="F341" s="10">
        <v>76</v>
      </c>
      <c r="G341" s="10">
        <v>4576.8999999999996</v>
      </c>
      <c r="H341" s="10">
        <v>5126.1279999999997</v>
      </c>
      <c r="I341" s="9">
        <v>915.38</v>
      </c>
      <c r="J341" s="15" t="s">
        <v>27</v>
      </c>
    </row>
    <row r="342" spans="1:10" x14ac:dyDescent="0.25">
      <c r="A342" s="2">
        <v>2021</v>
      </c>
      <c r="B342" s="41">
        <v>306</v>
      </c>
      <c r="C342" s="35">
        <f t="shared" si="5"/>
        <v>306</v>
      </c>
      <c r="D342" s="2" t="s">
        <v>3</v>
      </c>
      <c r="E342" s="7" t="s">
        <v>13</v>
      </c>
      <c r="F342" s="11">
        <v>46</v>
      </c>
      <c r="G342" s="11">
        <v>200</v>
      </c>
      <c r="H342" s="11">
        <v>224</v>
      </c>
      <c r="I342" s="8">
        <v>40</v>
      </c>
      <c r="J342" s="14" t="s">
        <v>27</v>
      </c>
    </row>
    <row r="343" spans="1:10" x14ac:dyDescent="0.25">
      <c r="A343" s="4">
        <v>2021</v>
      </c>
      <c r="B343" s="42">
        <v>306</v>
      </c>
      <c r="C343" s="34">
        <f t="shared" si="5"/>
        <v>306</v>
      </c>
      <c r="D343" s="4" t="s">
        <v>3</v>
      </c>
      <c r="E343" s="6" t="s">
        <v>11</v>
      </c>
      <c r="F343" s="10">
        <v>34</v>
      </c>
      <c r="G343" s="10">
        <v>5492.16</v>
      </c>
      <c r="H343" s="10">
        <v>5126.0160000000005</v>
      </c>
      <c r="I343" s="9">
        <v>1098.432</v>
      </c>
      <c r="J343" s="15" t="s">
        <v>27</v>
      </c>
    </row>
    <row r="344" spans="1:10" x14ac:dyDescent="0.25">
      <c r="A344" s="2">
        <v>2021</v>
      </c>
      <c r="B344" s="41">
        <v>306</v>
      </c>
      <c r="C344" s="35">
        <f t="shared" si="5"/>
        <v>306</v>
      </c>
      <c r="D344" s="2" t="s">
        <v>1</v>
      </c>
      <c r="E344" s="3" t="s">
        <v>22</v>
      </c>
      <c r="F344" s="11">
        <v>7</v>
      </c>
      <c r="G344" s="11">
        <v>240</v>
      </c>
      <c r="H344" s="11">
        <v>224</v>
      </c>
      <c r="I344" s="8">
        <v>48</v>
      </c>
      <c r="J344" s="14" t="s">
        <v>27</v>
      </c>
    </row>
    <row r="345" spans="1:10" x14ac:dyDescent="0.25">
      <c r="A345" s="4">
        <v>2021</v>
      </c>
      <c r="B345" s="42">
        <v>306</v>
      </c>
      <c r="C345" s="34">
        <f t="shared" si="5"/>
        <v>306</v>
      </c>
      <c r="D345" s="4" t="s">
        <v>3</v>
      </c>
      <c r="E345" s="6" t="s">
        <v>15</v>
      </c>
      <c r="F345" s="10">
        <v>3</v>
      </c>
      <c r="G345" s="10">
        <v>5492.76</v>
      </c>
      <c r="H345" s="10">
        <v>5126.576</v>
      </c>
      <c r="I345" s="9">
        <v>1098.5520000000001</v>
      </c>
      <c r="J345" s="15" t="s">
        <v>27</v>
      </c>
    </row>
    <row r="346" spans="1:10" x14ac:dyDescent="0.25">
      <c r="A346" s="2">
        <v>2021</v>
      </c>
      <c r="B346" s="41">
        <v>306</v>
      </c>
      <c r="C346" s="35">
        <f t="shared" si="5"/>
        <v>306</v>
      </c>
      <c r="D346" s="2" t="s">
        <v>20</v>
      </c>
      <c r="E346" s="7" t="s">
        <v>20</v>
      </c>
      <c r="F346" s="11">
        <v>2</v>
      </c>
      <c r="G346" s="11">
        <v>7920</v>
      </c>
      <c r="H346" s="11">
        <v>7392</v>
      </c>
      <c r="I346" s="8">
        <v>1584</v>
      </c>
      <c r="J346" s="14" t="s">
        <v>27</v>
      </c>
    </row>
    <row r="347" spans="1:10" x14ac:dyDescent="0.25">
      <c r="A347" s="4">
        <v>2021</v>
      </c>
      <c r="B347" s="42">
        <v>336</v>
      </c>
      <c r="C347" s="34">
        <f t="shared" si="5"/>
        <v>336</v>
      </c>
      <c r="D347" s="4" t="s">
        <v>2</v>
      </c>
      <c r="E347" s="5" t="s">
        <v>24</v>
      </c>
      <c r="F347" s="10">
        <v>3566</v>
      </c>
      <c r="G347" s="10">
        <v>4577.3</v>
      </c>
      <c r="H347" s="10">
        <v>5126.576</v>
      </c>
      <c r="I347" s="9">
        <v>915.46</v>
      </c>
      <c r="J347" s="15" t="s">
        <v>27</v>
      </c>
    </row>
    <row r="348" spans="1:10" x14ac:dyDescent="0.25">
      <c r="A348" s="2">
        <v>2021</v>
      </c>
      <c r="B348" s="41">
        <v>336</v>
      </c>
      <c r="C348" s="35">
        <f t="shared" si="5"/>
        <v>336</v>
      </c>
      <c r="D348" s="2" t="s">
        <v>2</v>
      </c>
      <c r="E348" s="3" t="s">
        <v>25</v>
      </c>
      <c r="F348" s="11">
        <v>2498</v>
      </c>
      <c r="G348" s="11">
        <v>8000</v>
      </c>
      <c r="H348" s="11">
        <v>8960</v>
      </c>
      <c r="I348" s="8">
        <v>1600</v>
      </c>
      <c r="J348" s="14" t="s">
        <v>27</v>
      </c>
    </row>
    <row r="349" spans="1:10" x14ac:dyDescent="0.25">
      <c r="A349" s="4">
        <v>2021</v>
      </c>
      <c r="B349" s="42">
        <v>336</v>
      </c>
      <c r="C349" s="34">
        <f t="shared" si="5"/>
        <v>336</v>
      </c>
      <c r="D349" s="4" t="s">
        <v>1</v>
      </c>
      <c r="E349" s="5" t="s">
        <v>23</v>
      </c>
      <c r="F349" s="10">
        <v>1245</v>
      </c>
      <c r="G349" s="10">
        <v>4577.2</v>
      </c>
      <c r="H349" s="10">
        <v>5126.4639999999999</v>
      </c>
      <c r="I349" s="9">
        <v>915.44</v>
      </c>
      <c r="J349" s="15" t="s">
        <v>27</v>
      </c>
    </row>
    <row r="350" spans="1:10" x14ac:dyDescent="0.25">
      <c r="A350" s="2">
        <v>2021</v>
      </c>
      <c r="B350" s="41">
        <v>336</v>
      </c>
      <c r="C350" s="35">
        <f t="shared" si="5"/>
        <v>336</v>
      </c>
      <c r="D350" s="2" t="s">
        <v>26</v>
      </c>
      <c r="E350" s="7" t="s">
        <v>18</v>
      </c>
      <c r="F350" s="11">
        <v>644</v>
      </c>
      <c r="G350" s="11">
        <v>5743.5</v>
      </c>
      <c r="H350" s="11">
        <v>6432.72</v>
      </c>
      <c r="I350" s="8">
        <v>1148.7</v>
      </c>
      <c r="J350" s="14" t="s">
        <v>27</v>
      </c>
    </row>
    <row r="351" spans="1:10" x14ac:dyDescent="0.25">
      <c r="A351" s="4">
        <v>2021</v>
      </c>
      <c r="B351" s="42">
        <v>336</v>
      </c>
      <c r="C351" s="34">
        <f t="shared" si="5"/>
        <v>336</v>
      </c>
      <c r="D351" s="4" t="s">
        <v>0</v>
      </c>
      <c r="E351" s="6" t="s">
        <v>17</v>
      </c>
      <c r="F351" s="10">
        <v>643</v>
      </c>
      <c r="G351" s="10">
        <v>7000</v>
      </c>
      <c r="H351" s="10">
        <v>7840</v>
      </c>
      <c r="I351" s="9">
        <v>1400</v>
      </c>
      <c r="J351" s="15" t="s">
        <v>27</v>
      </c>
    </row>
    <row r="352" spans="1:10" x14ac:dyDescent="0.25">
      <c r="A352" s="2">
        <v>2021</v>
      </c>
      <c r="B352" s="41">
        <v>336</v>
      </c>
      <c r="C352" s="35">
        <f t="shared" si="5"/>
        <v>336</v>
      </c>
      <c r="D352" s="2" t="s">
        <v>26</v>
      </c>
      <c r="E352" s="7" t="s">
        <v>19</v>
      </c>
      <c r="F352" s="11">
        <v>455</v>
      </c>
      <c r="G352" s="11">
        <v>4578.6000000000004</v>
      </c>
      <c r="H352" s="11">
        <v>5128.0320000000002</v>
      </c>
      <c r="I352" s="8">
        <v>915.72000000000014</v>
      </c>
      <c r="J352" s="14" t="s">
        <v>27</v>
      </c>
    </row>
    <row r="353" spans="1:10" x14ac:dyDescent="0.25">
      <c r="A353" s="4">
        <v>2021</v>
      </c>
      <c r="B353" s="42">
        <v>336</v>
      </c>
      <c r="C353" s="34">
        <f t="shared" si="5"/>
        <v>336</v>
      </c>
      <c r="D353" s="4" t="s">
        <v>0</v>
      </c>
      <c r="E353" s="6" t="s">
        <v>16</v>
      </c>
      <c r="F353" s="10">
        <v>345</v>
      </c>
      <c r="G353" s="10">
        <v>7000</v>
      </c>
      <c r="H353" s="10">
        <v>7840</v>
      </c>
      <c r="I353" s="9">
        <v>1400</v>
      </c>
      <c r="J353" s="15" t="s">
        <v>27</v>
      </c>
    </row>
    <row r="354" spans="1:10" x14ac:dyDescent="0.25">
      <c r="A354" s="2">
        <v>2021</v>
      </c>
      <c r="B354" s="41">
        <v>336</v>
      </c>
      <c r="C354" s="35">
        <f t="shared" si="5"/>
        <v>336</v>
      </c>
      <c r="D354" s="2" t="s">
        <v>1</v>
      </c>
      <c r="E354" s="3" t="s">
        <v>21</v>
      </c>
      <c r="F354" s="11">
        <v>122</v>
      </c>
      <c r="G354" s="11">
        <v>100</v>
      </c>
      <c r="H354" s="11">
        <v>112</v>
      </c>
      <c r="I354" s="8">
        <v>20</v>
      </c>
      <c r="J354" s="14" t="s">
        <v>27</v>
      </c>
    </row>
    <row r="355" spans="1:10" x14ac:dyDescent="0.25">
      <c r="A355" s="4">
        <v>2021</v>
      </c>
      <c r="B355" s="42">
        <v>336</v>
      </c>
      <c r="C355" s="34">
        <f t="shared" si="5"/>
        <v>336</v>
      </c>
      <c r="D355" s="4" t="s">
        <v>3</v>
      </c>
      <c r="E355" s="6" t="s">
        <v>14</v>
      </c>
      <c r="F355" s="10">
        <v>78</v>
      </c>
      <c r="G355" s="10">
        <v>4577.2</v>
      </c>
      <c r="H355" s="10">
        <v>5126.4639999999999</v>
      </c>
      <c r="I355" s="9">
        <v>915.44</v>
      </c>
      <c r="J355" s="15" t="s">
        <v>27</v>
      </c>
    </row>
    <row r="356" spans="1:10" x14ac:dyDescent="0.25">
      <c r="A356" s="2">
        <v>2021</v>
      </c>
      <c r="B356" s="41">
        <v>336</v>
      </c>
      <c r="C356" s="35">
        <f t="shared" si="5"/>
        <v>336</v>
      </c>
      <c r="D356" s="2" t="s">
        <v>3</v>
      </c>
      <c r="E356" s="7" t="s">
        <v>12</v>
      </c>
      <c r="F356" s="11">
        <v>76</v>
      </c>
      <c r="G356" s="11">
        <v>4576.8999999999996</v>
      </c>
      <c r="H356" s="11">
        <v>5126.1279999999997</v>
      </c>
      <c r="I356" s="8">
        <v>915.38</v>
      </c>
      <c r="J356" s="14" t="s">
        <v>27</v>
      </c>
    </row>
    <row r="357" spans="1:10" x14ac:dyDescent="0.25">
      <c r="A357" s="4">
        <v>2021</v>
      </c>
      <c r="B357" s="42">
        <v>336</v>
      </c>
      <c r="C357" s="34">
        <f t="shared" si="5"/>
        <v>336</v>
      </c>
      <c r="D357" s="4" t="s">
        <v>3</v>
      </c>
      <c r="E357" s="6" t="s">
        <v>13</v>
      </c>
      <c r="F357" s="10">
        <v>46</v>
      </c>
      <c r="G357" s="10">
        <v>200</v>
      </c>
      <c r="H357" s="10">
        <v>224</v>
      </c>
      <c r="I357" s="9">
        <v>40</v>
      </c>
      <c r="J357" s="15" t="s">
        <v>27</v>
      </c>
    </row>
    <row r="358" spans="1:10" x14ac:dyDescent="0.25">
      <c r="A358" s="2">
        <v>2021</v>
      </c>
      <c r="B358" s="41">
        <v>336</v>
      </c>
      <c r="C358" s="35">
        <f t="shared" si="5"/>
        <v>336</v>
      </c>
      <c r="D358" s="2" t="s">
        <v>3</v>
      </c>
      <c r="E358" s="7" t="s">
        <v>11</v>
      </c>
      <c r="F358" s="11">
        <v>34</v>
      </c>
      <c r="G358" s="11">
        <v>4576.8</v>
      </c>
      <c r="H358" s="11">
        <v>5126.0160000000005</v>
      </c>
      <c r="I358" s="8">
        <v>915.36000000000013</v>
      </c>
      <c r="J358" s="14" t="s">
        <v>27</v>
      </c>
    </row>
    <row r="359" spans="1:10" x14ac:dyDescent="0.25">
      <c r="A359" s="4">
        <v>2021</v>
      </c>
      <c r="B359" s="42">
        <v>336</v>
      </c>
      <c r="C359" s="34">
        <f t="shared" si="5"/>
        <v>336</v>
      </c>
      <c r="D359" s="4" t="s">
        <v>1</v>
      </c>
      <c r="E359" s="5" t="s">
        <v>22</v>
      </c>
      <c r="F359" s="10">
        <v>7</v>
      </c>
      <c r="G359" s="10">
        <v>200</v>
      </c>
      <c r="H359" s="10">
        <v>224</v>
      </c>
      <c r="I359" s="9">
        <v>40</v>
      </c>
      <c r="J359" s="15" t="s">
        <v>27</v>
      </c>
    </row>
    <row r="360" spans="1:10" x14ac:dyDescent="0.25">
      <c r="A360" s="2">
        <v>2021</v>
      </c>
      <c r="B360" s="41">
        <v>336</v>
      </c>
      <c r="C360" s="35">
        <f t="shared" si="5"/>
        <v>336</v>
      </c>
      <c r="D360" s="2" t="s">
        <v>3</v>
      </c>
      <c r="E360" s="7" t="s">
        <v>15</v>
      </c>
      <c r="F360" s="11">
        <v>3</v>
      </c>
      <c r="G360" s="11">
        <v>4577.3</v>
      </c>
      <c r="H360" s="11">
        <v>5126.576</v>
      </c>
      <c r="I360" s="8">
        <v>915.46</v>
      </c>
      <c r="J360" s="14" t="s">
        <v>27</v>
      </c>
    </row>
    <row r="361" spans="1:10" x14ac:dyDescent="0.25">
      <c r="A361" s="4">
        <v>2021</v>
      </c>
      <c r="B361" s="42">
        <v>336</v>
      </c>
      <c r="C361" s="34">
        <f t="shared" si="5"/>
        <v>336</v>
      </c>
      <c r="D361" s="4" t="s">
        <v>20</v>
      </c>
      <c r="E361" s="6" t="s">
        <v>20</v>
      </c>
      <c r="F361" s="10">
        <v>2</v>
      </c>
      <c r="G361" s="10">
        <v>6600</v>
      </c>
      <c r="H361" s="10">
        <v>7392</v>
      </c>
      <c r="I361" s="9">
        <v>1320</v>
      </c>
      <c r="J361" s="15" t="s">
        <v>27</v>
      </c>
    </row>
    <row r="362" spans="1:10" x14ac:dyDescent="0.25">
      <c r="A362" s="2">
        <v>2022</v>
      </c>
      <c r="B362" s="41">
        <v>1</v>
      </c>
      <c r="C362" s="35">
        <f t="shared" si="5"/>
        <v>1</v>
      </c>
      <c r="D362" s="2" t="s">
        <v>2</v>
      </c>
      <c r="E362" s="3" t="s">
        <v>24</v>
      </c>
      <c r="F362" s="11">
        <v>3566</v>
      </c>
      <c r="G362" s="11">
        <v>5492.76</v>
      </c>
      <c r="H362" s="11">
        <v>5126.576</v>
      </c>
      <c r="I362" s="8">
        <v>1098.5520000000001</v>
      </c>
      <c r="J362" s="14" t="s">
        <v>27</v>
      </c>
    </row>
    <row r="363" spans="1:10" x14ac:dyDescent="0.25">
      <c r="A363" s="16">
        <v>2022</v>
      </c>
      <c r="B363" s="42">
        <v>1</v>
      </c>
      <c r="C363" s="34">
        <f t="shared" si="5"/>
        <v>1</v>
      </c>
      <c r="D363" s="4" t="s">
        <v>2</v>
      </c>
      <c r="E363" s="5" t="s">
        <v>25</v>
      </c>
      <c r="F363" s="10">
        <v>2498</v>
      </c>
      <c r="G363" s="10">
        <v>9600</v>
      </c>
      <c r="H363" s="10">
        <v>8960</v>
      </c>
      <c r="I363" s="9">
        <v>1920</v>
      </c>
      <c r="J363" s="15" t="s">
        <v>27</v>
      </c>
    </row>
    <row r="364" spans="1:10" x14ac:dyDescent="0.25">
      <c r="A364" s="2">
        <v>2022</v>
      </c>
      <c r="B364" s="41">
        <v>1</v>
      </c>
      <c r="C364" s="35">
        <f t="shared" si="5"/>
        <v>1</v>
      </c>
      <c r="D364" s="2" t="s">
        <v>1</v>
      </c>
      <c r="E364" s="3" t="s">
        <v>23</v>
      </c>
      <c r="F364" s="11">
        <v>1245</v>
      </c>
      <c r="G364" s="11">
        <v>5492.6399999999994</v>
      </c>
      <c r="H364" s="11">
        <v>5126.4639999999999</v>
      </c>
      <c r="I364" s="8">
        <v>1098.528</v>
      </c>
      <c r="J364" s="14" t="s">
        <v>29</v>
      </c>
    </row>
    <row r="365" spans="1:10" x14ac:dyDescent="0.25">
      <c r="A365" s="16">
        <v>2022</v>
      </c>
      <c r="B365" s="42">
        <v>1</v>
      </c>
      <c r="C365" s="34">
        <f t="shared" si="5"/>
        <v>1</v>
      </c>
      <c r="D365" s="4" t="s">
        <v>26</v>
      </c>
      <c r="E365" s="6" t="s">
        <v>18</v>
      </c>
      <c r="F365" s="10">
        <v>644</v>
      </c>
      <c r="G365" s="10">
        <v>6892.2</v>
      </c>
      <c r="H365" s="10">
        <v>6432.72</v>
      </c>
      <c r="I365" s="9">
        <v>1378.44</v>
      </c>
      <c r="J365" s="15" t="s">
        <v>29</v>
      </c>
    </row>
    <row r="366" spans="1:10" x14ac:dyDescent="0.25">
      <c r="A366" s="2">
        <v>2022</v>
      </c>
      <c r="B366" s="41">
        <v>1</v>
      </c>
      <c r="C366" s="35">
        <f t="shared" si="5"/>
        <v>1</v>
      </c>
      <c r="D366" s="2" t="s">
        <v>0</v>
      </c>
      <c r="E366" s="7" t="s">
        <v>17</v>
      </c>
      <c r="F366" s="11">
        <v>643</v>
      </c>
      <c r="G366" s="11">
        <v>8400</v>
      </c>
      <c r="H366" s="11">
        <v>7840</v>
      </c>
      <c r="I366" s="8">
        <v>1680</v>
      </c>
      <c r="J366" s="14" t="s">
        <v>29</v>
      </c>
    </row>
    <row r="367" spans="1:10" x14ac:dyDescent="0.25">
      <c r="A367" s="16">
        <v>2022</v>
      </c>
      <c r="B367" s="42">
        <v>1</v>
      </c>
      <c r="C367" s="34">
        <f t="shared" si="5"/>
        <v>1</v>
      </c>
      <c r="D367" s="4" t="s">
        <v>26</v>
      </c>
      <c r="E367" s="6" t="s">
        <v>19</v>
      </c>
      <c r="F367" s="10">
        <v>455</v>
      </c>
      <c r="G367" s="10">
        <v>5494.3200000000006</v>
      </c>
      <c r="H367" s="10">
        <v>5128.0320000000002</v>
      </c>
      <c r="I367" s="9">
        <v>1098.8640000000003</v>
      </c>
      <c r="J367" s="15" t="s">
        <v>29</v>
      </c>
    </row>
    <row r="368" spans="1:10" x14ac:dyDescent="0.25">
      <c r="A368" s="2">
        <v>2022</v>
      </c>
      <c r="B368" s="41">
        <v>1</v>
      </c>
      <c r="C368" s="35">
        <f t="shared" si="5"/>
        <v>1</v>
      </c>
      <c r="D368" s="2" t="s">
        <v>0</v>
      </c>
      <c r="E368" s="7" t="s">
        <v>16</v>
      </c>
      <c r="F368" s="11">
        <v>345</v>
      </c>
      <c r="G368" s="11">
        <v>8400</v>
      </c>
      <c r="H368" s="11">
        <v>7840</v>
      </c>
      <c r="I368" s="8">
        <v>1680</v>
      </c>
      <c r="J368" s="14" t="s">
        <v>29</v>
      </c>
    </row>
    <row r="369" spans="1:10" x14ac:dyDescent="0.25">
      <c r="A369" s="16">
        <v>2022</v>
      </c>
      <c r="B369" s="42">
        <v>1</v>
      </c>
      <c r="C369" s="34">
        <f t="shared" si="5"/>
        <v>1</v>
      </c>
      <c r="D369" s="4" t="s">
        <v>1</v>
      </c>
      <c r="E369" s="5" t="s">
        <v>21</v>
      </c>
      <c r="F369" s="10">
        <v>122</v>
      </c>
      <c r="G369" s="10">
        <v>120</v>
      </c>
      <c r="H369" s="10">
        <v>112</v>
      </c>
      <c r="I369" s="9">
        <v>24</v>
      </c>
      <c r="J369" s="15" t="s">
        <v>29</v>
      </c>
    </row>
    <row r="370" spans="1:10" x14ac:dyDescent="0.25">
      <c r="A370" s="2">
        <v>2022</v>
      </c>
      <c r="B370" s="41">
        <v>1</v>
      </c>
      <c r="C370" s="35">
        <f t="shared" si="5"/>
        <v>1</v>
      </c>
      <c r="D370" s="2" t="s">
        <v>3</v>
      </c>
      <c r="E370" s="7" t="s">
        <v>14</v>
      </c>
      <c r="F370" s="11">
        <v>78</v>
      </c>
      <c r="G370" s="11">
        <v>2288.6</v>
      </c>
      <c r="H370" s="11">
        <v>5126.4639999999999</v>
      </c>
      <c r="I370" s="8">
        <v>457.72</v>
      </c>
      <c r="J370" s="14" t="s">
        <v>29</v>
      </c>
    </row>
    <row r="371" spans="1:10" x14ac:dyDescent="0.25">
      <c r="A371" s="16">
        <v>2022</v>
      </c>
      <c r="B371" s="42">
        <v>1</v>
      </c>
      <c r="C371" s="34">
        <f t="shared" si="5"/>
        <v>1</v>
      </c>
      <c r="D371" s="4" t="s">
        <v>3</v>
      </c>
      <c r="E371" s="6" t="s">
        <v>12</v>
      </c>
      <c r="F371" s="10">
        <v>76</v>
      </c>
      <c r="G371" s="10">
        <v>2288.4499999999998</v>
      </c>
      <c r="H371" s="10">
        <v>5126.1279999999997</v>
      </c>
      <c r="I371" s="9">
        <v>457.69</v>
      </c>
      <c r="J371" s="15" t="s">
        <v>29</v>
      </c>
    </row>
    <row r="372" spans="1:10" x14ac:dyDescent="0.25">
      <c r="A372" s="2">
        <v>2022</v>
      </c>
      <c r="B372" s="41">
        <v>1</v>
      </c>
      <c r="C372" s="35">
        <f t="shared" si="5"/>
        <v>1</v>
      </c>
      <c r="D372" s="2" t="s">
        <v>3</v>
      </c>
      <c r="E372" s="7" t="s">
        <v>13</v>
      </c>
      <c r="F372" s="11">
        <v>46</v>
      </c>
      <c r="G372" s="11">
        <v>100</v>
      </c>
      <c r="H372" s="11">
        <v>224</v>
      </c>
      <c r="I372" s="8">
        <v>20</v>
      </c>
      <c r="J372" s="14" t="s">
        <v>29</v>
      </c>
    </row>
    <row r="373" spans="1:10" x14ac:dyDescent="0.25">
      <c r="A373" s="16">
        <v>2022</v>
      </c>
      <c r="B373" s="42">
        <v>1</v>
      </c>
      <c r="C373" s="34">
        <f t="shared" si="5"/>
        <v>1</v>
      </c>
      <c r="D373" s="4" t="s">
        <v>3</v>
      </c>
      <c r="E373" s="6" t="s">
        <v>11</v>
      </c>
      <c r="F373" s="10">
        <v>34</v>
      </c>
      <c r="G373" s="10">
        <v>2288.4</v>
      </c>
      <c r="H373" s="10">
        <v>5126.0160000000005</v>
      </c>
      <c r="I373" s="9">
        <v>457.68000000000006</v>
      </c>
      <c r="J373" s="15" t="s">
        <v>29</v>
      </c>
    </row>
    <row r="374" spans="1:10" x14ac:dyDescent="0.25">
      <c r="A374" s="2">
        <v>2022</v>
      </c>
      <c r="B374" s="41">
        <v>1</v>
      </c>
      <c r="C374" s="35">
        <f t="shared" si="5"/>
        <v>1</v>
      </c>
      <c r="D374" s="2" t="s">
        <v>1</v>
      </c>
      <c r="E374" s="3" t="s">
        <v>22</v>
      </c>
      <c r="F374" s="11">
        <v>7</v>
      </c>
      <c r="G374" s="11">
        <v>200</v>
      </c>
      <c r="H374" s="11">
        <v>224</v>
      </c>
      <c r="I374" s="8">
        <v>40</v>
      </c>
      <c r="J374" s="14" t="s">
        <v>29</v>
      </c>
    </row>
    <row r="375" spans="1:10" x14ac:dyDescent="0.25">
      <c r="A375" s="16">
        <v>2022</v>
      </c>
      <c r="B375" s="42">
        <v>1</v>
      </c>
      <c r="C375" s="34">
        <f t="shared" si="5"/>
        <v>1</v>
      </c>
      <c r="D375" s="4" t="s">
        <v>20</v>
      </c>
      <c r="E375" s="6" t="s">
        <v>20</v>
      </c>
      <c r="F375" s="10">
        <v>3</v>
      </c>
      <c r="G375" s="10">
        <v>4577.3</v>
      </c>
      <c r="H375" s="10">
        <v>7392</v>
      </c>
      <c r="I375" s="9">
        <v>915.46</v>
      </c>
      <c r="J375" s="15" t="s">
        <v>29</v>
      </c>
    </row>
    <row r="376" spans="1:10" x14ac:dyDescent="0.25">
      <c r="A376" s="2">
        <v>2022</v>
      </c>
      <c r="B376" s="41">
        <v>1</v>
      </c>
      <c r="C376" s="35">
        <f t="shared" si="5"/>
        <v>1</v>
      </c>
      <c r="D376" s="2" t="s">
        <v>3</v>
      </c>
      <c r="E376" s="7" t="s">
        <v>15</v>
      </c>
      <c r="F376" s="11">
        <v>3</v>
      </c>
      <c r="G376" s="11">
        <v>3300</v>
      </c>
      <c r="H376" s="11">
        <v>5126.576</v>
      </c>
      <c r="I376" s="8">
        <v>660</v>
      </c>
      <c r="J376" s="14" t="s">
        <v>29</v>
      </c>
    </row>
    <row r="377" spans="1:10" x14ac:dyDescent="0.25">
      <c r="A377" s="16">
        <v>2022</v>
      </c>
      <c r="B377" s="42">
        <v>32</v>
      </c>
      <c r="C377" s="34">
        <f t="shared" si="5"/>
        <v>32</v>
      </c>
      <c r="D377" s="4" t="s">
        <v>2</v>
      </c>
      <c r="E377" s="5" t="s">
        <v>24</v>
      </c>
      <c r="F377" s="10">
        <v>3566</v>
      </c>
      <c r="G377" s="10">
        <v>4577.3</v>
      </c>
      <c r="H377" s="10">
        <v>5126.576</v>
      </c>
      <c r="I377" s="9">
        <v>915.46</v>
      </c>
      <c r="J377" s="15" t="s">
        <v>29</v>
      </c>
    </row>
    <row r="378" spans="1:10" x14ac:dyDescent="0.25">
      <c r="A378" s="2">
        <v>2022</v>
      </c>
      <c r="B378" s="41">
        <v>32</v>
      </c>
      <c r="C378" s="35">
        <f t="shared" si="5"/>
        <v>32</v>
      </c>
      <c r="D378" s="2" t="s">
        <v>2</v>
      </c>
      <c r="E378" s="3" t="s">
        <v>25</v>
      </c>
      <c r="F378" s="11">
        <v>2498</v>
      </c>
      <c r="G378" s="11">
        <v>8000</v>
      </c>
      <c r="H378" s="11">
        <v>8960</v>
      </c>
      <c r="I378" s="8">
        <v>1600</v>
      </c>
      <c r="J378" s="14" t="s">
        <v>29</v>
      </c>
    </row>
    <row r="379" spans="1:10" x14ac:dyDescent="0.25">
      <c r="A379" s="16">
        <v>2022</v>
      </c>
      <c r="B379" s="42">
        <v>32</v>
      </c>
      <c r="C379" s="34">
        <f t="shared" si="5"/>
        <v>32</v>
      </c>
      <c r="D379" s="4" t="s">
        <v>1</v>
      </c>
      <c r="E379" s="5" t="s">
        <v>23</v>
      </c>
      <c r="F379" s="10">
        <v>1245</v>
      </c>
      <c r="G379" s="10">
        <v>4577.2</v>
      </c>
      <c r="H379" s="10">
        <v>5126.4639999999999</v>
      </c>
      <c r="I379" s="9">
        <v>915.44</v>
      </c>
      <c r="J379" s="15" t="s">
        <v>29</v>
      </c>
    </row>
    <row r="380" spans="1:10" x14ac:dyDescent="0.25">
      <c r="A380" s="2">
        <v>2022</v>
      </c>
      <c r="B380" s="41">
        <v>32</v>
      </c>
      <c r="C380" s="35">
        <f t="shared" si="5"/>
        <v>32</v>
      </c>
      <c r="D380" s="2" t="s">
        <v>26</v>
      </c>
      <c r="E380" s="7" t="s">
        <v>18</v>
      </c>
      <c r="F380" s="11">
        <v>644</v>
      </c>
      <c r="G380" s="11">
        <v>5743.5</v>
      </c>
      <c r="H380" s="11">
        <v>6432.72</v>
      </c>
      <c r="I380" s="8">
        <v>1148.7</v>
      </c>
      <c r="J380" s="14" t="s">
        <v>29</v>
      </c>
    </row>
    <row r="381" spans="1:10" x14ac:dyDescent="0.25">
      <c r="A381" s="16">
        <v>2022</v>
      </c>
      <c r="B381" s="42">
        <v>32</v>
      </c>
      <c r="C381" s="34">
        <f t="shared" si="5"/>
        <v>32</v>
      </c>
      <c r="D381" s="4" t="s">
        <v>0</v>
      </c>
      <c r="E381" s="6" t="s">
        <v>17</v>
      </c>
      <c r="F381" s="10">
        <v>643</v>
      </c>
      <c r="G381" s="10">
        <v>7000</v>
      </c>
      <c r="H381" s="10">
        <v>7840</v>
      </c>
      <c r="I381" s="9">
        <v>1400</v>
      </c>
      <c r="J381" s="15" t="s">
        <v>29</v>
      </c>
    </row>
    <row r="382" spans="1:10" x14ac:dyDescent="0.25">
      <c r="A382" s="2">
        <v>2022</v>
      </c>
      <c r="B382" s="41">
        <v>32</v>
      </c>
      <c r="C382" s="35">
        <f t="shared" si="5"/>
        <v>32</v>
      </c>
      <c r="D382" s="2" t="s">
        <v>26</v>
      </c>
      <c r="E382" s="7" t="s">
        <v>19</v>
      </c>
      <c r="F382" s="11">
        <v>455</v>
      </c>
      <c r="G382" s="11">
        <v>4578.6000000000004</v>
      </c>
      <c r="H382" s="11">
        <v>5128.0320000000002</v>
      </c>
      <c r="I382" s="8">
        <v>915.72000000000014</v>
      </c>
      <c r="J382" s="14" t="s">
        <v>29</v>
      </c>
    </row>
    <row r="383" spans="1:10" x14ac:dyDescent="0.25">
      <c r="A383" s="16">
        <v>2022</v>
      </c>
      <c r="B383" s="42">
        <v>32</v>
      </c>
      <c r="C383" s="34">
        <f t="shared" si="5"/>
        <v>32</v>
      </c>
      <c r="D383" s="4" t="s">
        <v>0</v>
      </c>
      <c r="E383" s="6" t="s">
        <v>16</v>
      </c>
      <c r="F383" s="10">
        <v>345</v>
      </c>
      <c r="G383" s="10">
        <v>7000</v>
      </c>
      <c r="H383" s="10">
        <v>7840</v>
      </c>
      <c r="I383" s="9">
        <v>1400</v>
      </c>
      <c r="J383" s="15" t="s">
        <v>29</v>
      </c>
    </row>
    <row r="384" spans="1:10" x14ac:dyDescent="0.25">
      <c r="A384" s="2">
        <v>2022</v>
      </c>
      <c r="B384" s="41">
        <v>32</v>
      </c>
      <c r="C384" s="35">
        <f t="shared" si="5"/>
        <v>32</v>
      </c>
      <c r="D384" s="2" t="s">
        <v>1</v>
      </c>
      <c r="E384" s="3" t="s">
        <v>21</v>
      </c>
      <c r="F384" s="11">
        <v>122</v>
      </c>
      <c r="G384" s="11">
        <v>100</v>
      </c>
      <c r="H384" s="11">
        <v>112</v>
      </c>
      <c r="I384" s="8">
        <v>20</v>
      </c>
      <c r="J384" s="14" t="s">
        <v>29</v>
      </c>
    </row>
    <row r="385" spans="1:10" x14ac:dyDescent="0.25">
      <c r="A385" s="16">
        <v>2022</v>
      </c>
      <c r="B385" s="42">
        <v>32</v>
      </c>
      <c r="C385" s="34">
        <f t="shared" si="5"/>
        <v>32</v>
      </c>
      <c r="D385" s="4" t="s">
        <v>3</v>
      </c>
      <c r="E385" s="6" t="s">
        <v>14</v>
      </c>
      <c r="F385" s="10">
        <v>78</v>
      </c>
      <c r="G385" s="10">
        <v>2288.6</v>
      </c>
      <c r="H385" s="10">
        <v>5126.4639999999999</v>
      </c>
      <c r="I385" s="9">
        <v>457.72</v>
      </c>
      <c r="J385" s="15" t="s">
        <v>29</v>
      </c>
    </row>
    <row r="386" spans="1:10" x14ac:dyDescent="0.25">
      <c r="A386" s="2">
        <v>2022</v>
      </c>
      <c r="B386" s="41">
        <v>32</v>
      </c>
      <c r="C386" s="35">
        <f t="shared" ref="C386:C449" si="6">B386</f>
        <v>32</v>
      </c>
      <c r="D386" s="2" t="s">
        <v>3</v>
      </c>
      <c r="E386" s="7" t="s">
        <v>12</v>
      </c>
      <c r="F386" s="11">
        <v>76</v>
      </c>
      <c r="G386" s="11">
        <v>2288.4499999999998</v>
      </c>
      <c r="H386" s="11">
        <v>5126.1279999999997</v>
      </c>
      <c r="I386" s="8">
        <v>457.69</v>
      </c>
      <c r="J386" s="14" t="s">
        <v>29</v>
      </c>
    </row>
    <row r="387" spans="1:10" x14ac:dyDescent="0.25">
      <c r="A387" s="16">
        <v>2022</v>
      </c>
      <c r="B387" s="42">
        <v>32</v>
      </c>
      <c r="C387" s="34">
        <f t="shared" si="6"/>
        <v>32</v>
      </c>
      <c r="D387" s="4" t="s">
        <v>3</v>
      </c>
      <c r="E387" s="6" t="s">
        <v>13</v>
      </c>
      <c r="F387" s="10">
        <v>46</v>
      </c>
      <c r="G387" s="10">
        <v>100</v>
      </c>
      <c r="H387" s="10">
        <v>224</v>
      </c>
      <c r="I387" s="9">
        <v>20</v>
      </c>
      <c r="J387" s="15" t="s">
        <v>29</v>
      </c>
    </row>
    <row r="388" spans="1:10" x14ac:dyDescent="0.25">
      <c r="A388" s="2">
        <v>2022</v>
      </c>
      <c r="B388" s="41">
        <v>32</v>
      </c>
      <c r="C388" s="35">
        <f t="shared" si="6"/>
        <v>32</v>
      </c>
      <c r="D388" s="2" t="s">
        <v>3</v>
      </c>
      <c r="E388" s="7" t="s">
        <v>11</v>
      </c>
      <c r="F388" s="11">
        <v>34</v>
      </c>
      <c r="G388" s="11">
        <v>2288.4</v>
      </c>
      <c r="H388" s="11">
        <v>5126.0160000000005</v>
      </c>
      <c r="I388" s="8">
        <v>457.68000000000006</v>
      </c>
      <c r="J388" s="14" t="s">
        <v>29</v>
      </c>
    </row>
    <row r="389" spans="1:10" x14ac:dyDescent="0.25">
      <c r="A389" s="16">
        <v>2022</v>
      </c>
      <c r="B389" s="42">
        <v>32</v>
      </c>
      <c r="C389" s="34">
        <f t="shared" si="6"/>
        <v>32</v>
      </c>
      <c r="D389" s="4" t="s">
        <v>1</v>
      </c>
      <c r="E389" s="5" t="s">
        <v>22</v>
      </c>
      <c r="F389" s="10">
        <v>7</v>
      </c>
      <c r="G389" s="10">
        <v>200</v>
      </c>
      <c r="H389" s="10">
        <v>224</v>
      </c>
      <c r="I389" s="9">
        <v>40</v>
      </c>
      <c r="J389" s="15" t="s">
        <v>27</v>
      </c>
    </row>
    <row r="390" spans="1:10" x14ac:dyDescent="0.25">
      <c r="A390" s="2">
        <v>2022</v>
      </c>
      <c r="B390" s="41">
        <v>32</v>
      </c>
      <c r="C390" s="35">
        <f t="shared" si="6"/>
        <v>32</v>
      </c>
      <c r="D390" s="2" t="s">
        <v>3</v>
      </c>
      <c r="E390" s="7" t="s">
        <v>15</v>
      </c>
      <c r="F390" s="11">
        <v>3</v>
      </c>
      <c r="G390" s="11">
        <v>3300</v>
      </c>
      <c r="H390" s="11">
        <v>5126.576</v>
      </c>
      <c r="I390" s="8">
        <v>660</v>
      </c>
      <c r="J390" s="14" t="s">
        <v>27</v>
      </c>
    </row>
    <row r="391" spans="1:10" x14ac:dyDescent="0.25">
      <c r="A391" s="16">
        <v>2022</v>
      </c>
      <c r="B391" s="42">
        <v>32</v>
      </c>
      <c r="C391" s="34">
        <f t="shared" si="6"/>
        <v>32</v>
      </c>
      <c r="D391" s="4" t="s">
        <v>20</v>
      </c>
      <c r="E391" s="6" t="s">
        <v>20</v>
      </c>
      <c r="F391" s="10">
        <v>2</v>
      </c>
      <c r="G391" s="10">
        <v>6600</v>
      </c>
      <c r="H391" s="10">
        <v>7392</v>
      </c>
      <c r="I391" s="9">
        <v>1320</v>
      </c>
      <c r="J391" s="15" t="s">
        <v>27</v>
      </c>
    </row>
    <row r="392" spans="1:10" x14ac:dyDescent="0.25">
      <c r="A392" s="2">
        <v>2022</v>
      </c>
      <c r="B392" s="41">
        <v>61</v>
      </c>
      <c r="C392" s="35">
        <f t="shared" si="6"/>
        <v>61</v>
      </c>
      <c r="D392" s="2" t="s">
        <v>2</v>
      </c>
      <c r="E392" s="3" t="s">
        <v>24</v>
      </c>
      <c r="F392" s="11">
        <v>3566</v>
      </c>
      <c r="G392" s="11">
        <v>4577.3</v>
      </c>
      <c r="H392" s="11">
        <v>5126.576</v>
      </c>
      <c r="I392" s="8">
        <v>915.46</v>
      </c>
      <c r="J392" s="14" t="s">
        <v>27</v>
      </c>
    </row>
    <row r="393" spans="1:10" x14ac:dyDescent="0.25">
      <c r="A393" s="16">
        <v>2022</v>
      </c>
      <c r="B393" s="42">
        <v>61</v>
      </c>
      <c r="C393" s="34">
        <f t="shared" si="6"/>
        <v>61</v>
      </c>
      <c r="D393" s="4" t="s">
        <v>2</v>
      </c>
      <c r="E393" s="5" t="s">
        <v>25</v>
      </c>
      <c r="F393" s="10">
        <v>2498</v>
      </c>
      <c r="G393" s="10">
        <v>8000</v>
      </c>
      <c r="H393" s="10">
        <v>8960</v>
      </c>
      <c r="I393" s="9">
        <v>1600</v>
      </c>
      <c r="J393" s="15" t="s">
        <v>27</v>
      </c>
    </row>
    <row r="394" spans="1:10" x14ac:dyDescent="0.25">
      <c r="A394" s="2">
        <v>2022</v>
      </c>
      <c r="B394" s="41">
        <v>61</v>
      </c>
      <c r="C394" s="35">
        <f t="shared" si="6"/>
        <v>61</v>
      </c>
      <c r="D394" s="2" t="s">
        <v>1</v>
      </c>
      <c r="E394" s="3" t="s">
        <v>23</v>
      </c>
      <c r="F394" s="11">
        <v>1245</v>
      </c>
      <c r="G394" s="11">
        <v>4577.2</v>
      </c>
      <c r="H394" s="11">
        <v>5126.4639999999999</v>
      </c>
      <c r="I394" s="8">
        <v>915.44</v>
      </c>
      <c r="J394" s="14" t="s">
        <v>27</v>
      </c>
    </row>
    <row r="395" spans="1:10" x14ac:dyDescent="0.25">
      <c r="A395" s="16">
        <v>2022</v>
      </c>
      <c r="B395" s="42">
        <v>61</v>
      </c>
      <c r="C395" s="34">
        <f t="shared" si="6"/>
        <v>61</v>
      </c>
      <c r="D395" s="4" t="s">
        <v>26</v>
      </c>
      <c r="E395" s="6" t="s">
        <v>18</v>
      </c>
      <c r="F395" s="10">
        <v>644</v>
      </c>
      <c r="G395" s="10">
        <v>5743.5</v>
      </c>
      <c r="H395" s="10">
        <v>6432.72</v>
      </c>
      <c r="I395" s="9">
        <v>1148.7</v>
      </c>
      <c r="J395" s="15" t="s">
        <v>27</v>
      </c>
    </row>
    <row r="396" spans="1:10" x14ac:dyDescent="0.25">
      <c r="A396" s="2">
        <v>2022</v>
      </c>
      <c r="B396" s="41">
        <v>61</v>
      </c>
      <c r="C396" s="35">
        <f t="shared" si="6"/>
        <v>61</v>
      </c>
      <c r="D396" s="2" t="s">
        <v>0</v>
      </c>
      <c r="E396" s="7" t="s">
        <v>17</v>
      </c>
      <c r="F396" s="11">
        <v>643</v>
      </c>
      <c r="G396" s="11">
        <v>7000</v>
      </c>
      <c r="H396" s="11">
        <v>7840</v>
      </c>
      <c r="I396" s="8">
        <v>1400</v>
      </c>
      <c r="J396" s="14" t="s">
        <v>27</v>
      </c>
    </row>
    <row r="397" spans="1:10" x14ac:dyDescent="0.25">
      <c r="A397" s="16">
        <v>2022</v>
      </c>
      <c r="B397" s="42">
        <v>61</v>
      </c>
      <c r="C397" s="34">
        <f t="shared" si="6"/>
        <v>61</v>
      </c>
      <c r="D397" s="4" t="s">
        <v>26</v>
      </c>
      <c r="E397" s="6" t="s">
        <v>19</v>
      </c>
      <c r="F397" s="10">
        <v>455</v>
      </c>
      <c r="G397" s="10">
        <v>4578.6000000000004</v>
      </c>
      <c r="H397" s="10">
        <v>5128.0320000000002</v>
      </c>
      <c r="I397" s="9">
        <v>915.72000000000014</v>
      </c>
      <c r="J397" s="15" t="s">
        <v>27</v>
      </c>
    </row>
    <row r="398" spans="1:10" x14ac:dyDescent="0.25">
      <c r="A398" s="2">
        <v>2022</v>
      </c>
      <c r="B398" s="41">
        <v>61</v>
      </c>
      <c r="C398" s="35">
        <f t="shared" si="6"/>
        <v>61</v>
      </c>
      <c r="D398" s="2" t="s">
        <v>0</v>
      </c>
      <c r="E398" s="7" t="s">
        <v>16</v>
      </c>
      <c r="F398" s="11">
        <v>345</v>
      </c>
      <c r="G398" s="11">
        <v>7000</v>
      </c>
      <c r="H398" s="11">
        <v>7840</v>
      </c>
      <c r="I398" s="8">
        <v>1400</v>
      </c>
      <c r="J398" s="14" t="s">
        <v>27</v>
      </c>
    </row>
    <row r="399" spans="1:10" x14ac:dyDescent="0.25">
      <c r="A399" s="16">
        <v>2022</v>
      </c>
      <c r="B399" s="42">
        <v>61</v>
      </c>
      <c r="C399" s="34">
        <f t="shared" si="6"/>
        <v>61</v>
      </c>
      <c r="D399" s="4" t="s">
        <v>1</v>
      </c>
      <c r="E399" s="5" t="s">
        <v>21</v>
      </c>
      <c r="F399" s="10">
        <v>122</v>
      </c>
      <c r="G399" s="10">
        <v>100</v>
      </c>
      <c r="H399" s="10">
        <v>112</v>
      </c>
      <c r="I399" s="9">
        <v>20</v>
      </c>
      <c r="J399" s="15" t="s">
        <v>27</v>
      </c>
    </row>
    <row r="400" spans="1:10" x14ac:dyDescent="0.25">
      <c r="A400" s="2">
        <v>2022</v>
      </c>
      <c r="B400" s="41">
        <v>61</v>
      </c>
      <c r="C400" s="35">
        <f t="shared" si="6"/>
        <v>61</v>
      </c>
      <c r="D400" s="2" t="s">
        <v>3</v>
      </c>
      <c r="E400" s="7" t="s">
        <v>14</v>
      </c>
      <c r="F400" s="11">
        <v>78</v>
      </c>
      <c r="G400" s="11">
        <v>2288.6</v>
      </c>
      <c r="H400" s="11">
        <v>5126.4639999999999</v>
      </c>
      <c r="I400" s="8">
        <v>457.72</v>
      </c>
      <c r="J400" s="14" t="s">
        <v>27</v>
      </c>
    </row>
    <row r="401" spans="1:10" x14ac:dyDescent="0.25">
      <c r="A401" s="16">
        <v>2022</v>
      </c>
      <c r="B401" s="42">
        <v>61</v>
      </c>
      <c r="C401" s="34">
        <f t="shared" si="6"/>
        <v>61</v>
      </c>
      <c r="D401" s="4" t="s">
        <v>3</v>
      </c>
      <c r="E401" s="6" t="s">
        <v>12</v>
      </c>
      <c r="F401" s="10">
        <v>76</v>
      </c>
      <c r="G401" s="10">
        <v>2288.4499999999998</v>
      </c>
      <c r="H401" s="10">
        <v>5126.1279999999997</v>
      </c>
      <c r="I401" s="9">
        <v>457.69</v>
      </c>
      <c r="J401" s="15" t="s">
        <v>27</v>
      </c>
    </row>
    <row r="402" spans="1:10" x14ac:dyDescent="0.25">
      <c r="A402" s="2">
        <v>2022</v>
      </c>
      <c r="B402" s="41">
        <v>61</v>
      </c>
      <c r="C402" s="35">
        <f t="shared" si="6"/>
        <v>61</v>
      </c>
      <c r="D402" s="2" t="s">
        <v>3</v>
      </c>
      <c r="E402" s="7" t="s">
        <v>13</v>
      </c>
      <c r="F402" s="11">
        <v>46</v>
      </c>
      <c r="G402" s="11">
        <v>100</v>
      </c>
      <c r="H402" s="11">
        <v>224</v>
      </c>
      <c r="I402" s="8">
        <v>20</v>
      </c>
      <c r="J402" s="14" t="s">
        <v>27</v>
      </c>
    </row>
    <row r="403" spans="1:10" x14ac:dyDescent="0.25">
      <c r="A403" s="16">
        <v>2022</v>
      </c>
      <c r="B403" s="42">
        <v>61</v>
      </c>
      <c r="C403" s="34">
        <f t="shared" si="6"/>
        <v>61</v>
      </c>
      <c r="D403" s="4" t="s">
        <v>3</v>
      </c>
      <c r="E403" s="6" t="s">
        <v>11</v>
      </c>
      <c r="F403" s="10">
        <v>34</v>
      </c>
      <c r="G403" s="10">
        <v>2288.4</v>
      </c>
      <c r="H403" s="10">
        <v>5126.0160000000005</v>
      </c>
      <c r="I403" s="9">
        <v>457.68000000000006</v>
      </c>
      <c r="J403" s="15" t="s">
        <v>27</v>
      </c>
    </row>
    <row r="404" spans="1:10" x14ac:dyDescent="0.25">
      <c r="A404" s="2">
        <v>2022</v>
      </c>
      <c r="B404" s="41">
        <v>61</v>
      </c>
      <c r="C404" s="35">
        <f t="shared" si="6"/>
        <v>61</v>
      </c>
      <c r="D404" s="2" t="s">
        <v>1</v>
      </c>
      <c r="E404" s="3" t="s">
        <v>22</v>
      </c>
      <c r="F404" s="11">
        <v>7</v>
      </c>
      <c r="G404" s="11">
        <v>200</v>
      </c>
      <c r="H404" s="11">
        <v>224</v>
      </c>
      <c r="I404" s="8">
        <v>40</v>
      </c>
      <c r="J404" s="14" t="s">
        <v>27</v>
      </c>
    </row>
    <row r="405" spans="1:10" x14ac:dyDescent="0.25">
      <c r="A405" s="16">
        <v>2022</v>
      </c>
      <c r="B405" s="42">
        <v>61</v>
      </c>
      <c r="C405" s="34">
        <f t="shared" si="6"/>
        <v>61</v>
      </c>
      <c r="D405" s="4" t="s">
        <v>3</v>
      </c>
      <c r="E405" s="6" t="s">
        <v>15</v>
      </c>
      <c r="F405" s="10">
        <v>3</v>
      </c>
      <c r="G405" s="10">
        <v>2288.65</v>
      </c>
      <c r="H405" s="10">
        <v>5126.576</v>
      </c>
      <c r="I405" s="9">
        <v>457.73</v>
      </c>
      <c r="J405" s="15" t="s">
        <v>27</v>
      </c>
    </row>
    <row r="406" spans="1:10" x14ac:dyDescent="0.25">
      <c r="A406" s="2">
        <v>2022</v>
      </c>
      <c r="B406" s="41">
        <v>61</v>
      </c>
      <c r="C406" s="35">
        <f t="shared" si="6"/>
        <v>61</v>
      </c>
      <c r="D406" s="2" t="s">
        <v>20</v>
      </c>
      <c r="E406" s="7" t="s">
        <v>20</v>
      </c>
      <c r="F406" s="11">
        <v>2</v>
      </c>
      <c r="G406" s="11">
        <v>6600</v>
      </c>
      <c r="H406" s="11">
        <v>7392</v>
      </c>
      <c r="I406" s="8">
        <v>1320</v>
      </c>
      <c r="J406" s="14" t="s">
        <v>29</v>
      </c>
    </row>
    <row r="407" spans="1:10" x14ac:dyDescent="0.25">
      <c r="A407" s="16">
        <v>2022</v>
      </c>
      <c r="B407" s="42">
        <v>92</v>
      </c>
      <c r="C407" s="34">
        <f t="shared" si="6"/>
        <v>92</v>
      </c>
      <c r="D407" s="4" t="s">
        <v>2</v>
      </c>
      <c r="E407" s="5" t="s">
        <v>24</v>
      </c>
      <c r="F407" s="10">
        <v>3566</v>
      </c>
      <c r="G407" s="10">
        <v>4577.3</v>
      </c>
      <c r="H407" s="10">
        <v>5126.576</v>
      </c>
      <c r="I407" s="9">
        <v>915.46</v>
      </c>
      <c r="J407" s="15" t="s">
        <v>29</v>
      </c>
    </row>
    <row r="408" spans="1:10" x14ac:dyDescent="0.25">
      <c r="A408" s="2">
        <v>2022</v>
      </c>
      <c r="B408" s="41">
        <v>92</v>
      </c>
      <c r="C408" s="35">
        <f t="shared" si="6"/>
        <v>92</v>
      </c>
      <c r="D408" s="2" t="s">
        <v>2</v>
      </c>
      <c r="E408" s="3" t="s">
        <v>25</v>
      </c>
      <c r="F408" s="11">
        <v>2498</v>
      </c>
      <c r="G408" s="11">
        <v>8000</v>
      </c>
      <c r="H408" s="11">
        <v>8960</v>
      </c>
      <c r="I408" s="8">
        <v>1600</v>
      </c>
      <c r="J408" s="14" t="s">
        <v>29</v>
      </c>
    </row>
    <row r="409" spans="1:10" x14ac:dyDescent="0.25">
      <c r="A409" s="16">
        <v>2022</v>
      </c>
      <c r="B409" s="42">
        <v>92</v>
      </c>
      <c r="C409" s="34">
        <f t="shared" si="6"/>
        <v>92</v>
      </c>
      <c r="D409" s="4" t="s">
        <v>1</v>
      </c>
      <c r="E409" s="5" t="s">
        <v>23</v>
      </c>
      <c r="F409" s="10">
        <v>1245</v>
      </c>
      <c r="G409" s="10">
        <v>4577.2</v>
      </c>
      <c r="H409" s="10">
        <v>5126.4639999999999</v>
      </c>
      <c r="I409" s="9">
        <v>915.44</v>
      </c>
      <c r="J409" s="15" t="s">
        <v>29</v>
      </c>
    </row>
    <row r="410" spans="1:10" x14ac:dyDescent="0.25">
      <c r="A410" s="2">
        <v>2022</v>
      </c>
      <c r="B410" s="41">
        <v>92</v>
      </c>
      <c r="C410" s="35">
        <f t="shared" si="6"/>
        <v>92</v>
      </c>
      <c r="D410" s="2" t="s">
        <v>26</v>
      </c>
      <c r="E410" s="7" t="s">
        <v>18</v>
      </c>
      <c r="F410" s="11">
        <v>644</v>
      </c>
      <c r="G410" s="11">
        <v>5743.5</v>
      </c>
      <c r="H410" s="11">
        <v>6432.72</v>
      </c>
      <c r="I410" s="8">
        <v>1148.7</v>
      </c>
      <c r="J410" s="14" t="s">
        <v>29</v>
      </c>
    </row>
    <row r="411" spans="1:10" x14ac:dyDescent="0.25">
      <c r="A411" s="16">
        <v>2022</v>
      </c>
      <c r="B411" s="42">
        <v>92</v>
      </c>
      <c r="C411" s="34">
        <f t="shared" si="6"/>
        <v>92</v>
      </c>
      <c r="D411" s="4" t="s">
        <v>0</v>
      </c>
      <c r="E411" s="6" t="s">
        <v>17</v>
      </c>
      <c r="F411" s="10">
        <v>643</v>
      </c>
      <c r="G411" s="10">
        <v>7000</v>
      </c>
      <c r="H411" s="10">
        <v>7840</v>
      </c>
      <c r="I411" s="9">
        <v>1400</v>
      </c>
      <c r="J411" s="15" t="s">
        <v>29</v>
      </c>
    </row>
    <row r="412" spans="1:10" x14ac:dyDescent="0.25">
      <c r="A412" s="2">
        <v>2022</v>
      </c>
      <c r="B412" s="41">
        <v>92</v>
      </c>
      <c r="C412" s="35">
        <f t="shared" si="6"/>
        <v>92</v>
      </c>
      <c r="D412" s="2" t="s">
        <v>26</v>
      </c>
      <c r="E412" s="7" t="s">
        <v>19</v>
      </c>
      <c r="F412" s="11">
        <v>455</v>
      </c>
      <c r="G412" s="11">
        <v>4578.6000000000004</v>
      </c>
      <c r="H412" s="11">
        <v>5128.0320000000002</v>
      </c>
      <c r="I412" s="8">
        <v>915.72000000000014</v>
      </c>
      <c r="J412" s="14" t="s">
        <v>29</v>
      </c>
    </row>
    <row r="413" spans="1:10" x14ac:dyDescent="0.25">
      <c r="A413" s="16">
        <v>2022</v>
      </c>
      <c r="B413" s="42">
        <v>92</v>
      </c>
      <c r="C413" s="34">
        <f t="shared" si="6"/>
        <v>92</v>
      </c>
      <c r="D413" s="4" t="s">
        <v>0</v>
      </c>
      <c r="E413" s="6" t="s">
        <v>16</v>
      </c>
      <c r="F413" s="10">
        <v>345</v>
      </c>
      <c r="G413" s="10">
        <v>7000</v>
      </c>
      <c r="H413" s="10">
        <v>7840</v>
      </c>
      <c r="I413" s="9">
        <v>1400</v>
      </c>
      <c r="J413" s="15" t="s">
        <v>29</v>
      </c>
    </row>
    <row r="414" spans="1:10" x14ac:dyDescent="0.25">
      <c r="A414" s="2">
        <v>2022</v>
      </c>
      <c r="B414" s="41">
        <v>92</v>
      </c>
      <c r="C414" s="35">
        <f t="shared" si="6"/>
        <v>92</v>
      </c>
      <c r="D414" s="2" t="s">
        <v>1</v>
      </c>
      <c r="E414" s="3" t="s">
        <v>21</v>
      </c>
      <c r="F414" s="11">
        <v>122</v>
      </c>
      <c r="G414" s="11">
        <v>100</v>
      </c>
      <c r="H414" s="11">
        <v>112</v>
      </c>
      <c r="I414" s="8">
        <v>20</v>
      </c>
      <c r="J414" s="14" t="s">
        <v>29</v>
      </c>
    </row>
    <row r="415" spans="1:10" x14ac:dyDescent="0.25">
      <c r="A415" s="16">
        <v>2022</v>
      </c>
      <c r="B415" s="42">
        <v>92</v>
      </c>
      <c r="C415" s="34">
        <f t="shared" si="6"/>
        <v>92</v>
      </c>
      <c r="D415" s="4" t="s">
        <v>3</v>
      </c>
      <c r="E415" s="6" t="s">
        <v>14</v>
      </c>
      <c r="F415" s="10">
        <v>78</v>
      </c>
      <c r="G415" s="10">
        <v>2288.6</v>
      </c>
      <c r="H415" s="10">
        <v>5126.4639999999999</v>
      </c>
      <c r="I415" s="9">
        <v>457.72</v>
      </c>
      <c r="J415" s="15" t="s">
        <v>29</v>
      </c>
    </row>
    <row r="416" spans="1:10" x14ac:dyDescent="0.25">
      <c r="A416" s="2">
        <v>2022</v>
      </c>
      <c r="B416" s="41">
        <v>92</v>
      </c>
      <c r="C416" s="35">
        <f t="shared" si="6"/>
        <v>92</v>
      </c>
      <c r="D416" s="2" t="s">
        <v>3</v>
      </c>
      <c r="E416" s="7" t="s">
        <v>12</v>
      </c>
      <c r="F416" s="11">
        <v>76</v>
      </c>
      <c r="G416" s="11">
        <v>2288.4499999999998</v>
      </c>
      <c r="H416" s="11">
        <v>5126.1279999999997</v>
      </c>
      <c r="I416" s="8">
        <v>457.69</v>
      </c>
      <c r="J416" s="14" t="s">
        <v>29</v>
      </c>
    </row>
    <row r="417" spans="1:10" x14ac:dyDescent="0.25">
      <c r="A417" s="16">
        <v>2022</v>
      </c>
      <c r="B417" s="42">
        <v>92</v>
      </c>
      <c r="C417" s="34">
        <f t="shared" si="6"/>
        <v>92</v>
      </c>
      <c r="D417" s="4" t="s">
        <v>3</v>
      </c>
      <c r="E417" s="6" t="s">
        <v>13</v>
      </c>
      <c r="F417" s="10">
        <v>46</v>
      </c>
      <c r="G417" s="10">
        <v>100</v>
      </c>
      <c r="H417" s="10">
        <v>224</v>
      </c>
      <c r="I417" s="9">
        <v>20</v>
      </c>
      <c r="J417" s="15" t="s">
        <v>29</v>
      </c>
    </row>
    <row r="418" spans="1:10" x14ac:dyDescent="0.25">
      <c r="A418" s="2">
        <v>2022</v>
      </c>
      <c r="B418" s="41">
        <v>92</v>
      </c>
      <c r="C418" s="35">
        <f t="shared" si="6"/>
        <v>92</v>
      </c>
      <c r="D418" s="2" t="s">
        <v>3</v>
      </c>
      <c r="E418" s="7" t="s">
        <v>11</v>
      </c>
      <c r="F418" s="11">
        <v>34</v>
      </c>
      <c r="G418" s="11">
        <v>2288.4</v>
      </c>
      <c r="H418" s="11">
        <v>5126.0160000000005</v>
      </c>
      <c r="I418" s="8">
        <v>457.68000000000006</v>
      </c>
      <c r="J418" s="14" t="s">
        <v>29</v>
      </c>
    </row>
    <row r="419" spans="1:10" x14ac:dyDescent="0.25">
      <c r="A419" s="16">
        <v>2022</v>
      </c>
      <c r="B419" s="42">
        <v>92</v>
      </c>
      <c r="C419" s="34">
        <f t="shared" si="6"/>
        <v>92</v>
      </c>
      <c r="D419" s="4" t="s">
        <v>1</v>
      </c>
      <c r="E419" s="5" t="s">
        <v>22</v>
      </c>
      <c r="F419" s="10">
        <v>7</v>
      </c>
      <c r="G419" s="10">
        <v>200</v>
      </c>
      <c r="H419" s="10">
        <v>224</v>
      </c>
      <c r="I419" s="9">
        <v>40</v>
      </c>
      <c r="J419" s="15" t="s">
        <v>29</v>
      </c>
    </row>
    <row r="420" spans="1:10" x14ac:dyDescent="0.25">
      <c r="A420" s="2">
        <v>2022</v>
      </c>
      <c r="B420" s="41">
        <v>92</v>
      </c>
      <c r="C420" s="35">
        <f t="shared" si="6"/>
        <v>92</v>
      </c>
      <c r="D420" s="2" t="s">
        <v>3</v>
      </c>
      <c r="E420" s="7" t="s">
        <v>15</v>
      </c>
      <c r="F420" s="11">
        <v>3</v>
      </c>
      <c r="G420" s="11">
        <v>2288.65</v>
      </c>
      <c r="H420" s="11">
        <v>5126.576</v>
      </c>
      <c r="I420" s="8">
        <v>457.73</v>
      </c>
      <c r="J420" s="14" t="s">
        <v>29</v>
      </c>
    </row>
    <row r="421" spans="1:10" x14ac:dyDescent="0.25">
      <c r="A421" s="16">
        <v>2022</v>
      </c>
      <c r="B421" s="42">
        <v>92</v>
      </c>
      <c r="C421" s="34">
        <f t="shared" si="6"/>
        <v>92</v>
      </c>
      <c r="D421" s="4" t="s">
        <v>20</v>
      </c>
      <c r="E421" s="6" t="s">
        <v>20</v>
      </c>
      <c r="F421" s="10">
        <v>2</v>
      </c>
      <c r="G421" s="10">
        <v>7920</v>
      </c>
      <c r="H421" s="10">
        <v>7392</v>
      </c>
      <c r="I421" s="9">
        <v>1584</v>
      </c>
      <c r="J421" s="15" t="s">
        <v>29</v>
      </c>
    </row>
    <row r="422" spans="1:10" x14ac:dyDescent="0.25">
      <c r="A422" s="2">
        <v>2022</v>
      </c>
      <c r="B422" s="41">
        <v>122</v>
      </c>
      <c r="C422" s="35">
        <f t="shared" si="6"/>
        <v>122</v>
      </c>
      <c r="D422" s="2" t="s">
        <v>2</v>
      </c>
      <c r="E422" s="3" t="s">
        <v>24</v>
      </c>
      <c r="F422" s="11">
        <v>3566</v>
      </c>
      <c r="G422" s="11">
        <v>4577.3</v>
      </c>
      <c r="H422" s="11">
        <v>5126.576</v>
      </c>
      <c r="I422" s="8">
        <v>915.46</v>
      </c>
      <c r="J422" s="14" t="s">
        <v>27</v>
      </c>
    </row>
    <row r="423" spans="1:10" x14ac:dyDescent="0.25">
      <c r="A423" s="16">
        <v>2022</v>
      </c>
      <c r="B423" s="42">
        <v>122</v>
      </c>
      <c r="C423" s="34">
        <f t="shared" si="6"/>
        <v>122</v>
      </c>
      <c r="D423" s="4" t="s">
        <v>2</v>
      </c>
      <c r="E423" s="5" t="s">
        <v>25</v>
      </c>
      <c r="F423" s="10">
        <v>2498</v>
      </c>
      <c r="G423" s="10">
        <v>8800</v>
      </c>
      <c r="H423" s="10">
        <v>8960</v>
      </c>
      <c r="I423" s="9">
        <v>1760</v>
      </c>
      <c r="J423" s="15" t="s">
        <v>27</v>
      </c>
    </row>
    <row r="424" spans="1:10" x14ac:dyDescent="0.25">
      <c r="A424" s="2">
        <v>2022</v>
      </c>
      <c r="B424" s="41">
        <v>122</v>
      </c>
      <c r="C424" s="35">
        <f t="shared" si="6"/>
        <v>122</v>
      </c>
      <c r="D424" s="2" t="s">
        <v>1</v>
      </c>
      <c r="E424" s="3" t="s">
        <v>23</v>
      </c>
      <c r="F424" s="11">
        <v>1245</v>
      </c>
      <c r="G424" s="11">
        <v>5034.92</v>
      </c>
      <c r="H424" s="11">
        <v>5126.4639999999999</v>
      </c>
      <c r="I424" s="8">
        <v>1006.984</v>
      </c>
      <c r="J424" s="14" t="s">
        <v>27</v>
      </c>
    </row>
    <row r="425" spans="1:10" x14ac:dyDescent="0.25">
      <c r="A425" s="16">
        <v>2022</v>
      </c>
      <c r="B425" s="42">
        <v>122</v>
      </c>
      <c r="C425" s="34">
        <f t="shared" si="6"/>
        <v>122</v>
      </c>
      <c r="D425" s="4" t="s">
        <v>26</v>
      </c>
      <c r="E425" s="6" t="s">
        <v>18</v>
      </c>
      <c r="F425" s="10">
        <v>644</v>
      </c>
      <c r="G425" s="10">
        <v>6317.85</v>
      </c>
      <c r="H425" s="10">
        <v>6432.72</v>
      </c>
      <c r="I425" s="9">
        <v>1263.5700000000002</v>
      </c>
      <c r="J425" s="15" t="s">
        <v>27</v>
      </c>
    </row>
    <row r="426" spans="1:10" x14ac:dyDescent="0.25">
      <c r="A426" s="2">
        <v>2022</v>
      </c>
      <c r="B426" s="41">
        <v>122</v>
      </c>
      <c r="C426" s="35">
        <f t="shared" si="6"/>
        <v>122</v>
      </c>
      <c r="D426" s="2" t="s">
        <v>0</v>
      </c>
      <c r="E426" s="7" t="s">
        <v>17</v>
      </c>
      <c r="F426" s="11">
        <v>643</v>
      </c>
      <c r="G426" s="11">
        <v>7700</v>
      </c>
      <c r="H426" s="11">
        <v>7840</v>
      </c>
      <c r="I426" s="8">
        <v>1540</v>
      </c>
      <c r="J426" s="14" t="s">
        <v>27</v>
      </c>
    </row>
    <row r="427" spans="1:10" x14ac:dyDescent="0.25">
      <c r="A427" s="16">
        <v>2022</v>
      </c>
      <c r="B427" s="42">
        <v>122</v>
      </c>
      <c r="C427" s="34">
        <f t="shared" si="6"/>
        <v>122</v>
      </c>
      <c r="D427" s="4" t="s">
        <v>26</v>
      </c>
      <c r="E427" s="6" t="s">
        <v>19</v>
      </c>
      <c r="F427" s="10">
        <v>455</v>
      </c>
      <c r="G427" s="10">
        <v>5036.46</v>
      </c>
      <c r="H427" s="10">
        <v>5128.0320000000002</v>
      </c>
      <c r="I427" s="9">
        <v>1007.292</v>
      </c>
      <c r="J427" s="15" t="s">
        <v>29</v>
      </c>
    </row>
    <row r="428" spans="1:10" x14ac:dyDescent="0.25">
      <c r="A428" s="2">
        <v>2022</v>
      </c>
      <c r="B428" s="41">
        <v>122</v>
      </c>
      <c r="C428" s="35">
        <f t="shared" si="6"/>
        <v>122</v>
      </c>
      <c r="D428" s="2" t="s">
        <v>0</v>
      </c>
      <c r="E428" s="7" t="s">
        <v>16</v>
      </c>
      <c r="F428" s="11">
        <v>345</v>
      </c>
      <c r="G428" s="11">
        <v>7700</v>
      </c>
      <c r="H428" s="11">
        <v>7840</v>
      </c>
      <c r="I428" s="8">
        <v>1540</v>
      </c>
      <c r="J428" s="14" t="s">
        <v>29</v>
      </c>
    </row>
    <row r="429" spans="1:10" x14ac:dyDescent="0.25">
      <c r="A429" s="16">
        <v>2022</v>
      </c>
      <c r="B429" s="42">
        <v>122</v>
      </c>
      <c r="C429" s="34">
        <f t="shared" si="6"/>
        <v>122</v>
      </c>
      <c r="D429" s="4" t="s">
        <v>1</v>
      </c>
      <c r="E429" s="5" t="s">
        <v>21</v>
      </c>
      <c r="F429" s="10">
        <v>122</v>
      </c>
      <c r="G429" s="10">
        <v>110</v>
      </c>
      <c r="H429" s="10">
        <v>112</v>
      </c>
      <c r="I429" s="9">
        <v>22</v>
      </c>
      <c r="J429" s="15" t="s">
        <v>29</v>
      </c>
    </row>
    <row r="430" spans="1:10" x14ac:dyDescent="0.25">
      <c r="A430" s="2">
        <v>2022</v>
      </c>
      <c r="B430" s="41">
        <v>122</v>
      </c>
      <c r="C430" s="35">
        <f t="shared" si="6"/>
        <v>122</v>
      </c>
      <c r="D430" s="2" t="s">
        <v>3</v>
      </c>
      <c r="E430" s="7" t="s">
        <v>14</v>
      </c>
      <c r="F430" s="11">
        <v>78</v>
      </c>
      <c r="G430" s="11">
        <v>2517.46</v>
      </c>
      <c r="H430" s="11">
        <v>5126.4639999999999</v>
      </c>
      <c r="I430" s="8">
        <v>503.49200000000002</v>
      </c>
      <c r="J430" s="14" t="s">
        <v>29</v>
      </c>
    </row>
    <row r="431" spans="1:10" x14ac:dyDescent="0.25">
      <c r="A431" s="16">
        <v>2022</v>
      </c>
      <c r="B431" s="42">
        <v>122</v>
      </c>
      <c r="C431" s="34">
        <f t="shared" si="6"/>
        <v>122</v>
      </c>
      <c r="D431" s="4" t="s">
        <v>3</v>
      </c>
      <c r="E431" s="6" t="s">
        <v>12</v>
      </c>
      <c r="F431" s="10">
        <v>76</v>
      </c>
      <c r="G431" s="10">
        <v>2288.4499999999998</v>
      </c>
      <c r="H431" s="10">
        <v>5126.1279999999997</v>
      </c>
      <c r="I431" s="9">
        <v>457.69</v>
      </c>
      <c r="J431" s="15" t="s">
        <v>29</v>
      </c>
    </row>
    <row r="432" spans="1:10" x14ac:dyDescent="0.25">
      <c r="A432" s="2">
        <v>2022</v>
      </c>
      <c r="B432" s="41">
        <v>122</v>
      </c>
      <c r="C432" s="35">
        <f t="shared" si="6"/>
        <v>122</v>
      </c>
      <c r="D432" s="2" t="s">
        <v>3</v>
      </c>
      <c r="E432" s="7" t="s">
        <v>13</v>
      </c>
      <c r="F432" s="11">
        <v>46</v>
      </c>
      <c r="G432" s="11">
        <v>100</v>
      </c>
      <c r="H432" s="11">
        <v>224</v>
      </c>
      <c r="I432" s="8">
        <v>20</v>
      </c>
      <c r="J432" s="14" t="s">
        <v>29</v>
      </c>
    </row>
    <row r="433" spans="1:10" x14ac:dyDescent="0.25">
      <c r="A433" s="16">
        <v>2022</v>
      </c>
      <c r="B433" s="42">
        <v>122</v>
      </c>
      <c r="C433" s="34">
        <f t="shared" si="6"/>
        <v>122</v>
      </c>
      <c r="D433" s="4" t="s">
        <v>3</v>
      </c>
      <c r="E433" s="6" t="s">
        <v>11</v>
      </c>
      <c r="F433" s="10">
        <v>34</v>
      </c>
      <c r="G433" s="10">
        <v>2288.4</v>
      </c>
      <c r="H433" s="10">
        <v>5126.0160000000005</v>
      </c>
      <c r="I433" s="9">
        <v>457.68000000000006</v>
      </c>
      <c r="J433" s="15" t="s">
        <v>29</v>
      </c>
    </row>
    <row r="434" spans="1:10" x14ac:dyDescent="0.25">
      <c r="A434" s="2">
        <v>2022</v>
      </c>
      <c r="B434" s="41">
        <v>122</v>
      </c>
      <c r="C434" s="35">
        <f t="shared" si="6"/>
        <v>122</v>
      </c>
      <c r="D434" s="2" t="s">
        <v>1</v>
      </c>
      <c r="E434" s="3" t="s">
        <v>22</v>
      </c>
      <c r="F434" s="11">
        <v>7</v>
      </c>
      <c r="G434" s="11">
        <v>200</v>
      </c>
      <c r="H434" s="11">
        <v>224</v>
      </c>
      <c r="I434" s="8">
        <v>40</v>
      </c>
      <c r="J434" s="14" t="s">
        <v>29</v>
      </c>
    </row>
    <row r="435" spans="1:10" x14ac:dyDescent="0.25">
      <c r="A435" s="16">
        <v>2022</v>
      </c>
      <c r="B435" s="42">
        <v>122</v>
      </c>
      <c r="C435" s="34">
        <f t="shared" si="6"/>
        <v>122</v>
      </c>
      <c r="D435" s="4" t="s">
        <v>3</v>
      </c>
      <c r="E435" s="6" t="s">
        <v>15</v>
      </c>
      <c r="F435" s="10">
        <v>3</v>
      </c>
      <c r="G435" s="10">
        <v>3300</v>
      </c>
      <c r="H435" s="10">
        <v>5126.576</v>
      </c>
      <c r="I435" s="9">
        <v>660</v>
      </c>
      <c r="J435" s="15" t="s">
        <v>29</v>
      </c>
    </row>
    <row r="436" spans="1:10" x14ac:dyDescent="0.25">
      <c r="A436" s="2">
        <v>2022</v>
      </c>
      <c r="B436" s="41">
        <v>122</v>
      </c>
      <c r="C436" s="35">
        <f t="shared" si="6"/>
        <v>122</v>
      </c>
      <c r="D436" s="2" t="s">
        <v>20</v>
      </c>
      <c r="E436" s="7" t="s">
        <v>20</v>
      </c>
      <c r="F436" s="11">
        <v>2</v>
      </c>
      <c r="G436" s="11">
        <v>4577.3</v>
      </c>
      <c r="H436" s="11">
        <v>7392</v>
      </c>
      <c r="I436" s="8">
        <v>915.46</v>
      </c>
      <c r="J436" s="14" t="s">
        <v>27</v>
      </c>
    </row>
    <row r="437" spans="1:10" x14ac:dyDescent="0.25">
      <c r="A437" s="16">
        <v>2022</v>
      </c>
      <c r="B437" s="42">
        <v>153</v>
      </c>
      <c r="C437" s="34">
        <f t="shared" si="6"/>
        <v>153</v>
      </c>
      <c r="D437" s="4" t="s">
        <v>2</v>
      </c>
      <c r="E437" s="5" t="s">
        <v>24</v>
      </c>
      <c r="F437" s="10">
        <v>3566</v>
      </c>
      <c r="G437" s="10">
        <v>4577.3</v>
      </c>
      <c r="H437" s="10">
        <v>5126.576</v>
      </c>
      <c r="I437" s="9">
        <v>915.46</v>
      </c>
      <c r="J437" s="15" t="s">
        <v>29</v>
      </c>
    </row>
    <row r="438" spans="1:10" x14ac:dyDescent="0.25">
      <c r="A438" s="2">
        <v>2022</v>
      </c>
      <c r="B438" s="41">
        <v>153</v>
      </c>
      <c r="C438" s="35">
        <f t="shared" si="6"/>
        <v>153</v>
      </c>
      <c r="D438" s="2" t="s">
        <v>2</v>
      </c>
      <c r="E438" s="3" t="s">
        <v>25</v>
      </c>
      <c r="F438" s="11">
        <v>2498</v>
      </c>
      <c r="G438" s="11">
        <v>8000</v>
      </c>
      <c r="H438" s="11">
        <v>8960</v>
      </c>
      <c r="I438" s="8">
        <v>1600</v>
      </c>
      <c r="J438" s="14" t="s">
        <v>27</v>
      </c>
    </row>
    <row r="439" spans="1:10" x14ac:dyDescent="0.25">
      <c r="A439" s="16">
        <v>2022</v>
      </c>
      <c r="B439" s="42">
        <v>153</v>
      </c>
      <c r="C439" s="34">
        <f t="shared" si="6"/>
        <v>153</v>
      </c>
      <c r="D439" s="4" t="s">
        <v>1</v>
      </c>
      <c r="E439" s="5" t="s">
        <v>23</v>
      </c>
      <c r="F439" s="10">
        <v>1245</v>
      </c>
      <c r="G439" s="10">
        <v>4577.2</v>
      </c>
      <c r="H439" s="10">
        <v>5126.4639999999999</v>
      </c>
      <c r="I439" s="9">
        <v>915.44</v>
      </c>
      <c r="J439" s="15" t="s">
        <v>27</v>
      </c>
    </row>
    <row r="440" spans="1:10" x14ac:dyDescent="0.25">
      <c r="A440" s="2">
        <v>2022</v>
      </c>
      <c r="B440" s="41">
        <v>153</v>
      </c>
      <c r="C440" s="35">
        <f t="shared" si="6"/>
        <v>153</v>
      </c>
      <c r="D440" s="2" t="s">
        <v>26</v>
      </c>
      <c r="E440" s="7" t="s">
        <v>18</v>
      </c>
      <c r="F440" s="11">
        <v>644</v>
      </c>
      <c r="G440" s="11">
        <v>5743.5</v>
      </c>
      <c r="H440" s="11">
        <v>6432.72</v>
      </c>
      <c r="I440" s="8">
        <v>1148.7</v>
      </c>
      <c r="J440" s="14" t="s">
        <v>27</v>
      </c>
    </row>
    <row r="441" spans="1:10" x14ac:dyDescent="0.25">
      <c r="A441" s="16">
        <v>2022</v>
      </c>
      <c r="B441" s="42">
        <v>153</v>
      </c>
      <c r="C441" s="34">
        <f t="shared" si="6"/>
        <v>153</v>
      </c>
      <c r="D441" s="4" t="s">
        <v>0</v>
      </c>
      <c r="E441" s="6" t="s">
        <v>17</v>
      </c>
      <c r="F441" s="10">
        <v>643</v>
      </c>
      <c r="G441" s="10">
        <v>7000</v>
      </c>
      <c r="H441" s="10">
        <v>7840</v>
      </c>
      <c r="I441" s="9">
        <v>1400</v>
      </c>
      <c r="J441" s="15" t="s">
        <v>27</v>
      </c>
    </row>
    <row r="442" spans="1:10" x14ac:dyDescent="0.25">
      <c r="A442" s="2">
        <v>2022</v>
      </c>
      <c r="B442" s="41">
        <v>153</v>
      </c>
      <c r="C442" s="35">
        <f t="shared" si="6"/>
        <v>153</v>
      </c>
      <c r="D442" s="2" t="s">
        <v>26</v>
      </c>
      <c r="E442" s="7" t="s">
        <v>19</v>
      </c>
      <c r="F442" s="11">
        <v>455</v>
      </c>
      <c r="G442" s="11">
        <v>4578.6000000000004</v>
      </c>
      <c r="H442" s="11">
        <v>5128.0320000000002</v>
      </c>
      <c r="I442" s="8">
        <v>915.72000000000014</v>
      </c>
      <c r="J442" s="14" t="s">
        <v>27</v>
      </c>
    </row>
    <row r="443" spans="1:10" x14ac:dyDescent="0.25">
      <c r="A443" s="16">
        <v>2022</v>
      </c>
      <c r="B443" s="42">
        <v>153</v>
      </c>
      <c r="C443" s="34">
        <f t="shared" si="6"/>
        <v>153</v>
      </c>
      <c r="D443" s="4" t="s">
        <v>0</v>
      </c>
      <c r="E443" s="6" t="s">
        <v>16</v>
      </c>
      <c r="F443" s="10">
        <v>345</v>
      </c>
      <c r="G443" s="10">
        <v>7000</v>
      </c>
      <c r="H443" s="10">
        <v>7840</v>
      </c>
      <c r="I443" s="9">
        <v>1400</v>
      </c>
      <c r="J443" s="15" t="s">
        <v>27</v>
      </c>
    </row>
    <row r="444" spans="1:10" x14ac:dyDescent="0.25">
      <c r="A444" s="2">
        <v>2022</v>
      </c>
      <c r="B444" s="41">
        <v>153</v>
      </c>
      <c r="C444" s="35">
        <f t="shared" si="6"/>
        <v>153</v>
      </c>
      <c r="D444" s="2" t="s">
        <v>1</v>
      </c>
      <c r="E444" s="3" t="s">
        <v>21</v>
      </c>
      <c r="F444" s="11">
        <v>122</v>
      </c>
      <c r="G444" s="11">
        <v>100</v>
      </c>
      <c r="H444" s="11">
        <v>112</v>
      </c>
      <c r="I444" s="8">
        <v>20</v>
      </c>
      <c r="J444" s="14" t="s">
        <v>27</v>
      </c>
    </row>
    <row r="445" spans="1:10" x14ac:dyDescent="0.25">
      <c r="A445" s="16">
        <v>2022</v>
      </c>
      <c r="B445" s="42">
        <v>153</v>
      </c>
      <c r="C445" s="34">
        <f t="shared" si="6"/>
        <v>153</v>
      </c>
      <c r="D445" s="4" t="s">
        <v>3</v>
      </c>
      <c r="E445" s="6" t="s">
        <v>14</v>
      </c>
      <c r="F445" s="10">
        <v>78</v>
      </c>
      <c r="G445" s="10">
        <v>2288.6</v>
      </c>
      <c r="H445" s="10">
        <v>5126.4639999999999</v>
      </c>
      <c r="I445" s="9">
        <v>457.72</v>
      </c>
      <c r="J445" s="15" t="s">
        <v>27</v>
      </c>
    </row>
    <row r="446" spans="1:10" x14ac:dyDescent="0.25">
      <c r="A446" s="2">
        <v>2022</v>
      </c>
      <c r="B446" s="41">
        <v>153</v>
      </c>
      <c r="C446" s="35">
        <f t="shared" si="6"/>
        <v>153</v>
      </c>
      <c r="D446" s="2" t="s">
        <v>3</v>
      </c>
      <c r="E446" s="7" t="s">
        <v>12</v>
      </c>
      <c r="F446" s="11">
        <v>76</v>
      </c>
      <c r="G446" s="11">
        <v>2288.4499999999998</v>
      </c>
      <c r="H446" s="11">
        <v>5126.1279999999997</v>
      </c>
      <c r="I446" s="8">
        <v>457.69</v>
      </c>
      <c r="J446" s="14" t="s">
        <v>27</v>
      </c>
    </row>
    <row r="447" spans="1:10" x14ac:dyDescent="0.25">
      <c r="A447" s="16">
        <v>2022</v>
      </c>
      <c r="B447" s="42">
        <v>153</v>
      </c>
      <c r="C447" s="34">
        <f t="shared" si="6"/>
        <v>153</v>
      </c>
      <c r="D447" s="4" t="s">
        <v>3</v>
      </c>
      <c r="E447" s="6" t="s">
        <v>13</v>
      </c>
      <c r="F447" s="10">
        <v>46</v>
      </c>
      <c r="G447" s="10">
        <v>100</v>
      </c>
      <c r="H447" s="10">
        <v>224</v>
      </c>
      <c r="I447" s="9">
        <v>20</v>
      </c>
      <c r="J447" s="15" t="s">
        <v>27</v>
      </c>
    </row>
    <row r="448" spans="1:10" x14ac:dyDescent="0.25">
      <c r="A448" s="2">
        <v>2022</v>
      </c>
      <c r="B448" s="41">
        <v>153</v>
      </c>
      <c r="C448" s="35">
        <f t="shared" si="6"/>
        <v>153</v>
      </c>
      <c r="D448" s="2" t="s">
        <v>3</v>
      </c>
      <c r="E448" s="7" t="s">
        <v>11</v>
      </c>
      <c r="F448" s="11">
        <v>34</v>
      </c>
      <c r="G448" s="11">
        <v>2288.4</v>
      </c>
      <c r="H448" s="11">
        <v>5126.0160000000005</v>
      </c>
      <c r="I448" s="8">
        <v>457.68000000000006</v>
      </c>
      <c r="J448" s="14" t="s">
        <v>27</v>
      </c>
    </row>
    <row r="449" spans="1:10" x14ac:dyDescent="0.25">
      <c r="A449" s="16">
        <v>2022</v>
      </c>
      <c r="B449" s="42">
        <v>153</v>
      </c>
      <c r="C449" s="34">
        <f t="shared" si="6"/>
        <v>153</v>
      </c>
      <c r="D449" s="4" t="s">
        <v>1</v>
      </c>
      <c r="E449" s="5" t="s">
        <v>22</v>
      </c>
      <c r="F449" s="10">
        <v>7</v>
      </c>
      <c r="G449" s="10">
        <v>200</v>
      </c>
      <c r="H449" s="10">
        <v>224</v>
      </c>
      <c r="I449" s="9">
        <v>40</v>
      </c>
      <c r="J449" s="15" t="s">
        <v>27</v>
      </c>
    </row>
    <row r="450" spans="1:10" x14ac:dyDescent="0.25">
      <c r="A450" s="2">
        <v>2022</v>
      </c>
      <c r="B450" s="41">
        <v>153</v>
      </c>
      <c r="C450" s="35">
        <f t="shared" ref="C450:C513" si="7">B450</f>
        <v>153</v>
      </c>
      <c r="D450" s="2" t="s">
        <v>20</v>
      </c>
      <c r="E450" s="7" t="s">
        <v>20</v>
      </c>
      <c r="F450" s="11">
        <v>3</v>
      </c>
      <c r="G450" s="11">
        <v>4577.3</v>
      </c>
      <c r="H450" s="11">
        <v>7392</v>
      </c>
      <c r="I450" s="8">
        <v>915.46</v>
      </c>
      <c r="J450" s="14" t="s">
        <v>27</v>
      </c>
    </row>
    <row r="451" spans="1:10" x14ac:dyDescent="0.25">
      <c r="A451" s="16">
        <v>2022</v>
      </c>
      <c r="B451" s="42">
        <v>153</v>
      </c>
      <c r="C451" s="34">
        <f t="shared" si="7"/>
        <v>153</v>
      </c>
      <c r="D451" s="4" t="s">
        <v>3</v>
      </c>
      <c r="E451" s="6" t="s">
        <v>15</v>
      </c>
      <c r="F451" s="10">
        <v>3</v>
      </c>
      <c r="G451" s="10">
        <v>2288.65</v>
      </c>
      <c r="H451" s="10">
        <v>5126.576</v>
      </c>
      <c r="I451" s="9">
        <v>457.73</v>
      </c>
      <c r="J451" s="15" t="s">
        <v>27</v>
      </c>
    </row>
    <row r="452" spans="1:10" x14ac:dyDescent="0.25">
      <c r="A452" s="2">
        <v>2022</v>
      </c>
      <c r="B452" s="41">
        <v>183</v>
      </c>
      <c r="C452" s="35">
        <f t="shared" si="7"/>
        <v>183</v>
      </c>
      <c r="D452" s="2" t="s">
        <v>2</v>
      </c>
      <c r="E452" s="3" t="s">
        <v>24</v>
      </c>
      <c r="F452" s="11">
        <v>3566</v>
      </c>
      <c r="G452" s="11">
        <v>4577.3</v>
      </c>
      <c r="H452" s="11">
        <v>5126.576</v>
      </c>
      <c r="I452" s="8">
        <v>915.46</v>
      </c>
      <c r="J452" s="14" t="s">
        <v>27</v>
      </c>
    </row>
    <row r="453" spans="1:10" x14ac:dyDescent="0.25">
      <c r="A453" s="16">
        <v>2022</v>
      </c>
      <c r="B453" s="42">
        <v>183</v>
      </c>
      <c r="C453" s="34">
        <f t="shared" si="7"/>
        <v>183</v>
      </c>
      <c r="D453" s="4" t="s">
        <v>2</v>
      </c>
      <c r="E453" s="5" t="s">
        <v>25</v>
      </c>
      <c r="F453" s="10">
        <v>2498</v>
      </c>
      <c r="G453" s="10">
        <v>8000</v>
      </c>
      <c r="H453" s="10">
        <v>8960</v>
      </c>
      <c r="I453" s="9">
        <v>1600</v>
      </c>
      <c r="J453" s="15" t="s">
        <v>27</v>
      </c>
    </row>
    <row r="454" spans="1:10" x14ac:dyDescent="0.25">
      <c r="A454" s="2">
        <v>2022</v>
      </c>
      <c r="B454" s="41">
        <v>183</v>
      </c>
      <c r="C454" s="35">
        <f t="shared" si="7"/>
        <v>183</v>
      </c>
      <c r="D454" s="2" t="s">
        <v>1</v>
      </c>
      <c r="E454" s="3" t="s">
        <v>23</v>
      </c>
      <c r="F454" s="11">
        <v>1245</v>
      </c>
      <c r="G454" s="11">
        <v>4577.2</v>
      </c>
      <c r="H454" s="11">
        <v>5126.4639999999999</v>
      </c>
      <c r="I454" s="8">
        <v>915.44</v>
      </c>
      <c r="J454" s="14" t="s">
        <v>27</v>
      </c>
    </row>
    <row r="455" spans="1:10" x14ac:dyDescent="0.25">
      <c r="A455" s="16">
        <v>2022</v>
      </c>
      <c r="B455" s="42">
        <v>183</v>
      </c>
      <c r="C455" s="34">
        <f t="shared" si="7"/>
        <v>183</v>
      </c>
      <c r="D455" s="4" t="s">
        <v>26</v>
      </c>
      <c r="E455" s="6" t="s">
        <v>18</v>
      </c>
      <c r="F455" s="10">
        <v>644</v>
      </c>
      <c r="G455" s="10">
        <v>5743.5</v>
      </c>
      <c r="H455" s="10">
        <v>6432.72</v>
      </c>
      <c r="I455" s="9">
        <v>1148.7</v>
      </c>
      <c r="J455" s="15" t="s">
        <v>27</v>
      </c>
    </row>
    <row r="456" spans="1:10" x14ac:dyDescent="0.25">
      <c r="A456" s="2">
        <v>2022</v>
      </c>
      <c r="B456" s="41">
        <v>183</v>
      </c>
      <c r="C456" s="35">
        <f t="shared" si="7"/>
        <v>183</v>
      </c>
      <c r="D456" s="2" t="s">
        <v>0</v>
      </c>
      <c r="E456" s="7" t="s">
        <v>17</v>
      </c>
      <c r="F456" s="11">
        <v>643</v>
      </c>
      <c r="G456" s="11">
        <v>7000</v>
      </c>
      <c r="H456" s="11">
        <v>7840</v>
      </c>
      <c r="I456" s="8">
        <v>1400</v>
      </c>
      <c r="J456" s="14" t="s">
        <v>27</v>
      </c>
    </row>
    <row r="457" spans="1:10" x14ac:dyDescent="0.25">
      <c r="A457" s="16">
        <v>2022</v>
      </c>
      <c r="B457" s="42">
        <v>183</v>
      </c>
      <c r="C457" s="34">
        <f t="shared" si="7"/>
        <v>183</v>
      </c>
      <c r="D457" s="4" t="s">
        <v>26</v>
      </c>
      <c r="E457" s="6" t="s">
        <v>19</v>
      </c>
      <c r="F457" s="10">
        <v>455</v>
      </c>
      <c r="G457" s="10">
        <v>4578.6000000000004</v>
      </c>
      <c r="H457" s="10">
        <v>5128.0320000000002</v>
      </c>
      <c r="I457" s="9">
        <v>915.72000000000014</v>
      </c>
      <c r="J457" s="15" t="s">
        <v>27</v>
      </c>
    </row>
    <row r="458" spans="1:10" x14ac:dyDescent="0.25">
      <c r="A458" s="2">
        <v>2022</v>
      </c>
      <c r="B458" s="41">
        <v>183</v>
      </c>
      <c r="C458" s="35">
        <f t="shared" si="7"/>
        <v>183</v>
      </c>
      <c r="D458" s="2" t="s">
        <v>0</v>
      </c>
      <c r="E458" s="7" t="s">
        <v>16</v>
      </c>
      <c r="F458" s="11">
        <v>345</v>
      </c>
      <c r="G458" s="11">
        <v>7000</v>
      </c>
      <c r="H458" s="11">
        <v>7840</v>
      </c>
      <c r="I458" s="8">
        <v>1400</v>
      </c>
      <c r="J458" s="14" t="s">
        <v>27</v>
      </c>
    </row>
    <row r="459" spans="1:10" x14ac:dyDescent="0.25">
      <c r="A459" s="16">
        <v>2022</v>
      </c>
      <c r="B459" s="42">
        <v>183</v>
      </c>
      <c r="C459" s="34">
        <f t="shared" si="7"/>
        <v>183</v>
      </c>
      <c r="D459" s="4" t="s">
        <v>1</v>
      </c>
      <c r="E459" s="5" t="s">
        <v>21</v>
      </c>
      <c r="F459" s="10">
        <v>122</v>
      </c>
      <c r="G459" s="10">
        <v>100</v>
      </c>
      <c r="H459" s="10">
        <v>112</v>
      </c>
      <c r="I459" s="9">
        <v>20</v>
      </c>
      <c r="J459" s="15" t="s">
        <v>27</v>
      </c>
    </row>
    <row r="460" spans="1:10" x14ac:dyDescent="0.25">
      <c r="A460" s="2">
        <v>2022</v>
      </c>
      <c r="B460" s="41">
        <v>183</v>
      </c>
      <c r="C460" s="35">
        <f t="shared" si="7"/>
        <v>183</v>
      </c>
      <c r="D460" s="2" t="s">
        <v>3</v>
      </c>
      <c r="E460" s="7" t="s">
        <v>14</v>
      </c>
      <c r="F460" s="11">
        <v>78</v>
      </c>
      <c r="G460" s="11">
        <v>2288.6</v>
      </c>
      <c r="H460" s="11">
        <v>5126.4639999999999</v>
      </c>
      <c r="I460" s="8">
        <v>457.72</v>
      </c>
      <c r="J460" s="14" t="s">
        <v>27</v>
      </c>
    </row>
    <row r="461" spans="1:10" x14ac:dyDescent="0.25">
      <c r="A461" s="16">
        <v>2022</v>
      </c>
      <c r="B461" s="42">
        <v>183</v>
      </c>
      <c r="C461" s="34">
        <f t="shared" si="7"/>
        <v>183</v>
      </c>
      <c r="D461" s="4" t="s">
        <v>3</v>
      </c>
      <c r="E461" s="6" t="s">
        <v>12</v>
      </c>
      <c r="F461" s="10">
        <v>76</v>
      </c>
      <c r="G461" s="10">
        <v>2288.4499999999998</v>
      </c>
      <c r="H461" s="10">
        <v>5126.1279999999997</v>
      </c>
      <c r="I461" s="9">
        <v>457.69</v>
      </c>
      <c r="J461" s="15" t="s">
        <v>27</v>
      </c>
    </row>
    <row r="462" spans="1:10" x14ac:dyDescent="0.25">
      <c r="A462" s="2">
        <v>2022</v>
      </c>
      <c r="B462" s="41">
        <v>183</v>
      </c>
      <c r="C462" s="35">
        <f t="shared" si="7"/>
        <v>183</v>
      </c>
      <c r="D462" s="2" t="s">
        <v>3</v>
      </c>
      <c r="E462" s="7" t="s">
        <v>13</v>
      </c>
      <c r="F462" s="11">
        <v>46</v>
      </c>
      <c r="G462" s="11">
        <v>100</v>
      </c>
      <c r="H462" s="11">
        <v>224</v>
      </c>
      <c r="I462" s="8">
        <v>20</v>
      </c>
      <c r="J462" s="14" t="s">
        <v>27</v>
      </c>
    </row>
    <row r="463" spans="1:10" x14ac:dyDescent="0.25">
      <c r="A463" s="16">
        <v>2022</v>
      </c>
      <c r="B463" s="42">
        <v>183</v>
      </c>
      <c r="C463" s="34">
        <f t="shared" si="7"/>
        <v>183</v>
      </c>
      <c r="D463" s="4" t="s">
        <v>3</v>
      </c>
      <c r="E463" s="6" t="s">
        <v>11</v>
      </c>
      <c r="F463" s="10">
        <v>34</v>
      </c>
      <c r="G463" s="10">
        <v>2288.4</v>
      </c>
      <c r="H463" s="10">
        <v>5126.0160000000005</v>
      </c>
      <c r="I463" s="9">
        <v>457.68000000000006</v>
      </c>
      <c r="J463" s="15" t="s">
        <v>27</v>
      </c>
    </row>
    <row r="464" spans="1:10" x14ac:dyDescent="0.25">
      <c r="A464" s="2">
        <v>2022</v>
      </c>
      <c r="B464" s="41">
        <v>183</v>
      </c>
      <c r="C464" s="35">
        <f t="shared" si="7"/>
        <v>183</v>
      </c>
      <c r="D464" s="2" t="s">
        <v>1</v>
      </c>
      <c r="E464" s="3" t="s">
        <v>22</v>
      </c>
      <c r="F464" s="11">
        <v>7</v>
      </c>
      <c r="G464" s="11">
        <v>200</v>
      </c>
      <c r="H464" s="11">
        <v>224</v>
      </c>
      <c r="I464" s="8">
        <v>40</v>
      </c>
      <c r="J464" s="14" t="s">
        <v>27</v>
      </c>
    </row>
    <row r="465" spans="1:10" x14ac:dyDescent="0.25">
      <c r="A465" s="16">
        <v>2022</v>
      </c>
      <c r="B465" s="42">
        <v>183</v>
      </c>
      <c r="C465" s="34">
        <f t="shared" si="7"/>
        <v>183</v>
      </c>
      <c r="D465" s="4" t="s">
        <v>3</v>
      </c>
      <c r="E465" s="6" t="s">
        <v>15</v>
      </c>
      <c r="F465" s="10">
        <v>3</v>
      </c>
      <c r="G465" s="10">
        <v>2288.65</v>
      </c>
      <c r="H465" s="10">
        <v>5126.576</v>
      </c>
      <c r="I465" s="9">
        <v>457.73</v>
      </c>
      <c r="J465" s="15" t="s">
        <v>27</v>
      </c>
    </row>
    <row r="466" spans="1:10" x14ac:dyDescent="0.25">
      <c r="A466" s="2">
        <v>2022</v>
      </c>
      <c r="B466" s="41">
        <v>183</v>
      </c>
      <c r="C466" s="35">
        <f t="shared" si="7"/>
        <v>183</v>
      </c>
      <c r="D466" s="2" t="s">
        <v>20</v>
      </c>
      <c r="E466" s="7" t="s">
        <v>20</v>
      </c>
      <c r="F466" s="11">
        <v>2</v>
      </c>
      <c r="G466" s="11">
        <v>6600</v>
      </c>
      <c r="H466" s="11">
        <v>7392</v>
      </c>
      <c r="I466" s="8">
        <v>1320</v>
      </c>
      <c r="J466" s="14" t="s">
        <v>27</v>
      </c>
    </row>
    <row r="467" spans="1:10" x14ac:dyDescent="0.25">
      <c r="A467" s="16">
        <v>2022</v>
      </c>
      <c r="B467" s="42">
        <v>214</v>
      </c>
      <c r="C467" s="34">
        <f t="shared" si="7"/>
        <v>214</v>
      </c>
      <c r="D467" s="4" t="s">
        <v>2</v>
      </c>
      <c r="E467" s="5" t="s">
        <v>24</v>
      </c>
      <c r="F467" s="10">
        <v>3566</v>
      </c>
      <c r="G467" s="10">
        <v>4577.3</v>
      </c>
      <c r="H467" s="10">
        <v>5126.576</v>
      </c>
      <c r="I467" s="9">
        <v>915.46</v>
      </c>
      <c r="J467" s="15" t="s">
        <v>27</v>
      </c>
    </row>
    <row r="468" spans="1:10" x14ac:dyDescent="0.25">
      <c r="A468" s="2">
        <v>2022</v>
      </c>
      <c r="B468" s="41">
        <v>214</v>
      </c>
      <c r="C468" s="35">
        <f t="shared" si="7"/>
        <v>214</v>
      </c>
      <c r="D468" s="2" t="s">
        <v>2</v>
      </c>
      <c r="E468" s="3" t="s">
        <v>25</v>
      </c>
      <c r="F468" s="11">
        <v>2498</v>
      </c>
      <c r="G468" s="11">
        <v>8000</v>
      </c>
      <c r="H468" s="11">
        <v>8960</v>
      </c>
      <c r="I468" s="8">
        <v>1600</v>
      </c>
      <c r="J468" s="14" t="s">
        <v>27</v>
      </c>
    </row>
    <row r="469" spans="1:10" x14ac:dyDescent="0.25">
      <c r="A469" s="16">
        <v>2022</v>
      </c>
      <c r="B469" s="42">
        <v>214</v>
      </c>
      <c r="C469" s="34">
        <f t="shared" si="7"/>
        <v>214</v>
      </c>
      <c r="D469" s="4" t="s">
        <v>1</v>
      </c>
      <c r="E469" s="5" t="s">
        <v>23</v>
      </c>
      <c r="F469" s="10">
        <v>1245</v>
      </c>
      <c r="G469" s="10">
        <v>4577.2</v>
      </c>
      <c r="H469" s="10">
        <v>5126.4639999999999</v>
      </c>
      <c r="I469" s="9">
        <v>915.44</v>
      </c>
      <c r="J469" s="15" t="s">
        <v>27</v>
      </c>
    </row>
    <row r="470" spans="1:10" x14ac:dyDescent="0.25">
      <c r="A470" s="2">
        <v>2022</v>
      </c>
      <c r="B470" s="41">
        <v>214</v>
      </c>
      <c r="C470" s="35">
        <f t="shared" si="7"/>
        <v>214</v>
      </c>
      <c r="D470" s="2" t="s">
        <v>26</v>
      </c>
      <c r="E470" s="7" t="s">
        <v>18</v>
      </c>
      <c r="F470" s="11">
        <v>644</v>
      </c>
      <c r="G470" s="11">
        <v>5743.5</v>
      </c>
      <c r="H470" s="11">
        <v>6432.72</v>
      </c>
      <c r="I470" s="8">
        <v>1148.7</v>
      </c>
      <c r="J470" s="14" t="s">
        <v>27</v>
      </c>
    </row>
    <row r="471" spans="1:10" x14ac:dyDescent="0.25">
      <c r="A471" s="16">
        <v>2022</v>
      </c>
      <c r="B471" s="42">
        <v>214</v>
      </c>
      <c r="C471" s="34">
        <f t="shared" si="7"/>
        <v>214</v>
      </c>
      <c r="D471" s="4" t="s">
        <v>0</v>
      </c>
      <c r="E471" s="6" t="s">
        <v>17</v>
      </c>
      <c r="F471" s="10">
        <v>643</v>
      </c>
      <c r="G471" s="10">
        <v>7000</v>
      </c>
      <c r="H471" s="10">
        <v>7840</v>
      </c>
      <c r="I471" s="9">
        <v>1400</v>
      </c>
      <c r="J471" s="15" t="s">
        <v>27</v>
      </c>
    </row>
    <row r="472" spans="1:10" x14ac:dyDescent="0.25">
      <c r="A472" s="2">
        <v>2022</v>
      </c>
      <c r="B472" s="41">
        <v>214</v>
      </c>
      <c r="C472" s="35">
        <f t="shared" si="7"/>
        <v>214</v>
      </c>
      <c r="D472" s="2" t="s">
        <v>26</v>
      </c>
      <c r="E472" s="7" t="s">
        <v>19</v>
      </c>
      <c r="F472" s="11">
        <v>455</v>
      </c>
      <c r="G472" s="11">
        <v>5036.46</v>
      </c>
      <c r="H472" s="11">
        <v>5128.0320000000002</v>
      </c>
      <c r="I472" s="8">
        <v>1007.292</v>
      </c>
      <c r="J472" s="14" t="s">
        <v>27</v>
      </c>
    </row>
    <row r="473" spans="1:10" x14ac:dyDescent="0.25">
      <c r="A473" s="16">
        <v>2022</v>
      </c>
      <c r="B473" s="42">
        <v>214</v>
      </c>
      <c r="C473" s="34">
        <f t="shared" si="7"/>
        <v>214</v>
      </c>
      <c r="D473" s="4" t="s">
        <v>0</v>
      </c>
      <c r="E473" s="6" t="s">
        <v>16</v>
      </c>
      <c r="F473" s="10">
        <v>345</v>
      </c>
      <c r="G473" s="10">
        <v>7700</v>
      </c>
      <c r="H473" s="10">
        <v>7840</v>
      </c>
      <c r="I473" s="9">
        <v>1540</v>
      </c>
      <c r="J473" s="15" t="s">
        <v>27</v>
      </c>
    </row>
    <row r="474" spans="1:10" x14ac:dyDescent="0.25">
      <c r="A474" s="2">
        <v>2022</v>
      </c>
      <c r="B474" s="41">
        <v>214</v>
      </c>
      <c r="C474" s="35">
        <f t="shared" si="7"/>
        <v>214</v>
      </c>
      <c r="D474" s="2" t="s">
        <v>1</v>
      </c>
      <c r="E474" s="3" t="s">
        <v>21</v>
      </c>
      <c r="F474" s="11">
        <v>122</v>
      </c>
      <c r="G474" s="11">
        <v>110</v>
      </c>
      <c r="H474" s="11">
        <v>112</v>
      </c>
      <c r="I474" s="8">
        <v>22</v>
      </c>
      <c r="J474" s="14" t="s">
        <v>27</v>
      </c>
    </row>
    <row r="475" spans="1:10" x14ac:dyDescent="0.25">
      <c r="A475" s="16">
        <v>2022</v>
      </c>
      <c r="B475" s="42">
        <v>214</v>
      </c>
      <c r="C475" s="34">
        <f t="shared" si="7"/>
        <v>214</v>
      </c>
      <c r="D475" s="4" t="s">
        <v>3</v>
      </c>
      <c r="E475" s="6" t="s">
        <v>14</v>
      </c>
      <c r="F475" s="10">
        <v>78</v>
      </c>
      <c r="G475" s="10">
        <v>2517.46</v>
      </c>
      <c r="H475" s="10">
        <v>5126.4639999999999</v>
      </c>
      <c r="I475" s="9">
        <v>503.49200000000002</v>
      </c>
      <c r="J475" s="15" t="s">
        <v>27</v>
      </c>
    </row>
    <row r="476" spans="1:10" x14ac:dyDescent="0.25">
      <c r="A476" s="2">
        <v>2022</v>
      </c>
      <c r="B476" s="41">
        <v>214</v>
      </c>
      <c r="C476" s="35">
        <f t="shared" si="7"/>
        <v>214</v>
      </c>
      <c r="D476" s="2" t="s">
        <v>3</v>
      </c>
      <c r="E476" s="7" t="s">
        <v>12</v>
      </c>
      <c r="F476" s="11">
        <v>76</v>
      </c>
      <c r="G476" s="11">
        <v>2517.2949999999996</v>
      </c>
      <c r="H476" s="11">
        <v>5126.1279999999997</v>
      </c>
      <c r="I476" s="8">
        <v>503.45899999999995</v>
      </c>
      <c r="J476" s="14" t="s">
        <v>27</v>
      </c>
    </row>
    <row r="477" spans="1:10" x14ac:dyDescent="0.25">
      <c r="A477" s="16">
        <v>2022</v>
      </c>
      <c r="B477" s="42">
        <v>214</v>
      </c>
      <c r="C477" s="34">
        <f t="shared" si="7"/>
        <v>214</v>
      </c>
      <c r="D477" s="4" t="s">
        <v>3</v>
      </c>
      <c r="E477" s="6" t="s">
        <v>13</v>
      </c>
      <c r="F477" s="10">
        <v>46</v>
      </c>
      <c r="G477" s="10">
        <v>115</v>
      </c>
      <c r="H477" s="10">
        <v>224</v>
      </c>
      <c r="I477" s="9">
        <v>23</v>
      </c>
      <c r="J477" s="15" t="s">
        <v>27</v>
      </c>
    </row>
    <row r="478" spans="1:10" x14ac:dyDescent="0.25">
      <c r="A478" s="2">
        <v>2022</v>
      </c>
      <c r="B478" s="41">
        <v>214</v>
      </c>
      <c r="C478" s="35">
        <f t="shared" si="7"/>
        <v>214</v>
      </c>
      <c r="D478" s="2" t="s">
        <v>3</v>
      </c>
      <c r="E478" s="7" t="s">
        <v>11</v>
      </c>
      <c r="F478" s="11">
        <v>34</v>
      </c>
      <c r="G478" s="11">
        <v>2631.66</v>
      </c>
      <c r="H478" s="11">
        <v>5126.0160000000005</v>
      </c>
      <c r="I478" s="8">
        <v>526.33199999999999</v>
      </c>
      <c r="J478" s="14" t="s">
        <v>27</v>
      </c>
    </row>
    <row r="479" spans="1:10" x14ac:dyDescent="0.25">
      <c r="A479" s="16">
        <v>2022</v>
      </c>
      <c r="B479" s="42">
        <v>214</v>
      </c>
      <c r="C479" s="34">
        <f t="shared" si="7"/>
        <v>214</v>
      </c>
      <c r="D479" s="4" t="s">
        <v>1</v>
      </c>
      <c r="E479" s="5" t="s">
        <v>22</v>
      </c>
      <c r="F479" s="10">
        <v>7</v>
      </c>
      <c r="G479" s="10">
        <v>230</v>
      </c>
      <c r="H479" s="10">
        <v>224</v>
      </c>
      <c r="I479" s="9">
        <v>46</v>
      </c>
      <c r="J479" s="15" t="s">
        <v>27</v>
      </c>
    </row>
    <row r="480" spans="1:10" x14ac:dyDescent="0.25">
      <c r="A480" s="2">
        <v>2022</v>
      </c>
      <c r="B480" s="41">
        <v>214</v>
      </c>
      <c r="C480" s="35">
        <f t="shared" si="7"/>
        <v>214</v>
      </c>
      <c r="D480" s="2" t="s">
        <v>3</v>
      </c>
      <c r="E480" s="7" t="s">
        <v>15</v>
      </c>
      <c r="F480" s="11">
        <v>3</v>
      </c>
      <c r="G480" s="11">
        <v>2631.9475000000002</v>
      </c>
      <c r="H480" s="11">
        <v>5126.576</v>
      </c>
      <c r="I480" s="8">
        <v>526.38950000000011</v>
      </c>
      <c r="J480" s="14" t="s">
        <v>27</v>
      </c>
    </row>
    <row r="481" spans="1:10" x14ac:dyDescent="0.25">
      <c r="A481" s="16">
        <v>2022</v>
      </c>
      <c r="B481" s="42">
        <v>214</v>
      </c>
      <c r="C481" s="34">
        <f t="shared" si="7"/>
        <v>214</v>
      </c>
      <c r="D481" s="4" t="s">
        <v>20</v>
      </c>
      <c r="E481" s="6" t="s">
        <v>20</v>
      </c>
      <c r="F481" s="10">
        <v>2</v>
      </c>
      <c r="G481" s="10">
        <v>7590</v>
      </c>
      <c r="H481" s="10">
        <v>7392</v>
      </c>
      <c r="I481" s="9">
        <v>1518</v>
      </c>
      <c r="J481" s="15" t="s">
        <v>27</v>
      </c>
    </row>
    <row r="482" spans="1:10" x14ac:dyDescent="0.25">
      <c r="A482" s="2">
        <v>2022</v>
      </c>
      <c r="B482" s="41">
        <v>245</v>
      </c>
      <c r="C482" s="35">
        <f t="shared" si="7"/>
        <v>245</v>
      </c>
      <c r="D482" s="2" t="s">
        <v>2</v>
      </c>
      <c r="E482" s="3" t="s">
        <v>24</v>
      </c>
      <c r="F482" s="11">
        <v>3566</v>
      </c>
      <c r="G482" s="11">
        <v>4577.3</v>
      </c>
      <c r="H482" s="11">
        <v>5126.576</v>
      </c>
      <c r="I482" s="8">
        <v>915.46</v>
      </c>
      <c r="J482" s="14" t="s">
        <v>27</v>
      </c>
    </row>
    <row r="483" spans="1:10" x14ac:dyDescent="0.25">
      <c r="A483" s="16">
        <v>2022</v>
      </c>
      <c r="B483" s="42">
        <v>245</v>
      </c>
      <c r="C483" s="34">
        <f t="shared" si="7"/>
        <v>245</v>
      </c>
      <c r="D483" s="4" t="s">
        <v>2</v>
      </c>
      <c r="E483" s="5" t="s">
        <v>25</v>
      </c>
      <c r="F483" s="10">
        <v>2498</v>
      </c>
      <c r="G483" s="10">
        <v>8000</v>
      </c>
      <c r="H483" s="10">
        <v>8960</v>
      </c>
      <c r="I483" s="9">
        <v>1600</v>
      </c>
      <c r="J483" s="15" t="s">
        <v>27</v>
      </c>
    </row>
    <row r="484" spans="1:10" x14ac:dyDescent="0.25">
      <c r="A484" s="2">
        <v>2022</v>
      </c>
      <c r="B484" s="41">
        <v>245</v>
      </c>
      <c r="C484" s="35">
        <f t="shared" si="7"/>
        <v>245</v>
      </c>
      <c r="D484" s="2" t="s">
        <v>1</v>
      </c>
      <c r="E484" s="3" t="s">
        <v>23</v>
      </c>
      <c r="F484" s="11">
        <v>1245</v>
      </c>
      <c r="G484" s="11">
        <v>4577.2</v>
      </c>
      <c r="H484" s="11">
        <v>5126.4639999999999</v>
      </c>
      <c r="I484" s="8">
        <v>915.44</v>
      </c>
      <c r="J484" s="14" t="s">
        <v>27</v>
      </c>
    </row>
    <row r="485" spans="1:10" x14ac:dyDescent="0.25">
      <c r="A485" s="16">
        <v>2022</v>
      </c>
      <c r="B485" s="42">
        <v>245</v>
      </c>
      <c r="C485" s="34">
        <f t="shared" si="7"/>
        <v>245</v>
      </c>
      <c r="D485" s="4" t="s">
        <v>26</v>
      </c>
      <c r="E485" s="6" t="s">
        <v>18</v>
      </c>
      <c r="F485" s="10">
        <v>644</v>
      </c>
      <c r="G485" s="10">
        <v>5743.5</v>
      </c>
      <c r="H485" s="10">
        <v>6432.72</v>
      </c>
      <c r="I485" s="9">
        <v>1148.7</v>
      </c>
      <c r="J485" s="15" t="s">
        <v>27</v>
      </c>
    </row>
    <row r="486" spans="1:10" x14ac:dyDescent="0.25">
      <c r="A486" s="2">
        <v>2022</v>
      </c>
      <c r="B486" s="41">
        <v>245</v>
      </c>
      <c r="C486" s="35">
        <f t="shared" si="7"/>
        <v>245</v>
      </c>
      <c r="D486" s="2" t="s">
        <v>0</v>
      </c>
      <c r="E486" s="7" t="s">
        <v>17</v>
      </c>
      <c r="F486" s="11">
        <v>643</v>
      </c>
      <c r="G486" s="11">
        <v>7000</v>
      </c>
      <c r="H486" s="11">
        <v>7840</v>
      </c>
      <c r="I486" s="8">
        <v>1400</v>
      </c>
      <c r="J486" s="14" t="s">
        <v>27</v>
      </c>
    </row>
    <row r="487" spans="1:10" x14ac:dyDescent="0.25">
      <c r="A487" s="16">
        <v>2022</v>
      </c>
      <c r="B487" s="42">
        <v>245</v>
      </c>
      <c r="C487" s="34">
        <f t="shared" si="7"/>
        <v>245</v>
      </c>
      <c r="D487" s="4" t="s">
        <v>26</v>
      </c>
      <c r="E487" s="6" t="s">
        <v>19</v>
      </c>
      <c r="F487" s="10">
        <v>455</v>
      </c>
      <c r="G487" s="10">
        <v>4578.6000000000004</v>
      </c>
      <c r="H487" s="10">
        <v>5128.0320000000002</v>
      </c>
      <c r="I487" s="9">
        <v>915.72000000000014</v>
      </c>
      <c r="J487" s="15" t="s">
        <v>27</v>
      </c>
    </row>
    <row r="488" spans="1:10" x14ac:dyDescent="0.25">
      <c r="A488" s="2">
        <v>2022</v>
      </c>
      <c r="B488" s="41">
        <v>245</v>
      </c>
      <c r="C488" s="35">
        <f t="shared" si="7"/>
        <v>245</v>
      </c>
      <c r="D488" s="2" t="s">
        <v>0</v>
      </c>
      <c r="E488" s="7" t="s">
        <v>16</v>
      </c>
      <c r="F488" s="11">
        <v>345</v>
      </c>
      <c r="G488" s="11">
        <v>7000</v>
      </c>
      <c r="H488" s="11">
        <v>7840</v>
      </c>
      <c r="I488" s="8">
        <v>1400</v>
      </c>
      <c r="J488" s="14" t="s">
        <v>27</v>
      </c>
    </row>
    <row r="489" spans="1:10" x14ac:dyDescent="0.25">
      <c r="A489" s="16">
        <v>2022</v>
      </c>
      <c r="B489" s="42">
        <v>245</v>
      </c>
      <c r="C489" s="34">
        <f t="shared" si="7"/>
        <v>245</v>
      </c>
      <c r="D489" s="4" t="s">
        <v>1</v>
      </c>
      <c r="E489" s="5" t="s">
        <v>21</v>
      </c>
      <c r="F489" s="10">
        <v>122</v>
      </c>
      <c r="G489" s="10">
        <v>100</v>
      </c>
      <c r="H489" s="10">
        <v>112</v>
      </c>
      <c r="I489" s="9">
        <v>20</v>
      </c>
      <c r="J489" s="15" t="s">
        <v>27</v>
      </c>
    </row>
    <row r="490" spans="1:10" x14ac:dyDescent="0.25">
      <c r="A490" s="2">
        <v>2022</v>
      </c>
      <c r="B490" s="41">
        <v>245</v>
      </c>
      <c r="C490" s="35">
        <f t="shared" si="7"/>
        <v>245</v>
      </c>
      <c r="D490" s="2" t="s">
        <v>3</v>
      </c>
      <c r="E490" s="7" t="s">
        <v>14</v>
      </c>
      <c r="F490" s="11">
        <v>78</v>
      </c>
      <c r="G490" s="11">
        <v>2288.6</v>
      </c>
      <c r="H490" s="11">
        <v>5126.4639999999999</v>
      </c>
      <c r="I490" s="8">
        <v>457.72</v>
      </c>
      <c r="J490" s="14" t="s">
        <v>27</v>
      </c>
    </row>
    <row r="491" spans="1:10" x14ac:dyDescent="0.25">
      <c r="A491" s="16">
        <v>2022</v>
      </c>
      <c r="B491" s="42">
        <v>245</v>
      </c>
      <c r="C491" s="34">
        <f t="shared" si="7"/>
        <v>245</v>
      </c>
      <c r="D491" s="4" t="s">
        <v>3</v>
      </c>
      <c r="E491" s="6" t="s">
        <v>12</v>
      </c>
      <c r="F491" s="10">
        <v>76</v>
      </c>
      <c r="G491" s="10">
        <v>2288.4499999999998</v>
      </c>
      <c r="H491" s="10">
        <v>5126.1279999999997</v>
      </c>
      <c r="I491" s="9">
        <v>457.69</v>
      </c>
      <c r="J491" s="15" t="s">
        <v>27</v>
      </c>
    </row>
    <row r="492" spans="1:10" x14ac:dyDescent="0.25">
      <c r="A492" s="2">
        <v>2022</v>
      </c>
      <c r="B492" s="41">
        <v>245</v>
      </c>
      <c r="C492" s="35">
        <f t="shared" si="7"/>
        <v>245</v>
      </c>
      <c r="D492" s="2" t="s">
        <v>3</v>
      </c>
      <c r="E492" s="7" t="s">
        <v>13</v>
      </c>
      <c r="F492" s="11">
        <v>46</v>
      </c>
      <c r="G492" s="11">
        <v>100</v>
      </c>
      <c r="H492" s="11">
        <v>224</v>
      </c>
      <c r="I492" s="8">
        <v>20</v>
      </c>
      <c r="J492" s="14" t="s">
        <v>27</v>
      </c>
    </row>
    <row r="493" spans="1:10" x14ac:dyDescent="0.25">
      <c r="A493" s="16">
        <v>2022</v>
      </c>
      <c r="B493" s="42">
        <v>245</v>
      </c>
      <c r="C493" s="34">
        <f t="shared" si="7"/>
        <v>245</v>
      </c>
      <c r="D493" s="4" t="s">
        <v>3</v>
      </c>
      <c r="E493" s="6" t="s">
        <v>11</v>
      </c>
      <c r="F493" s="10">
        <v>34</v>
      </c>
      <c r="G493" s="10">
        <v>2746.08</v>
      </c>
      <c r="H493" s="10">
        <v>5126.0160000000005</v>
      </c>
      <c r="I493" s="9">
        <v>549.21600000000001</v>
      </c>
      <c r="J493" s="15" t="s">
        <v>27</v>
      </c>
    </row>
    <row r="494" spans="1:10" x14ac:dyDescent="0.25">
      <c r="A494" s="2">
        <v>2022</v>
      </c>
      <c r="B494" s="41">
        <v>245</v>
      </c>
      <c r="C494" s="35">
        <f t="shared" si="7"/>
        <v>245</v>
      </c>
      <c r="D494" s="2" t="s">
        <v>1</v>
      </c>
      <c r="E494" s="3" t="s">
        <v>22</v>
      </c>
      <c r="F494" s="11">
        <v>7</v>
      </c>
      <c r="G494" s="11">
        <v>240</v>
      </c>
      <c r="H494" s="11">
        <v>224</v>
      </c>
      <c r="I494" s="8">
        <v>48</v>
      </c>
      <c r="J494" s="14" t="s">
        <v>27</v>
      </c>
    </row>
    <row r="495" spans="1:10" x14ac:dyDescent="0.25">
      <c r="A495" s="16">
        <v>2022</v>
      </c>
      <c r="B495" s="42">
        <v>245</v>
      </c>
      <c r="C495" s="34">
        <f t="shared" si="7"/>
        <v>245</v>
      </c>
      <c r="D495" s="4" t="s">
        <v>3</v>
      </c>
      <c r="E495" s="6" t="s">
        <v>15</v>
      </c>
      <c r="F495" s="10">
        <v>3</v>
      </c>
      <c r="G495" s="10">
        <v>2746.38</v>
      </c>
      <c r="H495" s="10">
        <v>5126.576</v>
      </c>
      <c r="I495" s="9">
        <v>549.27600000000007</v>
      </c>
      <c r="J495" s="15" t="s">
        <v>27</v>
      </c>
    </row>
    <row r="496" spans="1:10" x14ac:dyDescent="0.25">
      <c r="A496" s="2">
        <v>2022</v>
      </c>
      <c r="B496" s="41">
        <v>245</v>
      </c>
      <c r="C496" s="35">
        <f t="shared" si="7"/>
        <v>245</v>
      </c>
      <c r="D496" s="2" t="s">
        <v>20</v>
      </c>
      <c r="E496" s="7" t="s">
        <v>20</v>
      </c>
      <c r="F496" s="11">
        <v>2</v>
      </c>
      <c r="G496" s="11">
        <v>7920</v>
      </c>
      <c r="H496" s="11">
        <v>7392</v>
      </c>
      <c r="I496" s="8">
        <v>1584</v>
      </c>
      <c r="J496" s="14" t="s">
        <v>27</v>
      </c>
    </row>
    <row r="497" spans="1:10" x14ac:dyDescent="0.25">
      <c r="A497" s="16">
        <v>2022</v>
      </c>
      <c r="B497" s="42">
        <v>275</v>
      </c>
      <c r="C497" s="34">
        <f t="shared" si="7"/>
        <v>275</v>
      </c>
      <c r="D497" s="4" t="s">
        <v>2</v>
      </c>
      <c r="E497" s="5" t="s">
        <v>24</v>
      </c>
      <c r="F497" s="10">
        <v>3566</v>
      </c>
      <c r="G497" s="10">
        <v>5035.0300000000007</v>
      </c>
      <c r="H497" s="10">
        <v>5126.576</v>
      </c>
      <c r="I497" s="9">
        <v>1007.0060000000002</v>
      </c>
      <c r="J497" s="15" t="s">
        <v>27</v>
      </c>
    </row>
    <row r="498" spans="1:10" x14ac:dyDescent="0.25">
      <c r="A498" s="2">
        <v>2022</v>
      </c>
      <c r="B498" s="41">
        <v>275</v>
      </c>
      <c r="C498" s="35">
        <f t="shared" si="7"/>
        <v>275</v>
      </c>
      <c r="D498" s="2" t="s">
        <v>2</v>
      </c>
      <c r="E498" s="3" t="s">
        <v>25</v>
      </c>
      <c r="F498" s="11">
        <v>2498</v>
      </c>
      <c r="G498" s="11">
        <v>9200</v>
      </c>
      <c r="H498" s="11">
        <v>8960</v>
      </c>
      <c r="I498" s="8">
        <v>1840</v>
      </c>
      <c r="J498" s="14" t="s">
        <v>27</v>
      </c>
    </row>
    <row r="499" spans="1:10" x14ac:dyDescent="0.25">
      <c r="A499" s="16">
        <v>2022</v>
      </c>
      <c r="B499" s="42">
        <v>275</v>
      </c>
      <c r="C499" s="34">
        <f t="shared" si="7"/>
        <v>275</v>
      </c>
      <c r="D499" s="4" t="s">
        <v>1</v>
      </c>
      <c r="E499" s="5" t="s">
        <v>23</v>
      </c>
      <c r="F499" s="10">
        <v>1245</v>
      </c>
      <c r="G499" s="10">
        <v>5263.78</v>
      </c>
      <c r="H499" s="10">
        <v>5126.4639999999999</v>
      </c>
      <c r="I499" s="9">
        <v>1052.7560000000001</v>
      </c>
      <c r="J499" s="15" t="s">
        <v>27</v>
      </c>
    </row>
    <row r="500" spans="1:10" x14ac:dyDescent="0.25">
      <c r="A500" s="2">
        <v>2022</v>
      </c>
      <c r="B500" s="41">
        <v>275</v>
      </c>
      <c r="C500" s="35">
        <f t="shared" si="7"/>
        <v>275</v>
      </c>
      <c r="D500" s="2" t="s">
        <v>26</v>
      </c>
      <c r="E500" s="7" t="s">
        <v>18</v>
      </c>
      <c r="F500" s="11">
        <v>644</v>
      </c>
      <c r="G500" s="11">
        <v>6605.0249999999996</v>
      </c>
      <c r="H500" s="11">
        <v>6432.72</v>
      </c>
      <c r="I500" s="8">
        <v>1321.0050000000001</v>
      </c>
      <c r="J500" s="14" t="s">
        <v>27</v>
      </c>
    </row>
    <row r="501" spans="1:10" x14ac:dyDescent="0.25">
      <c r="A501" s="16">
        <v>2022</v>
      </c>
      <c r="B501" s="42">
        <v>275</v>
      </c>
      <c r="C501" s="34">
        <f t="shared" si="7"/>
        <v>275</v>
      </c>
      <c r="D501" s="4" t="s">
        <v>0</v>
      </c>
      <c r="E501" s="6" t="s">
        <v>17</v>
      </c>
      <c r="F501" s="10">
        <v>643</v>
      </c>
      <c r="G501" s="10">
        <v>8400</v>
      </c>
      <c r="H501" s="10">
        <v>7840</v>
      </c>
      <c r="I501" s="9">
        <v>1680</v>
      </c>
      <c r="J501" s="15" t="s">
        <v>27</v>
      </c>
    </row>
    <row r="502" spans="1:10" x14ac:dyDescent="0.25">
      <c r="A502" s="2">
        <v>2022</v>
      </c>
      <c r="B502" s="41">
        <v>275</v>
      </c>
      <c r="C502" s="35">
        <f t="shared" si="7"/>
        <v>275</v>
      </c>
      <c r="D502" s="2" t="s">
        <v>26</v>
      </c>
      <c r="E502" s="7" t="s">
        <v>19</v>
      </c>
      <c r="F502" s="11">
        <v>455</v>
      </c>
      <c r="G502" s="11">
        <v>5494.3200000000006</v>
      </c>
      <c r="H502" s="11">
        <v>5128.0320000000002</v>
      </c>
      <c r="I502" s="8">
        <v>1098.8640000000003</v>
      </c>
      <c r="J502" s="14" t="s">
        <v>27</v>
      </c>
    </row>
    <row r="503" spans="1:10" x14ac:dyDescent="0.25">
      <c r="A503" s="16">
        <v>2022</v>
      </c>
      <c r="B503" s="42">
        <v>275</v>
      </c>
      <c r="C503" s="34">
        <f t="shared" si="7"/>
        <v>275</v>
      </c>
      <c r="D503" s="4" t="s">
        <v>0</v>
      </c>
      <c r="E503" s="6" t="s">
        <v>16</v>
      </c>
      <c r="F503" s="10">
        <v>345</v>
      </c>
      <c r="G503" s="10">
        <v>8400</v>
      </c>
      <c r="H503" s="10">
        <v>7840</v>
      </c>
      <c r="I503" s="9">
        <v>1680</v>
      </c>
      <c r="J503" s="15" t="s">
        <v>27</v>
      </c>
    </row>
    <row r="504" spans="1:10" x14ac:dyDescent="0.25">
      <c r="A504" s="2">
        <v>2022</v>
      </c>
      <c r="B504" s="41">
        <v>275</v>
      </c>
      <c r="C504" s="35">
        <f t="shared" si="7"/>
        <v>275</v>
      </c>
      <c r="D504" s="2" t="s">
        <v>1</v>
      </c>
      <c r="E504" s="3" t="s">
        <v>21</v>
      </c>
      <c r="F504" s="11">
        <v>122</v>
      </c>
      <c r="G504" s="11">
        <v>120</v>
      </c>
      <c r="H504" s="11">
        <v>112</v>
      </c>
      <c r="I504" s="8">
        <v>24</v>
      </c>
      <c r="J504" s="14" t="s">
        <v>27</v>
      </c>
    </row>
    <row r="505" spans="1:10" x14ac:dyDescent="0.25">
      <c r="A505" s="16">
        <v>2022</v>
      </c>
      <c r="B505" s="42">
        <v>275</v>
      </c>
      <c r="C505" s="34">
        <f t="shared" si="7"/>
        <v>275</v>
      </c>
      <c r="D505" s="4" t="s">
        <v>3</v>
      </c>
      <c r="E505" s="6" t="s">
        <v>14</v>
      </c>
      <c r="F505" s="10">
        <v>78</v>
      </c>
      <c r="G505" s="10">
        <v>2517.46</v>
      </c>
      <c r="H505" s="10">
        <v>5126.4639999999999</v>
      </c>
      <c r="I505" s="9">
        <v>503.49200000000002</v>
      </c>
      <c r="J505" s="15" t="s">
        <v>27</v>
      </c>
    </row>
    <row r="506" spans="1:10" x14ac:dyDescent="0.25">
      <c r="A506" s="2">
        <v>2022</v>
      </c>
      <c r="B506" s="41">
        <v>275</v>
      </c>
      <c r="C506" s="35">
        <f t="shared" si="7"/>
        <v>275</v>
      </c>
      <c r="D506" s="2" t="s">
        <v>3</v>
      </c>
      <c r="E506" s="7" t="s">
        <v>12</v>
      </c>
      <c r="F506" s="11">
        <v>76</v>
      </c>
      <c r="G506" s="11">
        <v>2517.2949999999996</v>
      </c>
      <c r="H506" s="11">
        <v>5126.1279999999997</v>
      </c>
      <c r="I506" s="8">
        <v>503.45899999999995</v>
      </c>
      <c r="J506" s="14" t="s">
        <v>27</v>
      </c>
    </row>
    <row r="507" spans="1:10" x14ac:dyDescent="0.25">
      <c r="A507" s="16">
        <v>2022</v>
      </c>
      <c r="B507" s="42">
        <v>275</v>
      </c>
      <c r="C507" s="34">
        <f t="shared" si="7"/>
        <v>275</v>
      </c>
      <c r="D507" s="4" t="s">
        <v>3</v>
      </c>
      <c r="E507" s="6" t="s">
        <v>13</v>
      </c>
      <c r="F507" s="10">
        <v>46</v>
      </c>
      <c r="G507" s="10">
        <v>110</v>
      </c>
      <c r="H507" s="10">
        <v>224</v>
      </c>
      <c r="I507" s="9">
        <v>22</v>
      </c>
      <c r="J507" s="15" t="s">
        <v>27</v>
      </c>
    </row>
    <row r="508" spans="1:10" x14ac:dyDescent="0.25">
      <c r="A508" s="2">
        <v>2022</v>
      </c>
      <c r="B508" s="41">
        <v>275</v>
      </c>
      <c r="C508" s="35">
        <f t="shared" si="7"/>
        <v>275</v>
      </c>
      <c r="D508" s="2" t="s">
        <v>3</v>
      </c>
      <c r="E508" s="7" t="s">
        <v>11</v>
      </c>
      <c r="F508" s="11">
        <v>34</v>
      </c>
      <c r="G508" s="11">
        <v>2517.2400000000002</v>
      </c>
      <c r="H508" s="11">
        <v>5126.0160000000005</v>
      </c>
      <c r="I508" s="8">
        <v>503.44800000000009</v>
      </c>
      <c r="J508" s="14" t="s">
        <v>27</v>
      </c>
    </row>
    <row r="509" spans="1:10" x14ac:dyDescent="0.25">
      <c r="A509" s="16">
        <v>2022</v>
      </c>
      <c r="B509" s="42">
        <v>275</v>
      </c>
      <c r="C509" s="34">
        <f t="shared" si="7"/>
        <v>275</v>
      </c>
      <c r="D509" s="4" t="s">
        <v>1</v>
      </c>
      <c r="E509" s="5" t="s">
        <v>22</v>
      </c>
      <c r="F509" s="10">
        <v>7</v>
      </c>
      <c r="G509" s="10">
        <v>220</v>
      </c>
      <c r="H509" s="10">
        <v>224</v>
      </c>
      <c r="I509" s="9">
        <v>44</v>
      </c>
      <c r="J509" s="15" t="s">
        <v>27</v>
      </c>
    </row>
    <row r="510" spans="1:10" x14ac:dyDescent="0.25">
      <c r="A510" s="2">
        <v>2022</v>
      </c>
      <c r="B510" s="41">
        <v>275</v>
      </c>
      <c r="C510" s="35">
        <f t="shared" si="7"/>
        <v>275</v>
      </c>
      <c r="D510" s="2" t="s">
        <v>3</v>
      </c>
      <c r="E510" s="7" t="s">
        <v>15</v>
      </c>
      <c r="F510" s="11">
        <v>3</v>
      </c>
      <c r="G510" s="11">
        <v>2517.5150000000003</v>
      </c>
      <c r="H510" s="11">
        <v>5126.576</v>
      </c>
      <c r="I510" s="8">
        <v>503.5030000000001</v>
      </c>
      <c r="J510" s="14" t="s">
        <v>27</v>
      </c>
    </row>
    <row r="511" spans="1:10" x14ac:dyDescent="0.25">
      <c r="A511" s="16">
        <v>2022</v>
      </c>
      <c r="B511" s="42">
        <v>275</v>
      </c>
      <c r="C511" s="34">
        <f t="shared" si="7"/>
        <v>275</v>
      </c>
      <c r="D511" s="4" t="s">
        <v>20</v>
      </c>
      <c r="E511" s="6" t="s">
        <v>20</v>
      </c>
      <c r="F511" s="10">
        <v>2</v>
      </c>
      <c r="G511" s="10">
        <v>7260</v>
      </c>
      <c r="H511" s="10">
        <v>7392</v>
      </c>
      <c r="I511" s="9">
        <v>1452</v>
      </c>
      <c r="J511" s="15" t="s">
        <v>27</v>
      </c>
    </row>
    <row r="512" spans="1:10" x14ac:dyDescent="0.25">
      <c r="A512" s="2">
        <v>2022</v>
      </c>
      <c r="B512" s="41">
        <v>306</v>
      </c>
      <c r="C512" s="35">
        <f t="shared" si="7"/>
        <v>306</v>
      </c>
      <c r="D512" s="2" t="s">
        <v>2</v>
      </c>
      <c r="E512" s="3" t="s">
        <v>24</v>
      </c>
      <c r="F512" s="11">
        <v>3566</v>
      </c>
      <c r="G512" s="11">
        <v>5263.8950000000004</v>
      </c>
      <c r="H512" s="11">
        <v>5126.576</v>
      </c>
      <c r="I512" s="8">
        <v>1052.7790000000002</v>
      </c>
      <c r="J512" s="14" t="s">
        <v>27</v>
      </c>
    </row>
    <row r="513" spans="1:10" x14ac:dyDescent="0.25">
      <c r="A513" s="16">
        <v>2022</v>
      </c>
      <c r="B513" s="42">
        <v>306</v>
      </c>
      <c r="C513" s="34">
        <f t="shared" si="7"/>
        <v>306</v>
      </c>
      <c r="D513" s="4" t="s">
        <v>2</v>
      </c>
      <c r="E513" s="5" t="s">
        <v>25</v>
      </c>
      <c r="F513" s="10">
        <v>2498</v>
      </c>
      <c r="G513" s="10">
        <v>8800</v>
      </c>
      <c r="H513" s="10">
        <v>8960</v>
      </c>
      <c r="I513" s="9">
        <v>1760</v>
      </c>
      <c r="J513" s="15" t="s">
        <v>27</v>
      </c>
    </row>
    <row r="514" spans="1:10" x14ac:dyDescent="0.25">
      <c r="A514" s="2">
        <v>2022</v>
      </c>
      <c r="B514" s="41">
        <v>306</v>
      </c>
      <c r="C514" s="35">
        <f t="shared" ref="C514:C577" si="8">B514</f>
        <v>306</v>
      </c>
      <c r="D514" s="2" t="s">
        <v>1</v>
      </c>
      <c r="E514" s="3" t="s">
        <v>23</v>
      </c>
      <c r="F514" s="11">
        <v>1245</v>
      </c>
      <c r="G514" s="11">
        <v>5034.92</v>
      </c>
      <c r="H514" s="11">
        <v>5126.4639999999999</v>
      </c>
      <c r="I514" s="8">
        <v>1006.984</v>
      </c>
      <c r="J514" s="14" t="s">
        <v>27</v>
      </c>
    </row>
    <row r="515" spans="1:10" x14ac:dyDescent="0.25">
      <c r="A515" s="16">
        <v>2022</v>
      </c>
      <c r="B515" s="42">
        <v>306</v>
      </c>
      <c r="C515" s="34">
        <f t="shared" si="8"/>
        <v>306</v>
      </c>
      <c r="D515" s="4" t="s">
        <v>26</v>
      </c>
      <c r="E515" s="6" t="s">
        <v>18</v>
      </c>
      <c r="F515" s="10">
        <v>644</v>
      </c>
      <c r="G515" s="10">
        <v>6317.85</v>
      </c>
      <c r="H515" s="10">
        <v>6432.72</v>
      </c>
      <c r="I515" s="9">
        <v>1263.5700000000002</v>
      </c>
      <c r="J515" s="15" t="s">
        <v>27</v>
      </c>
    </row>
    <row r="516" spans="1:10" x14ac:dyDescent="0.25">
      <c r="A516" s="2">
        <v>2022</v>
      </c>
      <c r="B516" s="41">
        <v>306</v>
      </c>
      <c r="C516" s="35">
        <f t="shared" si="8"/>
        <v>306</v>
      </c>
      <c r="D516" s="2" t="s">
        <v>0</v>
      </c>
      <c r="E516" s="7" t="s">
        <v>17</v>
      </c>
      <c r="F516" s="11">
        <v>643</v>
      </c>
      <c r="G516" s="11">
        <v>7700</v>
      </c>
      <c r="H516" s="11">
        <v>7840</v>
      </c>
      <c r="I516" s="8">
        <v>1540</v>
      </c>
      <c r="J516" s="14" t="s">
        <v>27</v>
      </c>
    </row>
    <row r="517" spans="1:10" x14ac:dyDescent="0.25">
      <c r="A517" s="16">
        <v>2022</v>
      </c>
      <c r="B517" s="42">
        <v>306</v>
      </c>
      <c r="C517" s="34">
        <f t="shared" si="8"/>
        <v>306</v>
      </c>
      <c r="D517" s="4" t="s">
        <v>26</v>
      </c>
      <c r="E517" s="6" t="s">
        <v>19</v>
      </c>
      <c r="F517" s="10">
        <v>455</v>
      </c>
      <c r="G517" s="10">
        <v>5036.46</v>
      </c>
      <c r="H517" s="10">
        <v>5128.0320000000002</v>
      </c>
      <c r="I517" s="9">
        <v>1007.292</v>
      </c>
      <c r="J517" s="15" t="s">
        <v>27</v>
      </c>
    </row>
    <row r="518" spans="1:10" x14ac:dyDescent="0.25">
      <c r="A518" s="2">
        <v>2022</v>
      </c>
      <c r="B518" s="41">
        <v>306</v>
      </c>
      <c r="C518" s="35">
        <f t="shared" si="8"/>
        <v>306</v>
      </c>
      <c r="D518" s="2" t="s">
        <v>0</v>
      </c>
      <c r="E518" s="7" t="s">
        <v>16</v>
      </c>
      <c r="F518" s="11">
        <v>345</v>
      </c>
      <c r="G518" s="11">
        <v>7700</v>
      </c>
      <c r="H518" s="11">
        <v>7840</v>
      </c>
      <c r="I518" s="8">
        <v>1540</v>
      </c>
      <c r="J518" s="14" t="s">
        <v>27</v>
      </c>
    </row>
    <row r="519" spans="1:10" x14ac:dyDescent="0.25">
      <c r="A519" s="16">
        <v>2022</v>
      </c>
      <c r="B519" s="42">
        <v>306</v>
      </c>
      <c r="C519" s="34">
        <f t="shared" si="8"/>
        <v>306</v>
      </c>
      <c r="D519" s="4" t="s">
        <v>1</v>
      </c>
      <c r="E519" s="5" t="s">
        <v>21</v>
      </c>
      <c r="F519" s="10">
        <v>122</v>
      </c>
      <c r="G519" s="10">
        <v>110</v>
      </c>
      <c r="H519" s="10">
        <v>112</v>
      </c>
      <c r="I519" s="9">
        <v>22</v>
      </c>
      <c r="J519" s="15" t="s">
        <v>27</v>
      </c>
    </row>
    <row r="520" spans="1:10" x14ac:dyDescent="0.25">
      <c r="A520" s="2">
        <v>2022</v>
      </c>
      <c r="B520" s="41">
        <v>306</v>
      </c>
      <c r="C520" s="35">
        <f t="shared" si="8"/>
        <v>306</v>
      </c>
      <c r="D520" s="2" t="s">
        <v>3</v>
      </c>
      <c r="E520" s="7" t="s">
        <v>14</v>
      </c>
      <c r="F520" s="11">
        <v>78</v>
      </c>
      <c r="G520" s="11">
        <v>2517.46</v>
      </c>
      <c r="H520" s="11">
        <v>5126.4639999999999</v>
      </c>
      <c r="I520" s="8">
        <v>503.49200000000002</v>
      </c>
      <c r="J520" s="14" t="s">
        <v>27</v>
      </c>
    </row>
    <row r="521" spans="1:10" x14ac:dyDescent="0.25">
      <c r="A521" s="16">
        <v>2022</v>
      </c>
      <c r="B521" s="42">
        <v>306</v>
      </c>
      <c r="C521" s="34">
        <f t="shared" si="8"/>
        <v>306</v>
      </c>
      <c r="D521" s="4" t="s">
        <v>3</v>
      </c>
      <c r="E521" s="6" t="s">
        <v>12</v>
      </c>
      <c r="F521" s="10">
        <v>76</v>
      </c>
      <c r="G521" s="10">
        <v>2288.4499999999998</v>
      </c>
      <c r="H521" s="10">
        <v>5126.1279999999997</v>
      </c>
      <c r="I521" s="9">
        <v>457.69</v>
      </c>
      <c r="J521" s="15" t="s">
        <v>27</v>
      </c>
    </row>
    <row r="522" spans="1:10" x14ac:dyDescent="0.25">
      <c r="A522" s="2">
        <v>2022</v>
      </c>
      <c r="B522" s="41">
        <v>306</v>
      </c>
      <c r="C522" s="35">
        <f t="shared" si="8"/>
        <v>306</v>
      </c>
      <c r="D522" s="2" t="s">
        <v>3</v>
      </c>
      <c r="E522" s="7" t="s">
        <v>13</v>
      </c>
      <c r="F522" s="11">
        <v>46</v>
      </c>
      <c r="G522" s="11">
        <v>100</v>
      </c>
      <c r="H522" s="11">
        <v>224</v>
      </c>
      <c r="I522" s="8">
        <v>20</v>
      </c>
      <c r="J522" s="14" t="s">
        <v>27</v>
      </c>
    </row>
    <row r="523" spans="1:10" x14ac:dyDescent="0.25">
      <c r="A523" s="16">
        <v>2022</v>
      </c>
      <c r="B523" s="42">
        <v>306</v>
      </c>
      <c r="C523" s="34">
        <f t="shared" si="8"/>
        <v>306</v>
      </c>
      <c r="D523" s="4" t="s">
        <v>3</v>
      </c>
      <c r="E523" s="6" t="s">
        <v>11</v>
      </c>
      <c r="F523" s="10">
        <v>34</v>
      </c>
      <c r="G523" s="10">
        <v>2288.4</v>
      </c>
      <c r="H523" s="10">
        <v>5126.0160000000005</v>
      </c>
      <c r="I523" s="9">
        <v>457.68000000000006</v>
      </c>
      <c r="J523" s="15" t="s">
        <v>29</v>
      </c>
    </row>
    <row r="524" spans="1:10" x14ac:dyDescent="0.25">
      <c r="A524" s="2">
        <v>2022</v>
      </c>
      <c r="B524" s="41">
        <v>306</v>
      </c>
      <c r="C524" s="35">
        <f t="shared" si="8"/>
        <v>306</v>
      </c>
      <c r="D524" s="2" t="s">
        <v>1</v>
      </c>
      <c r="E524" s="3" t="s">
        <v>22</v>
      </c>
      <c r="F524" s="11">
        <v>7</v>
      </c>
      <c r="G524" s="11">
        <v>200</v>
      </c>
      <c r="H524" s="11">
        <v>224</v>
      </c>
      <c r="I524" s="8">
        <v>40</v>
      </c>
      <c r="J524" s="14" t="s">
        <v>29</v>
      </c>
    </row>
    <row r="525" spans="1:10" x14ac:dyDescent="0.25">
      <c r="A525" s="16">
        <v>2022</v>
      </c>
      <c r="B525" s="42">
        <v>306</v>
      </c>
      <c r="C525" s="34">
        <f t="shared" si="8"/>
        <v>306</v>
      </c>
      <c r="D525" s="4" t="s">
        <v>3</v>
      </c>
      <c r="E525" s="6" t="s">
        <v>15</v>
      </c>
      <c r="F525" s="10">
        <v>3</v>
      </c>
      <c r="G525" s="10">
        <v>2288.65</v>
      </c>
      <c r="H525" s="10">
        <v>5126.576</v>
      </c>
      <c r="I525" s="9">
        <v>457.73</v>
      </c>
      <c r="J525" s="15" t="s">
        <v>29</v>
      </c>
    </row>
    <row r="526" spans="1:10" x14ac:dyDescent="0.25">
      <c r="A526" s="2">
        <v>2022</v>
      </c>
      <c r="B526" s="41">
        <v>306</v>
      </c>
      <c r="C526" s="35">
        <f t="shared" si="8"/>
        <v>306</v>
      </c>
      <c r="D526" s="2" t="s">
        <v>20</v>
      </c>
      <c r="E526" s="7" t="s">
        <v>20</v>
      </c>
      <c r="F526" s="11">
        <v>2</v>
      </c>
      <c r="G526" s="11">
        <v>6600</v>
      </c>
      <c r="H526" s="11">
        <v>7392</v>
      </c>
      <c r="I526" s="8">
        <v>1320</v>
      </c>
      <c r="J526" s="14" t="s">
        <v>29</v>
      </c>
    </row>
    <row r="527" spans="1:10" x14ac:dyDescent="0.25">
      <c r="A527" s="16">
        <v>2022</v>
      </c>
      <c r="B527" s="42">
        <v>336</v>
      </c>
      <c r="C527" s="34">
        <f t="shared" si="8"/>
        <v>336</v>
      </c>
      <c r="D527" s="4" t="s">
        <v>2</v>
      </c>
      <c r="E527" s="5" t="s">
        <v>24</v>
      </c>
      <c r="F527" s="10">
        <v>3566</v>
      </c>
      <c r="G527" s="10">
        <v>4577.3</v>
      </c>
      <c r="H527" s="10">
        <v>5126.576</v>
      </c>
      <c r="I527" s="9">
        <v>915.46</v>
      </c>
      <c r="J527" s="15" t="s">
        <v>29</v>
      </c>
    </row>
    <row r="528" spans="1:10" x14ac:dyDescent="0.25">
      <c r="A528" s="2">
        <v>2022</v>
      </c>
      <c r="B528" s="41">
        <v>336</v>
      </c>
      <c r="C528" s="35">
        <f t="shared" si="8"/>
        <v>336</v>
      </c>
      <c r="D528" s="2" t="s">
        <v>2</v>
      </c>
      <c r="E528" s="3" t="s">
        <v>25</v>
      </c>
      <c r="F528" s="11">
        <v>2498</v>
      </c>
      <c r="G528" s="11">
        <v>8000</v>
      </c>
      <c r="H528" s="11">
        <v>8960</v>
      </c>
      <c r="I528" s="8">
        <v>1600</v>
      </c>
      <c r="J528" s="14" t="s">
        <v>29</v>
      </c>
    </row>
    <row r="529" spans="1:10" x14ac:dyDescent="0.25">
      <c r="A529" s="16">
        <v>2022</v>
      </c>
      <c r="B529" s="42">
        <v>336</v>
      </c>
      <c r="C529" s="34">
        <f t="shared" si="8"/>
        <v>336</v>
      </c>
      <c r="D529" s="4" t="s">
        <v>1</v>
      </c>
      <c r="E529" s="5" t="s">
        <v>23</v>
      </c>
      <c r="F529" s="10">
        <v>1245</v>
      </c>
      <c r="G529" s="10">
        <v>4577.2</v>
      </c>
      <c r="H529" s="10">
        <v>5126.4639999999999</v>
      </c>
      <c r="I529" s="9">
        <v>915.44</v>
      </c>
      <c r="J529" s="15" t="s">
        <v>29</v>
      </c>
    </row>
    <row r="530" spans="1:10" x14ac:dyDescent="0.25">
      <c r="A530" s="2">
        <v>2022</v>
      </c>
      <c r="B530" s="41">
        <v>336</v>
      </c>
      <c r="C530" s="35">
        <f t="shared" si="8"/>
        <v>336</v>
      </c>
      <c r="D530" s="2" t="s">
        <v>26</v>
      </c>
      <c r="E530" s="7" t="s">
        <v>18</v>
      </c>
      <c r="F530" s="11">
        <v>644</v>
      </c>
      <c r="G530" s="11">
        <v>5743.5</v>
      </c>
      <c r="H530" s="11">
        <v>6432.72</v>
      </c>
      <c r="I530" s="8">
        <v>1148.7</v>
      </c>
      <c r="J530" s="14" t="s">
        <v>29</v>
      </c>
    </row>
    <row r="531" spans="1:10" x14ac:dyDescent="0.25">
      <c r="A531" s="16">
        <v>2022</v>
      </c>
      <c r="B531" s="42">
        <v>336</v>
      </c>
      <c r="C531" s="34">
        <f t="shared" si="8"/>
        <v>336</v>
      </c>
      <c r="D531" s="4" t="s">
        <v>0</v>
      </c>
      <c r="E531" s="6" t="s">
        <v>17</v>
      </c>
      <c r="F531" s="10">
        <v>643</v>
      </c>
      <c r="G531" s="10">
        <v>7000</v>
      </c>
      <c r="H531" s="10">
        <v>7840</v>
      </c>
      <c r="I531" s="9">
        <v>1400</v>
      </c>
      <c r="J531" s="15" t="s">
        <v>29</v>
      </c>
    </row>
    <row r="532" spans="1:10" x14ac:dyDescent="0.25">
      <c r="A532" s="2">
        <v>2022</v>
      </c>
      <c r="B532" s="41">
        <v>336</v>
      </c>
      <c r="C532" s="35">
        <f t="shared" si="8"/>
        <v>336</v>
      </c>
      <c r="D532" s="2" t="s">
        <v>26</v>
      </c>
      <c r="E532" s="7" t="s">
        <v>19</v>
      </c>
      <c r="F532" s="11">
        <v>455</v>
      </c>
      <c r="G532" s="11">
        <v>4578.6000000000004</v>
      </c>
      <c r="H532" s="11">
        <v>5128.0320000000002</v>
      </c>
      <c r="I532" s="8">
        <v>915.72000000000014</v>
      </c>
      <c r="J532" s="14" t="s">
        <v>29</v>
      </c>
    </row>
    <row r="533" spans="1:10" x14ac:dyDescent="0.25">
      <c r="A533" s="16">
        <v>2022</v>
      </c>
      <c r="B533" s="42">
        <v>336</v>
      </c>
      <c r="C533" s="34">
        <f t="shared" si="8"/>
        <v>336</v>
      </c>
      <c r="D533" s="4" t="s">
        <v>0</v>
      </c>
      <c r="E533" s="6" t="s">
        <v>16</v>
      </c>
      <c r="F533" s="10">
        <v>345</v>
      </c>
      <c r="G533" s="10">
        <v>7000</v>
      </c>
      <c r="H533" s="10">
        <v>7840</v>
      </c>
      <c r="I533" s="9">
        <v>1400</v>
      </c>
      <c r="J533" s="15" t="s">
        <v>29</v>
      </c>
    </row>
    <row r="534" spans="1:10" x14ac:dyDescent="0.25">
      <c r="A534" s="2">
        <v>2022</v>
      </c>
      <c r="B534" s="41">
        <v>336</v>
      </c>
      <c r="C534" s="35">
        <f t="shared" si="8"/>
        <v>336</v>
      </c>
      <c r="D534" s="2" t="s">
        <v>1</v>
      </c>
      <c r="E534" s="3" t="s">
        <v>21</v>
      </c>
      <c r="F534" s="11">
        <v>122</v>
      </c>
      <c r="G534" s="11">
        <v>100</v>
      </c>
      <c r="H534" s="11">
        <v>112</v>
      </c>
      <c r="I534" s="8">
        <v>20</v>
      </c>
      <c r="J534" s="14" t="s">
        <v>29</v>
      </c>
    </row>
    <row r="535" spans="1:10" x14ac:dyDescent="0.25">
      <c r="A535" s="16">
        <v>2022</v>
      </c>
      <c r="B535" s="42">
        <v>336</v>
      </c>
      <c r="C535" s="34">
        <f t="shared" si="8"/>
        <v>336</v>
      </c>
      <c r="D535" s="4" t="s">
        <v>3</v>
      </c>
      <c r="E535" s="6" t="s">
        <v>14</v>
      </c>
      <c r="F535" s="10">
        <v>78</v>
      </c>
      <c r="G535" s="10">
        <v>2288.6</v>
      </c>
      <c r="H535" s="10">
        <v>5126.4639999999999</v>
      </c>
      <c r="I535" s="9">
        <v>457.72</v>
      </c>
      <c r="J535" s="15" t="s">
        <v>29</v>
      </c>
    </row>
    <row r="536" spans="1:10" x14ac:dyDescent="0.25">
      <c r="A536" s="2">
        <v>2022</v>
      </c>
      <c r="B536" s="41">
        <v>336</v>
      </c>
      <c r="C536" s="35">
        <f t="shared" si="8"/>
        <v>336</v>
      </c>
      <c r="D536" s="2" t="s">
        <v>3</v>
      </c>
      <c r="E536" s="7" t="s">
        <v>12</v>
      </c>
      <c r="F536" s="11">
        <v>76</v>
      </c>
      <c r="G536" s="11">
        <v>2288.4499999999998</v>
      </c>
      <c r="H536" s="11">
        <v>5126.1279999999997</v>
      </c>
      <c r="I536" s="8">
        <v>457.69</v>
      </c>
      <c r="J536" s="14" t="s">
        <v>29</v>
      </c>
    </row>
    <row r="537" spans="1:10" x14ac:dyDescent="0.25">
      <c r="A537" s="16">
        <v>2022</v>
      </c>
      <c r="B537" s="42">
        <v>336</v>
      </c>
      <c r="C537" s="34">
        <f t="shared" si="8"/>
        <v>336</v>
      </c>
      <c r="D537" s="4" t="s">
        <v>3</v>
      </c>
      <c r="E537" s="6" t="s">
        <v>13</v>
      </c>
      <c r="F537" s="10">
        <v>46</v>
      </c>
      <c r="G537" s="10">
        <v>100</v>
      </c>
      <c r="H537" s="10">
        <v>224</v>
      </c>
      <c r="I537" s="9">
        <v>20</v>
      </c>
      <c r="J537" s="15" t="s">
        <v>29</v>
      </c>
    </row>
    <row r="538" spans="1:10" x14ac:dyDescent="0.25">
      <c r="A538" s="2">
        <v>2022</v>
      </c>
      <c r="B538" s="41">
        <v>336</v>
      </c>
      <c r="C538" s="35">
        <f t="shared" si="8"/>
        <v>336</v>
      </c>
      <c r="D538" s="2" t="s">
        <v>3</v>
      </c>
      <c r="E538" s="7" t="s">
        <v>11</v>
      </c>
      <c r="F538" s="11">
        <v>34</v>
      </c>
      <c r="G538" s="11">
        <v>2288.4</v>
      </c>
      <c r="H538" s="11">
        <v>5126.0160000000005</v>
      </c>
      <c r="I538" s="8">
        <v>457.68000000000006</v>
      </c>
      <c r="J538" s="14" t="s">
        <v>29</v>
      </c>
    </row>
    <row r="539" spans="1:10" x14ac:dyDescent="0.25">
      <c r="A539" s="16">
        <v>2022</v>
      </c>
      <c r="B539" s="42">
        <v>336</v>
      </c>
      <c r="C539" s="34">
        <f t="shared" si="8"/>
        <v>336</v>
      </c>
      <c r="D539" s="4" t="s">
        <v>1</v>
      </c>
      <c r="E539" s="5" t="s">
        <v>22</v>
      </c>
      <c r="F539" s="10">
        <v>7</v>
      </c>
      <c r="G539" s="10">
        <v>200</v>
      </c>
      <c r="H539" s="10">
        <v>224</v>
      </c>
      <c r="I539" s="9">
        <v>40</v>
      </c>
      <c r="J539" s="15" t="s">
        <v>29</v>
      </c>
    </row>
    <row r="540" spans="1:10" x14ac:dyDescent="0.25">
      <c r="A540" s="2">
        <v>2022</v>
      </c>
      <c r="B540" s="41">
        <v>336</v>
      </c>
      <c r="C540" s="35">
        <f t="shared" si="8"/>
        <v>336</v>
      </c>
      <c r="D540" s="2" t="s">
        <v>3</v>
      </c>
      <c r="E540" s="7" t="s">
        <v>15</v>
      </c>
      <c r="F540" s="11">
        <v>3</v>
      </c>
      <c r="G540" s="11">
        <v>2288.65</v>
      </c>
      <c r="H540" s="11">
        <v>5126.576</v>
      </c>
      <c r="I540" s="8">
        <v>457.73</v>
      </c>
      <c r="J540" s="14" t="s">
        <v>29</v>
      </c>
    </row>
    <row r="541" spans="1:10" x14ac:dyDescent="0.25">
      <c r="A541" s="16">
        <v>2022</v>
      </c>
      <c r="B541" s="42">
        <v>336</v>
      </c>
      <c r="C541" s="34">
        <f t="shared" si="8"/>
        <v>336</v>
      </c>
      <c r="D541" s="4" t="s">
        <v>20</v>
      </c>
      <c r="E541" s="6" t="s">
        <v>20</v>
      </c>
      <c r="F541" s="10">
        <v>2</v>
      </c>
      <c r="G541" s="10">
        <v>6600</v>
      </c>
      <c r="H541" s="10">
        <v>7392</v>
      </c>
      <c r="I541" s="9">
        <v>1320</v>
      </c>
      <c r="J541" s="15" t="s">
        <v>29</v>
      </c>
    </row>
    <row r="542" spans="1:10" x14ac:dyDescent="0.25">
      <c r="A542" s="2">
        <v>2023</v>
      </c>
      <c r="B542" s="41">
        <v>1</v>
      </c>
      <c r="C542" s="35">
        <f t="shared" si="8"/>
        <v>1</v>
      </c>
      <c r="D542" s="2" t="s">
        <v>2</v>
      </c>
      <c r="E542" s="3" t="s">
        <v>24</v>
      </c>
      <c r="F542" s="11">
        <v>3566</v>
      </c>
      <c r="G542" s="11">
        <v>5492.76</v>
      </c>
      <c r="H542" s="11">
        <v>5126.576</v>
      </c>
      <c r="I542" s="8">
        <v>1098.5520000000001</v>
      </c>
      <c r="J542" s="14" t="s">
        <v>29</v>
      </c>
    </row>
    <row r="543" spans="1:10" x14ac:dyDescent="0.25">
      <c r="A543" s="4">
        <v>2023</v>
      </c>
      <c r="B543" s="42">
        <v>1</v>
      </c>
      <c r="C543" s="34">
        <f t="shared" si="8"/>
        <v>1</v>
      </c>
      <c r="D543" s="4" t="s">
        <v>2</v>
      </c>
      <c r="E543" s="5" t="s">
        <v>25</v>
      </c>
      <c r="F543" s="10">
        <v>2498</v>
      </c>
      <c r="G543" s="10">
        <v>9600</v>
      </c>
      <c r="H543" s="10">
        <v>8960</v>
      </c>
      <c r="I543" s="9">
        <v>1920</v>
      </c>
      <c r="J543" s="15" t="s">
        <v>29</v>
      </c>
    </row>
    <row r="544" spans="1:10" x14ac:dyDescent="0.25">
      <c r="A544" s="2">
        <v>2023</v>
      </c>
      <c r="B544" s="41">
        <v>1</v>
      </c>
      <c r="C544" s="35">
        <f t="shared" si="8"/>
        <v>1</v>
      </c>
      <c r="D544" s="2" t="s">
        <v>1</v>
      </c>
      <c r="E544" s="3" t="s">
        <v>23</v>
      </c>
      <c r="F544" s="11">
        <v>1245</v>
      </c>
      <c r="G544" s="11">
        <v>5492.6399999999994</v>
      </c>
      <c r="H544" s="11">
        <v>5126.4639999999999</v>
      </c>
      <c r="I544" s="8">
        <v>1098.528</v>
      </c>
      <c r="J544" s="14" t="s">
        <v>29</v>
      </c>
    </row>
    <row r="545" spans="1:10" x14ac:dyDescent="0.25">
      <c r="A545" s="4">
        <v>2023</v>
      </c>
      <c r="B545" s="42">
        <v>1</v>
      </c>
      <c r="C545" s="34">
        <f t="shared" si="8"/>
        <v>1</v>
      </c>
      <c r="D545" s="4" t="s">
        <v>26</v>
      </c>
      <c r="E545" s="6" t="s">
        <v>18</v>
      </c>
      <c r="F545" s="10">
        <v>644</v>
      </c>
      <c r="G545" s="10">
        <v>6892.2</v>
      </c>
      <c r="H545" s="10">
        <v>6432.72</v>
      </c>
      <c r="I545" s="9">
        <v>1378.44</v>
      </c>
      <c r="J545" s="15" t="s">
        <v>29</v>
      </c>
    </row>
    <row r="546" spans="1:10" x14ac:dyDescent="0.25">
      <c r="A546" s="2">
        <v>2023</v>
      </c>
      <c r="B546" s="41">
        <v>1</v>
      </c>
      <c r="C546" s="35">
        <f t="shared" si="8"/>
        <v>1</v>
      </c>
      <c r="D546" s="2" t="s">
        <v>0</v>
      </c>
      <c r="E546" s="7" t="s">
        <v>17</v>
      </c>
      <c r="F546" s="11">
        <v>643</v>
      </c>
      <c r="G546" s="11">
        <v>8400</v>
      </c>
      <c r="H546" s="11">
        <v>7840</v>
      </c>
      <c r="I546" s="8">
        <v>1680</v>
      </c>
      <c r="J546" s="14" t="s">
        <v>27</v>
      </c>
    </row>
    <row r="547" spans="1:10" x14ac:dyDescent="0.25">
      <c r="A547" s="4">
        <v>2023</v>
      </c>
      <c r="B547" s="42">
        <v>1</v>
      </c>
      <c r="C547" s="34">
        <f t="shared" si="8"/>
        <v>1</v>
      </c>
      <c r="D547" s="4" t="s">
        <v>26</v>
      </c>
      <c r="E547" s="6" t="s">
        <v>19</v>
      </c>
      <c r="F547" s="10">
        <v>455</v>
      </c>
      <c r="G547" s="10">
        <v>5494.3200000000006</v>
      </c>
      <c r="H547" s="10">
        <v>5128.0320000000002</v>
      </c>
      <c r="I547" s="9">
        <v>1098.8640000000003</v>
      </c>
      <c r="J547" s="15" t="s">
        <v>27</v>
      </c>
    </row>
    <row r="548" spans="1:10" x14ac:dyDescent="0.25">
      <c r="A548" s="2">
        <v>2023</v>
      </c>
      <c r="B548" s="41">
        <v>1</v>
      </c>
      <c r="C548" s="35">
        <f t="shared" si="8"/>
        <v>1</v>
      </c>
      <c r="D548" s="2" t="s">
        <v>0</v>
      </c>
      <c r="E548" s="7" t="s">
        <v>16</v>
      </c>
      <c r="F548" s="11">
        <v>345</v>
      </c>
      <c r="G548" s="11">
        <v>8400</v>
      </c>
      <c r="H548" s="11">
        <v>7840</v>
      </c>
      <c r="I548" s="8">
        <v>1680</v>
      </c>
      <c r="J548" s="14" t="s">
        <v>27</v>
      </c>
    </row>
    <row r="549" spans="1:10" x14ac:dyDescent="0.25">
      <c r="A549" s="4">
        <v>2023</v>
      </c>
      <c r="B549" s="42">
        <v>1</v>
      </c>
      <c r="C549" s="34">
        <f t="shared" si="8"/>
        <v>1</v>
      </c>
      <c r="D549" s="4" t="s">
        <v>1</v>
      </c>
      <c r="E549" s="5" t="s">
        <v>21</v>
      </c>
      <c r="F549" s="10">
        <v>122</v>
      </c>
      <c r="G549" s="10">
        <v>120</v>
      </c>
      <c r="H549" s="10">
        <v>112</v>
      </c>
      <c r="I549" s="9">
        <v>24</v>
      </c>
      <c r="J549" s="15" t="s">
        <v>27</v>
      </c>
    </row>
    <row r="550" spans="1:10" x14ac:dyDescent="0.25">
      <c r="A550" s="2">
        <v>2023</v>
      </c>
      <c r="B550" s="41">
        <v>1</v>
      </c>
      <c r="C550" s="35">
        <f t="shared" si="8"/>
        <v>1</v>
      </c>
      <c r="D550" s="2" t="s">
        <v>3</v>
      </c>
      <c r="E550" s="7" t="s">
        <v>14</v>
      </c>
      <c r="F550" s="11">
        <v>78</v>
      </c>
      <c r="G550" s="11">
        <v>2288.6</v>
      </c>
      <c r="H550" s="11">
        <v>5126.4639999999999</v>
      </c>
      <c r="I550" s="8">
        <v>457.72</v>
      </c>
      <c r="J550" s="14" t="s">
        <v>27</v>
      </c>
    </row>
    <row r="551" spans="1:10" x14ac:dyDescent="0.25">
      <c r="A551" s="4">
        <v>2023</v>
      </c>
      <c r="B551" s="42">
        <v>1</v>
      </c>
      <c r="C551" s="34">
        <f t="shared" si="8"/>
        <v>1</v>
      </c>
      <c r="D551" s="4" t="s">
        <v>3</v>
      </c>
      <c r="E551" s="6" t="s">
        <v>12</v>
      </c>
      <c r="F551" s="10">
        <v>76</v>
      </c>
      <c r="G551" s="10">
        <v>2288.4499999999998</v>
      </c>
      <c r="H551" s="10">
        <v>5126.1279999999997</v>
      </c>
      <c r="I551" s="9">
        <v>457.69</v>
      </c>
      <c r="J551" s="15" t="s">
        <v>27</v>
      </c>
    </row>
    <row r="552" spans="1:10" x14ac:dyDescent="0.25">
      <c r="A552" s="2">
        <v>2023</v>
      </c>
      <c r="B552" s="41">
        <v>1</v>
      </c>
      <c r="C552" s="35">
        <f t="shared" si="8"/>
        <v>1</v>
      </c>
      <c r="D552" s="2" t="s">
        <v>3</v>
      </c>
      <c r="E552" s="7" t="s">
        <v>13</v>
      </c>
      <c r="F552" s="11">
        <v>46</v>
      </c>
      <c r="G552" s="11">
        <v>100</v>
      </c>
      <c r="H552" s="11">
        <v>224</v>
      </c>
      <c r="I552" s="8">
        <v>20</v>
      </c>
      <c r="J552" s="14" t="s">
        <v>27</v>
      </c>
    </row>
    <row r="553" spans="1:10" x14ac:dyDescent="0.25">
      <c r="A553" s="4">
        <v>2023</v>
      </c>
      <c r="B553" s="42">
        <v>1</v>
      </c>
      <c r="C553" s="34">
        <f t="shared" si="8"/>
        <v>1</v>
      </c>
      <c r="D553" s="4" t="s">
        <v>3</v>
      </c>
      <c r="E553" s="6" t="s">
        <v>11</v>
      </c>
      <c r="F553" s="10">
        <v>34</v>
      </c>
      <c r="G553" s="10">
        <v>2288.4</v>
      </c>
      <c r="H553" s="10">
        <v>5126.0160000000005</v>
      </c>
      <c r="I553" s="9">
        <v>457.68000000000006</v>
      </c>
      <c r="J553" s="15" t="s">
        <v>27</v>
      </c>
    </row>
    <row r="554" spans="1:10" x14ac:dyDescent="0.25">
      <c r="A554" s="2">
        <v>2023</v>
      </c>
      <c r="B554" s="41">
        <v>1</v>
      </c>
      <c r="C554" s="35">
        <f t="shared" si="8"/>
        <v>1</v>
      </c>
      <c r="D554" s="2" t="s">
        <v>1</v>
      </c>
      <c r="E554" s="3" t="s">
        <v>22</v>
      </c>
      <c r="F554" s="11">
        <v>7</v>
      </c>
      <c r="G554" s="11">
        <v>200</v>
      </c>
      <c r="H554" s="11">
        <v>224</v>
      </c>
      <c r="I554" s="8">
        <v>40</v>
      </c>
      <c r="J554" s="14" t="s">
        <v>27</v>
      </c>
    </row>
    <row r="555" spans="1:10" x14ac:dyDescent="0.25">
      <c r="A555" s="4">
        <v>2023</v>
      </c>
      <c r="B555" s="42">
        <v>1</v>
      </c>
      <c r="C555" s="34">
        <f t="shared" si="8"/>
        <v>1</v>
      </c>
      <c r="D555" s="4" t="s">
        <v>20</v>
      </c>
      <c r="E555" s="6" t="s">
        <v>20</v>
      </c>
      <c r="F555" s="10">
        <v>3</v>
      </c>
      <c r="G555" s="10">
        <v>4577.3</v>
      </c>
      <c r="H555" s="10">
        <v>7392</v>
      </c>
      <c r="I555" s="9">
        <v>915.46</v>
      </c>
      <c r="J555" s="15" t="s">
        <v>27</v>
      </c>
    </row>
    <row r="556" spans="1:10" x14ac:dyDescent="0.25">
      <c r="A556" s="2">
        <v>2023</v>
      </c>
      <c r="B556" s="41">
        <v>1</v>
      </c>
      <c r="C556" s="35">
        <f t="shared" si="8"/>
        <v>1</v>
      </c>
      <c r="D556" s="2" t="s">
        <v>3</v>
      </c>
      <c r="E556" s="7" t="s">
        <v>15</v>
      </c>
      <c r="F556" s="11">
        <v>3</v>
      </c>
      <c r="G556" s="11">
        <v>3300</v>
      </c>
      <c r="H556" s="11">
        <v>5126.576</v>
      </c>
      <c r="I556" s="8">
        <v>660</v>
      </c>
      <c r="J556" s="14" t="s">
        <v>27</v>
      </c>
    </row>
    <row r="557" spans="1:10" x14ac:dyDescent="0.25">
      <c r="A557" s="4">
        <v>2023</v>
      </c>
      <c r="B557" s="42">
        <v>32</v>
      </c>
      <c r="C557" s="34">
        <f t="shared" si="8"/>
        <v>32</v>
      </c>
      <c r="D557" s="4" t="s">
        <v>2</v>
      </c>
      <c r="E557" s="5" t="s">
        <v>24</v>
      </c>
      <c r="F557" s="10">
        <v>3566</v>
      </c>
      <c r="G557" s="10">
        <v>4577.3</v>
      </c>
      <c r="H557" s="10">
        <v>5126.576</v>
      </c>
      <c r="I557" s="9">
        <v>915.46</v>
      </c>
      <c r="J557" s="15" t="s">
        <v>27</v>
      </c>
    </row>
    <row r="558" spans="1:10" x14ac:dyDescent="0.25">
      <c r="A558" s="2">
        <v>2023</v>
      </c>
      <c r="B558" s="41">
        <v>32</v>
      </c>
      <c r="C558" s="35">
        <f t="shared" si="8"/>
        <v>32</v>
      </c>
      <c r="D558" s="2" t="s">
        <v>2</v>
      </c>
      <c r="E558" s="3" t="s">
        <v>25</v>
      </c>
      <c r="F558" s="11">
        <v>2498</v>
      </c>
      <c r="G558" s="11">
        <v>8000</v>
      </c>
      <c r="H558" s="11">
        <v>8960</v>
      </c>
      <c r="I558" s="8">
        <v>1600</v>
      </c>
      <c r="J558" s="14" t="s">
        <v>27</v>
      </c>
    </row>
    <row r="559" spans="1:10" x14ac:dyDescent="0.25">
      <c r="A559" s="4">
        <v>2023</v>
      </c>
      <c r="B559" s="42">
        <v>32</v>
      </c>
      <c r="C559" s="34">
        <f t="shared" si="8"/>
        <v>32</v>
      </c>
      <c r="D559" s="4" t="s">
        <v>1</v>
      </c>
      <c r="E559" s="5" t="s">
        <v>23</v>
      </c>
      <c r="F559" s="10">
        <v>1245</v>
      </c>
      <c r="G559" s="10">
        <v>4577.2</v>
      </c>
      <c r="H559" s="10">
        <v>5126.4639999999999</v>
      </c>
      <c r="I559" s="9">
        <v>915.44</v>
      </c>
      <c r="J559" s="15" t="s">
        <v>27</v>
      </c>
    </row>
    <row r="560" spans="1:10" x14ac:dyDescent="0.25">
      <c r="A560" s="2">
        <v>2023</v>
      </c>
      <c r="B560" s="41">
        <v>32</v>
      </c>
      <c r="C560" s="35">
        <f t="shared" si="8"/>
        <v>32</v>
      </c>
      <c r="D560" s="2" t="s">
        <v>26</v>
      </c>
      <c r="E560" s="7" t="s">
        <v>18</v>
      </c>
      <c r="F560" s="11">
        <v>644</v>
      </c>
      <c r="G560" s="11">
        <v>5743.5</v>
      </c>
      <c r="H560" s="11">
        <v>6432.72</v>
      </c>
      <c r="I560" s="8">
        <v>1148.7</v>
      </c>
      <c r="J560" s="14" t="s">
        <v>27</v>
      </c>
    </row>
    <row r="561" spans="1:10" x14ac:dyDescent="0.25">
      <c r="A561" s="4">
        <v>2023</v>
      </c>
      <c r="B561" s="42">
        <v>32</v>
      </c>
      <c r="C561" s="34">
        <f t="shared" si="8"/>
        <v>32</v>
      </c>
      <c r="D561" s="4" t="s">
        <v>0</v>
      </c>
      <c r="E561" s="6" t="s">
        <v>17</v>
      </c>
      <c r="F561" s="10">
        <v>643</v>
      </c>
      <c r="G561" s="10">
        <v>7000</v>
      </c>
      <c r="H561" s="10">
        <v>7840</v>
      </c>
      <c r="I561" s="9">
        <v>1400</v>
      </c>
      <c r="J561" s="15" t="s">
        <v>27</v>
      </c>
    </row>
    <row r="562" spans="1:10" x14ac:dyDescent="0.25">
      <c r="A562" s="2">
        <v>2023</v>
      </c>
      <c r="B562" s="41">
        <v>32</v>
      </c>
      <c r="C562" s="35">
        <f t="shared" si="8"/>
        <v>32</v>
      </c>
      <c r="D562" s="2" t="s">
        <v>26</v>
      </c>
      <c r="E562" s="7" t="s">
        <v>19</v>
      </c>
      <c r="F562" s="11">
        <v>455</v>
      </c>
      <c r="G562" s="11">
        <v>4578.6000000000004</v>
      </c>
      <c r="H562" s="11">
        <v>5128.0320000000002</v>
      </c>
      <c r="I562" s="8">
        <v>915.72000000000014</v>
      </c>
      <c r="J562" s="14" t="s">
        <v>27</v>
      </c>
    </row>
    <row r="563" spans="1:10" x14ac:dyDescent="0.25">
      <c r="A563" s="4">
        <v>2023</v>
      </c>
      <c r="B563" s="42">
        <v>32</v>
      </c>
      <c r="C563" s="34">
        <f t="shared" si="8"/>
        <v>32</v>
      </c>
      <c r="D563" s="4" t="s">
        <v>0</v>
      </c>
      <c r="E563" s="6" t="s">
        <v>16</v>
      </c>
      <c r="F563" s="10">
        <v>345</v>
      </c>
      <c r="G563" s="10">
        <v>7000</v>
      </c>
      <c r="H563" s="10">
        <v>7840</v>
      </c>
      <c r="I563" s="9">
        <v>1400</v>
      </c>
      <c r="J563" s="15" t="s">
        <v>27</v>
      </c>
    </row>
    <row r="564" spans="1:10" x14ac:dyDescent="0.25">
      <c r="A564" s="2">
        <v>2023</v>
      </c>
      <c r="B564" s="41">
        <v>32</v>
      </c>
      <c r="C564" s="35">
        <f t="shared" si="8"/>
        <v>32</v>
      </c>
      <c r="D564" s="2" t="s">
        <v>1</v>
      </c>
      <c r="E564" s="3" t="s">
        <v>21</v>
      </c>
      <c r="F564" s="11">
        <v>122</v>
      </c>
      <c r="G564" s="11">
        <v>100</v>
      </c>
      <c r="H564" s="11">
        <v>112</v>
      </c>
      <c r="I564" s="8">
        <v>20</v>
      </c>
      <c r="J564" s="14" t="s">
        <v>27</v>
      </c>
    </row>
    <row r="565" spans="1:10" x14ac:dyDescent="0.25">
      <c r="A565" s="4">
        <v>2023</v>
      </c>
      <c r="B565" s="42">
        <v>32</v>
      </c>
      <c r="C565" s="34">
        <f t="shared" si="8"/>
        <v>32</v>
      </c>
      <c r="D565" s="4" t="s">
        <v>3</v>
      </c>
      <c r="E565" s="6" t="s">
        <v>14</v>
      </c>
      <c r="F565" s="10">
        <v>78</v>
      </c>
      <c r="G565" s="10">
        <v>2288.6</v>
      </c>
      <c r="H565" s="10">
        <v>5126.4639999999999</v>
      </c>
      <c r="I565" s="9">
        <v>457.72</v>
      </c>
      <c r="J565" s="15" t="s">
        <v>27</v>
      </c>
    </row>
    <row r="566" spans="1:10" x14ac:dyDescent="0.25">
      <c r="A566" s="2">
        <v>2023</v>
      </c>
      <c r="B566" s="41">
        <v>32</v>
      </c>
      <c r="C566" s="35">
        <f t="shared" si="8"/>
        <v>32</v>
      </c>
      <c r="D566" s="2" t="s">
        <v>3</v>
      </c>
      <c r="E566" s="7" t="s">
        <v>12</v>
      </c>
      <c r="F566" s="11">
        <v>76</v>
      </c>
      <c r="G566" s="11">
        <v>2288.4499999999998</v>
      </c>
      <c r="H566" s="11">
        <v>5126.1279999999997</v>
      </c>
      <c r="I566" s="8">
        <v>457.69</v>
      </c>
      <c r="J566" s="14" t="s">
        <v>27</v>
      </c>
    </row>
    <row r="567" spans="1:10" x14ac:dyDescent="0.25">
      <c r="A567" s="4">
        <v>2023</v>
      </c>
      <c r="B567" s="42">
        <v>32</v>
      </c>
      <c r="C567" s="34">
        <f t="shared" si="8"/>
        <v>32</v>
      </c>
      <c r="D567" s="4" t="s">
        <v>3</v>
      </c>
      <c r="E567" s="6" t="s">
        <v>13</v>
      </c>
      <c r="F567" s="10">
        <v>46</v>
      </c>
      <c r="G567" s="10">
        <v>100</v>
      </c>
      <c r="H567" s="10">
        <v>224</v>
      </c>
      <c r="I567" s="9">
        <v>20</v>
      </c>
      <c r="J567" s="15" t="s">
        <v>27</v>
      </c>
    </row>
    <row r="568" spans="1:10" x14ac:dyDescent="0.25">
      <c r="A568" s="2">
        <v>2023</v>
      </c>
      <c r="B568" s="41">
        <v>32</v>
      </c>
      <c r="C568" s="35">
        <f t="shared" si="8"/>
        <v>32</v>
      </c>
      <c r="D568" s="2" t="s">
        <v>3</v>
      </c>
      <c r="E568" s="7" t="s">
        <v>11</v>
      </c>
      <c r="F568" s="11">
        <v>34</v>
      </c>
      <c r="G568" s="11">
        <v>2288.4</v>
      </c>
      <c r="H568" s="11">
        <v>5126.0160000000005</v>
      </c>
      <c r="I568" s="8">
        <v>457.68000000000006</v>
      </c>
      <c r="J568" s="14" t="s">
        <v>27</v>
      </c>
    </row>
    <row r="569" spans="1:10" x14ac:dyDescent="0.25">
      <c r="A569" s="4">
        <v>2023</v>
      </c>
      <c r="B569" s="42">
        <v>32</v>
      </c>
      <c r="C569" s="34">
        <f t="shared" si="8"/>
        <v>32</v>
      </c>
      <c r="D569" s="4" t="s">
        <v>1</v>
      </c>
      <c r="E569" s="5" t="s">
        <v>22</v>
      </c>
      <c r="F569" s="10">
        <v>7</v>
      </c>
      <c r="G569" s="10">
        <v>200</v>
      </c>
      <c r="H569" s="10">
        <v>224</v>
      </c>
      <c r="I569" s="9">
        <v>40</v>
      </c>
      <c r="J569" s="15" t="s">
        <v>27</v>
      </c>
    </row>
    <row r="570" spans="1:10" x14ac:dyDescent="0.25">
      <c r="A570" s="2">
        <v>2023</v>
      </c>
      <c r="B570" s="41">
        <v>32</v>
      </c>
      <c r="C570" s="35">
        <f t="shared" si="8"/>
        <v>32</v>
      </c>
      <c r="D570" s="2" t="s">
        <v>3</v>
      </c>
      <c r="E570" s="7" t="s">
        <v>15</v>
      </c>
      <c r="F570" s="11">
        <v>3</v>
      </c>
      <c r="G570" s="11">
        <v>3300</v>
      </c>
      <c r="H570" s="11">
        <v>5126.576</v>
      </c>
      <c r="I570" s="8">
        <v>660</v>
      </c>
      <c r="J570" s="14" t="s">
        <v>27</v>
      </c>
    </row>
    <row r="571" spans="1:10" x14ac:dyDescent="0.25">
      <c r="A571" s="4">
        <v>2023</v>
      </c>
      <c r="B571" s="42">
        <v>32</v>
      </c>
      <c r="C571" s="34">
        <f t="shared" si="8"/>
        <v>32</v>
      </c>
      <c r="D571" s="4" t="s">
        <v>20</v>
      </c>
      <c r="E571" s="6" t="s">
        <v>20</v>
      </c>
      <c r="F571" s="10">
        <v>2</v>
      </c>
      <c r="G571" s="10">
        <v>6600</v>
      </c>
      <c r="H571" s="10">
        <v>7392</v>
      </c>
      <c r="I571" s="9">
        <v>1320</v>
      </c>
      <c r="J571" s="15" t="s">
        <v>27</v>
      </c>
    </row>
    <row r="572" spans="1:10" x14ac:dyDescent="0.25">
      <c r="A572" s="2">
        <v>2023</v>
      </c>
      <c r="B572" s="41">
        <v>61</v>
      </c>
      <c r="C572" s="35">
        <f t="shared" si="8"/>
        <v>61</v>
      </c>
      <c r="D572" s="2" t="s">
        <v>2</v>
      </c>
      <c r="E572" s="3" t="s">
        <v>24</v>
      </c>
      <c r="F572" s="11">
        <v>3566</v>
      </c>
      <c r="G572" s="11">
        <v>4577.3</v>
      </c>
      <c r="H572" s="11">
        <v>5126.576</v>
      </c>
      <c r="I572" s="8">
        <v>915.46</v>
      </c>
      <c r="J572" s="14" t="s">
        <v>27</v>
      </c>
    </row>
    <row r="573" spans="1:10" x14ac:dyDescent="0.25">
      <c r="A573" s="4">
        <v>2023</v>
      </c>
      <c r="B573" s="42">
        <v>61</v>
      </c>
      <c r="C573" s="34">
        <f t="shared" si="8"/>
        <v>61</v>
      </c>
      <c r="D573" s="4" t="s">
        <v>2</v>
      </c>
      <c r="E573" s="5" t="s">
        <v>25</v>
      </c>
      <c r="F573" s="10">
        <v>2498</v>
      </c>
      <c r="G573" s="10">
        <v>8000</v>
      </c>
      <c r="H573" s="10">
        <v>8960</v>
      </c>
      <c r="I573" s="9">
        <v>1600</v>
      </c>
      <c r="J573" s="15" t="s">
        <v>27</v>
      </c>
    </row>
    <row r="574" spans="1:10" x14ac:dyDescent="0.25">
      <c r="A574" s="2">
        <v>2023</v>
      </c>
      <c r="B574" s="41">
        <v>61</v>
      </c>
      <c r="C574" s="35">
        <f t="shared" si="8"/>
        <v>61</v>
      </c>
      <c r="D574" s="2" t="s">
        <v>1</v>
      </c>
      <c r="E574" s="3" t="s">
        <v>23</v>
      </c>
      <c r="F574" s="11">
        <v>1245</v>
      </c>
      <c r="G574" s="11">
        <v>4577.2</v>
      </c>
      <c r="H574" s="11">
        <v>5126.4639999999999</v>
      </c>
      <c r="I574" s="8">
        <v>915.44</v>
      </c>
      <c r="J574" s="14" t="s">
        <v>27</v>
      </c>
    </row>
    <row r="575" spans="1:10" x14ac:dyDescent="0.25">
      <c r="A575" s="4">
        <v>2023</v>
      </c>
      <c r="B575" s="42">
        <v>61</v>
      </c>
      <c r="C575" s="34">
        <f t="shared" si="8"/>
        <v>61</v>
      </c>
      <c r="D575" s="4" t="s">
        <v>26</v>
      </c>
      <c r="E575" s="6" t="s">
        <v>18</v>
      </c>
      <c r="F575" s="10">
        <v>644</v>
      </c>
      <c r="G575" s="10">
        <v>10000</v>
      </c>
      <c r="H575" s="10">
        <v>6432.72</v>
      </c>
      <c r="I575" s="9">
        <v>2000</v>
      </c>
      <c r="J575" s="15" t="s">
        <v>27</v>
      </c>
    </row>
    <row r="576" spans="1:10" x14ac:dyDescent="0.25">
      <c r="A576" s="2">
        <v>2023</v>
      </c>
      <c r="B576" s="41">
        <v>61</v>
      </c>
      <c r="C576" s="35">
        <f t="shared" si="8"/>
        <v>61</v>
      </c>
      <c r="D576" s="2" t="s">
        <v>0</v>
      </c>
      <c r="E576" s="7" t="s">
        <v>17</v>
      </c>
      <c r="F576" s="11">
        <v>643</v>
      </c>
      <c r="G576" s="11">
        <v>7000</v>
      </c>
      <c r="H576" s="11">
        <v>7840</v>
      </c>
      <c r="I576" s="8">
        <v>1400</v>
      </c>
      <c r="J576" s="14" t="s">
        <v>27</v>
      </c>
    </row>
    <row r="577" spans="1:10" x14ac:dyDescent="0.25">
      <c r="A577" s="4">
        <v>2023</v>
      </c>
      <c r="B577" s="42">
        <v>61</v>
      </c>
      <c r="C577" s="34">
        <f t="shared" si="8"/>
        <v>61</v>
      </c>
      <c r="D577" s="4" t="s">
        <v>26</v>
      </c>
      <c r="E577" s="6" t="s">
        <v>19</v>
      </c>
      <c r="F577" s="10">
        <v>455</v>
      </c>
      <c r="G577" s="10">
        <v>4578.6000000000004</v>
      </c>
      <c r="H577" s="10">
        <v>5128.0320000000002</v>
      </c>
      <c r="I577" s="9">
        <v>915.72000000000014</v>
      </c>
      <c r="J577" s="15" t="s">
        <v>27</v>
      </c>
    </row>
    <row r="578" spans="1:10" x14ac:dyDescent="0.25">
      <c r="A578" s="2">
        <v>2023</v>
      </c>
      <c r="B578" s="41">
        <v>61</v>
      </c>
      <c r="C578" s="35">
        <f t="shared" ref="C578:C588" si="9">B578</f>
        <v>61</v>
      </c>
      <c r="D578" s="2" t="s">
        <v>0</v>
      </c>
      <c r="E578" s="7" t="s">
        <v>16</v>
      </c>
      <c r="F578" s="11">
        <v>345</v>
      </c>
      <c r="G578" s="11">
        <v>7000</v>
      </c>
      <c r="H578" s="11">
        <v>7840</v>
      </c>
      <c r="I578" s="8">
        <v>1400</v>
      </c>
      <c r="J578" s="14" t="s">
        <v>27</v>
      </c>
    </row>
    <row r="579" spans="1:10" x14ac:dyDescent="0.25">
      <c r="A579" s="4">
        <v>2023</v>
      </c>
      <c r="B579" s="42">
        <v>61</v>
      </c>
      <c r="C579" s="34">
        <f t="shared" si="9"/>
        <v>61</v>
      </c>
      <c r="D579" s="4" t="s">
        <v>1</v>
      </c>
      <c r="E579" s="5" t="s">
        <v>21</v>
      </c>
      <c r="F579" s="10">
        <v>122</v>
      </c>
      <c r="G579" s="10">
        <v>100</v>
      </c>
      <c r="H579" s="10">
        <v>112</v>
      </c>
      <c r="I579" s="9">
        <v>20</v>
      </c>
      <c r="J579" s="15" t="s">
        <v>27</v>
      </c>
    </row>
    <row r="580" spans="1:10" x14ac:dyDescent="0.25">
      <c r="A580" s="2">
        <v>2023</v>
      </c>
      <c r="B580" s="41">
        <v>61</v>
      </c>
      <c r="C580" s="35">
        <f t="shared" si="9"/>
        <v>61</v>
      </c>
      <c r="D580" s="2" t="s">
        <v>3</v>
      </c>
      <c r="E580" s="7" t="s">
        <v>14</v>
      </c>
      <c r="F580" s="11">
        <v>78</v>
      </c>
      <c r="G580" s="11">
        <v>2288.6</v>
      </c>
      <c r="H580" s="11">
        <v>5126.4639999999999</v>
      </c>
      <c r="I580" s="8">
        <v>457.72</v>
      </c>
      <c r="J580" s="14" t="s">
        <v>27</v>
      </c>
    </row>
    <row r="581" spans="1:10" x14ac:dyDescent="0.25">
      <c r="A581" s="4">
        <v>2023</v>
      </c>
      <c r="B581" s="42">
        <v>61</v>
      </c>
      <c r="C581" s="34">
        <f t="shared" si="9"/>
        <v>61</v>
      </c>
      <c r="D581" s="4" t="s">
        <v>3</v>
      </c>
      <c r="E581" s="6" t="s">
        <v>12</v>
      </c>
      <c r="F581" s="10">
        <v>76</v>
      </c>
      <c r="G581" s="10">
        <v>2288.4499999999998</v>
      </c>
      <c r="H581" s="10">
        <v>5126.1279999999997</v>
      </c>
      <c r="I581" s="9">
        <v>457.69</v>
      </c>
      <c r="J581" s="15" t="s">
        <v>27</v>
      </c>
    </row>
    <row r="582" spans="1:10" x14ac:dyDescent="0.25">
      <c r="A582" s="2">
        <v>2023</v>
      </c>
      <c r="B582" s="41">
        <v>61</v>
      </c>
      <c r="C582" s="35">
        <f t="shared" si="9"/>
        <v>61</v>
      </c>
      <c r="D582" s="2" t="s">
        <v>3</v>
      </c>
      <c r="E582" s="7" t="s">
        <v>13</v>
      </c>
      <c r="F582" s="11">
        <v>46</v>
      </c>
      <c r="G582" s="11">
        <v>100</v>
      </c>
      <c r="H582" s="11">
        <v>224</v>
      </c>
      <c r="I582" s="8">
        <v>20</v>
      </c>
      <c r="J582" s="14" t="s">
        <v>27</v>
      </c>
    </row>
    <row r="583" spans="1:10" x14ac:dyDescent="0.25">
      <c r="A583" s="4">
        <v>2023</v>
      </c>
      <c r="B583" s="42">
        <v>61</v>
      </c>
      <c r="C583" s="34">
        <f t="shared" si="9"/>
        <v>61</v>
      </c>
      <c r="D583" s="4" t="s">
        <v>3</v>
      </c>
      <c r="E583" s="6" t="s">
        <v>11</v>
      </c>
      <c r="F583" s="10">
        <v>34</v>
      </c>
      <c r="G583" s="10">
        <v>2288.4</v>
      </c>
      <c r="H583" s="10">
        <v>5126.0160000000005</v>
      </c>
      <c r="I583" s="9">
        <v>457.68000000000006</v>
      </c>
      <c r="J583" s="15" t="s">
        <v>27</v>
      </c>
    </row>
    <row r="584" spans="1:10" x14ac:dyDescent="0.25">
      <c r="A584" s="2">
        <v>2023</v>
      </c>
      <c r="B584" s="41">
        <v>61</v>
      </c>
      <c r="C584" s="35">
        <f t="shared" si="9"/>
        <v>61</v>
      </c>
      <c r="D584" s="2" t="s">
        <v>1</v>
      </c>
      <c r="E584" s="3" t="s">
        <v>22</v>
      </c>
      <c r="F584" s="11">
        <v>7</v>
      </c>
      <c r="G584" s="11">
        <v>200</v>
      </c>
      <c r="H584" s="11">
        <v>224</v>
      </c>
      <c r="I584" s="8">
        <v>40</v>
      </c>
      <c r="J584" s="14" t="s">
        <v>27</v>
      </c>
    </row>
    <row r="585" spans="1:10" x14ac:dyDescent="0.25">
      <c r="A585" s="4">
        <v>2023</v>
      </c>
      <c r="B585" s="42">
        <v>61</v>
      </c>
      <c r="C585" s="34">
        <f t="shared" si="9"/>
        <v>61</v>
      </c>
      <c r="D585" s="4" t="s">
        <v>3</v>
      </c>
      <c r="E585" s="6" t="s">
        <v>15</v>
      </c>
      <c r="F585" s="10">
        <v>3</v>
      </c>
      <c r="G585" s="10">
        <v>2288.65</v>
      </c>
      <c r="H585" s="10">
        <v>5126.576</v>
      </c>
      <c r="I585" s="9">
        <v>457.73</v>
      </c>
      <c r="J585" s="15" t="s">
        <v>27</v>
      </c>
    </row>
    <row r="586" spans="1:10" x14ac:dyDescent="0.25">
      <c r="A586" s="2">
        <v>2023</v>
      </c>
      <c r="B586" s="41">
        <v>61</v>
      </c>
      <c r="C586" s="35">
        <f t="shared" si="9"/>
        <v>61</v>
      </c>
      <c r="D586" s="2" t="s">
        <v>20</v>
      </c>
      <c r="E586" s="7" t="s">
        <v>20</v>
      </c>
      <c r="F586" s="11">
        <v>2</v>
      </c>
      <c r="G586" s="11">
        <v>6600</v>
      </c>
      <c r="H586" s="11">
        <v>7392</v>
      </c>
      <c r="I586" s="8">
        <v>1320</v>
      </c>
      <c r="J586" s="14" t="s">
        <v>27</v>
      </c>
    </row>
    <row r="587" spans="1:10" x14ac:dyDescent="0.25">
      <c r="A587" s="4">
        <v>2023</v>
      </c>
      <c r="B587" s="42">
        <v>92</v>
      </c>
      <c r="C587" s="34">
        <f t="shared" si="9"/>
        <v>92</v>
      </c>
      <c r="D587" s="4" t="s">
        <v>2</v>
      </c>
      <c r="E587" s="5" t="s">
        <v>24</v>
      </c>
      <c r="F587" s="10">
        <v>3566</v>
      </c>
      <c r="G587" s="10">
        <v>4577.3</v>
      </c>
      <c r="H587" s="10">
        <v>5126.576</v>
      </c>
      <c r="I587" s="9">
        <v>915.46</v>
      </c>
      <c r="J587" s="15" t="s">
        <v>27</v>
      </c>
    </row>
    <row r="588" spans="1:10" x14ac:dyDescent="0.25">
      <c r="A588" s="2">
        <v>2023</v>
      </c>
      <c r="B588" s="41">
        <v>92</v>
      </c>
      <c r="C588" s="35">
        <f t="shared" si="9"/>
        <v>92</v>
      </c>
      <c r="D588" s="2" t="s">
        <v>2</v>
      </c>
      <c r="E588" s="3" t="s">
        <v>25</v>
      </c>
      <c r="F588" s="11">
        <v>2498</v>
      </c>
      <c r="G588" s="11">
        <v>8000</v>
      </c>
      <c r="H588" s="11">
        <v>8960</v>
      </c>
      <c r="I588" s="8">
        <v>1600</v>
      </c>
      <c r="J588" s="14" t="s">
        <v>29</v>
      </c>
    </row>
    <row r="589" spans="1:10" x14ac:dyDescent="0.25">
      <c r="A589" s="4">
        <v>2023</v>
      </c>
      <c r="B589" s="42">
        <v>92</v>
      </c>
      <c r="C589" s="34">
        <f t="shared" ref="C589:C652" si="10">B589</f>
        <v>92</v>
      </c>
      <c r="D589" s="4" t="s">
        <v>1</v>
      </c>
      <c r="E589" s="5" t="s">
        <v>23</v>
      </c>
      <c r="F589" s="10">
        <v>1245</v>
      </c>
      <c r="G589" s="10">
        <v>4577.2</v>
      </c>
      <c r="H589" s="10">
        <v>5126.4639999999999</v>
      </c>
      <c r="I589" s="9">
        <v>915.44</v>
      </c>
      <c r="J589" s="15" t="s">
        <v>29</v>
      </c>
    </row>
    <row r="590" spans="1:10" x14ac:dyDescent="0.25">
      <c r="A590" s="2">
        <v>2023</v>
      </c>
      <c r="B590" s="41">
        <v>92</v>
      </c>
      <c r="C590" s="35">
        <f t="shared" si="10"/>
        <v>92</v>
      </c>
      <c r="D590" s="2" t="s">
        <v>26</v>
      </c>
      <c r="E590" s="7" t="s">
        <v>18</v>
      </c>
      <c r="F590" s="11">
        <v>644</v>
      </c>
      <c r="G590" s="11">
        <v>15000</v>
      </c>
      <c r="H590" s="11">
        <v>6432.72</v>
      </c>
      <c r="I590" s="8">
        <v>3000</v>
      </c>
      <c r="J590" s="14" t="s">
        <v>29</v>
      </c>
    </row>
    <row r="591" spans="1:10" x14ac:dyDescent="0.25">
      <c r="A591" s="4">
        <v>2023</v>
      </c>
      <c r="B591" s="42">
        <v>92</v>
      </c>
      <c r="C591" s="34">
        <f t="shared" si="10"/>
        <v>92</v>
      </c>
      <c r="D591" s="4" t="s">
        <v>0</v>
      </c>
      <c r="E591" s="6" t="s">
        <v>17</v>
      </c>
      <c r="F591" s="10">
        <v>643</v>
      </c>
      <c r="G591" s="10">
        <v>7000</v>
      </c>
      <c r="H591" s="10">
        <v>7840</v>
      </c>
      <c r="I591" s="9">
        <v>1400</v>
      </c>
      <c r="J591" s="15" t="s">
        <v>29</v>
      </c>
    </row>
    <row r="592" spans="1:10" x14ac:dyDescent="0.25">
      <c r="A592" s="2">
        <v>2023</v>
      </c>
      <c r="B592" s="41">
        <v>92</v>
      </c>
      <c r="C592" s="35">
        <f t="shared" si="10"/>
        <v>92</v>
      </c>
      <c r="D592" s="2" t="s">
        <v>26</v>
      </c>
      <c r="E592" s="7" t="s">
        <v>19</v>
      </c>
      <c r="F592" s="11">
        <v>455</v>
      </c>
      <c r="G592" s="11">
        <v>14000</v>
      </c>
      <c r="H592" s="11">
        <v>5128.0320000000002</v>
      </c>
      <c r="I592" s="8">
        <v>2800</v>
      </c>
      <c r="J592" s="14" t="s">
        <v>29</v>
      </c>
    </row>
    <row r="593" spans="1:10" x14ac:dyDescent="0.25">
      <c r="A593" s="4">
        <v>2023</v>
      </c>
      <c r="B593" s="42">
        <v>92</v>
      </c>
      <c r="C593" s="34">
        <f t="shared" si="10"/>
        <v>92</v>
      </c>
      <c r="D593" s="4" t="s">
        <v>0</v>
      </c>
      <c r="E593" s="6" t="s">
        <v>16</v>
      </c>
      <c r="F593" s="10">
        <v>345</v>
      </c>
      <c r="G593" s="10">
        <v>7000</v>
      </c>
      <c r="H593" s="10">
        <v>7840</v>
      </c>
      <c r="I593" s="9">
        <v>1400</v>
      </c>
      <c r="J593" s="15" t="s">
        <v>29</v>
      </c>
    </row>
    <row r="594" spans="1:10" x14ac:dyDescent="0.25">
      <c r="A594" s="2">
        <v>2023</v>
      </c>
      <c r="B594" s="41">
        <v>92</v>
      </c>
      <c r="C594" s="35">
        <f t="shared" si="10"/>
        <v>92</v>
      </c>
      <c r="D594" s="2" t="s">
        <v>1</v>
      </c>
      <c r="E594" s="3" t="s">
        <v>21</v>
      </c>
      <c r="F594" s="11">
        <v>122</v>
      </c>
      <c r="G594" s="11">
        <v>100</v>
      </c>
      <c r="H594" s="11">
        <v>112</v>
      </c>
      <c r="I594" s="8">
        <v>20</v>
      </c>
      <c r="J594" s="14" t="s">
        <v>29</v>
      </c>
    </row>
    <row r="595" spans="1:10" x14ac:dyDescent="0.25">
      <c r="A595" s="4">
        <v>2023</v>
      </c>
      <c r="B595" s="42">
        <v>92</v>
      </c>
      <c r="C595" s="34">
        <f t="shared" si="10"/>
        <v>92</v>
      </c>
      <c r="D595" s="4" t="s">
        <v>3</v>
      </c>
      <c r="E595" s="6" t="s">
        <v>14</v>
      </c>
      <c r="F595" s="10">
        <v>78</v>
      </c>
      <c r="G595" s="10">
        <v>2288.6</v>
      </c>
      <c r="H595" s="10">
        <v>5126.4639999999999</v>
      </c>
      <c r="I595" s="9">
        <v>457.72</v>
      </c>
      <c r="J595" s="15" t="s">
        <v>29</v>
      </c>
    </row>
    <row r="596" spans="1:10" x14ac:dyDescent="0.25">
      <c r="A596" s="2">
        <v>2023</v>
      </c>
      <c r="B596" s="41">
        <v>92</v>
      </c>
      <c r="C596" s="35">
        <f t="shared" si="10"/>
        <v>92</v>
      </c>
      <c r="D596" s="2" t="s">
        <v>3</v>
      </c>
      <c r="E596" s="7" t="s">
        <v>12</v>
      </c>
      <c r="F596" s="11">
        <v>76</v>
      </c>
      <c r="G596" s="11">
        <v>2288.4499999999998</v>
      </c>
      <c r="H596" s="11">
        <v>5126.1279999999997</v>
      </c>
      <c r="I596" s="8">
        <v>457.69</v>
      </c>
      <c r="J596" s="14" t="s">
        <v>29</v>
      </c>
    </row>
    <row r="597" spans="1:10" x14ac:dyDescent="0.25">
      <c r="A597" s="4">
        <v>2023</v>
      </c>
      <c r="B597" s="42">
        <v>92</v>
      </c>
      <c r="C597" s="34">
        <f t="shared" si="10"/>
        <v>92</v>
      </c>
      <c r="D597" s="4" t="s">
        <v>3</v>
      </c>
      <c r="E597" s="6" t="s">
        <v>13</v>
      </c>
      <c r="F597" s="10">
        <v>46</v>
      </c>
      <c r="G597" s="10">
        <v>100</v>
      </c>
      <c r="H597" s="10">
        <v>224</v>
      </c>
      <c r="I597" s="9">
        <v>20</v>
      </c>
      <c r="J597" s="15" t="s">
        <v>29</v>
      </c>
    </row>
    <row r="598" spans="1:10" x14ac:dyDescent="0.25">
      <c r="A598" s="2">
        <v>2023</v>
      </c>
      <c r="B598" s="41">
        <v>92</v>
      </c>
      <c r="C598" s="35">
        <f t="shared" si="10"/>
        <v>92</v>
      </c>
      <c r="D598" s="2" t="s">
        <v>3</v>
      </c>
      <c r="E598" s="7" t="s">
        <v>11</v>
      </c>
      <c r="F598" s="11">
        <v>34</v>
      </c>
      <c r="G598" s="11">
        <v>2288.4</v>
      </c>
      <c r="H598" s="11">
        <v>5126.0160000000005</v>
      </c>
      <c r="I598" s="8">
        <v>457.68000000000006</v>
      </c>
      <c r="J598" s="14" t="s">
        <v>29</v>
      </c>
    </row>
    <row r="599" spans="1:10" x14ac:dyDescent="0.25">
      <c r="A599" s="4">
        <v>2023</v>
      </c>
      <c r="B599" s="42">
        <v>92</v>
      </c>
      <c r="C599" s="34">
        <f t="shared" si="10"/>
        <v>92</v>
      </c>
      <c r="D599" s="4" t="s">
        <v>1</v>
      </c>
      <c r="E599" s="5" t="s">
        <v>22</v>
      </c>
      <c r="F599" s="10">
        <v>7</v>
      </c>
      <c r="G599" s="10">
        <v>200</v>
      </c>
      <c r="H599" s="10">
        <v>224</v>
      </c>
      <c r="I599" s="9">
        <v>40</v>
      </c>
      <c r="J599" s="15" t="s">
        <v>29</v>
      </c>
    </row>
    <row r="600" spans="1:10" x14ac:dyDescent="0.25">
      <c r="A600" s="2">
        <v>2023</v>
      </c>
      <c r="B600" s="41">
        <v>92</v>
      </c>
      <c r="C600" s="35">
        <f t="shared" si="10"/>
        <v>92</v>
      </c>
      <c r="D600" s="2" t="s">
        <v>3</v>
      </c>
      <c r="E600" s="7" t="s">
        <v>15</v>
      </c>
      <c r="F600" s="11">
        <v>3</v>
      </c>
      <c r="G600" s="11">
        <v>2288.65</v>
      </c>
      <c r="H600" s="11">
        <v>5126.576</v>
      </c>
      <c r="I600" s="8">
        <v>457.73</v>
      </c>
      <c r="J600" s="14" t="s">
        <v>29</v>
      </c>
    </row>
    <row r="601" spans="1:10" x14ac:dyDescent="0.25">
      <c r="A601" s="4">
        <v>2023</v>
      </c>
      <c r="B601" s="42">
        <v>92</v>
      </c>
      <c r="C601" s="34">
        <f t="shared" si="10"/>
        <v>92</v>
      </c>
      <c r="D601" s="4" t="s">
        <v>20</v>
      </c>
      <c r="E601" s="6" t="s">
        <v>20</v>
      </c>
      <c r="F601" s="10">
        <v>2</v>
      </c>
      <c r="G601" s="10">
        <v>7920</v>
      </c>
      <c r="H601" s="10">
        <v>7392</v>
      </c>
      <c r="I601" s="9">
        <v>1584</v>
      </c>
      <c r="J601" s="15" t="s">
        <v>29</v>
      </c>
    </row>
    <row r="602" spans="1:10" x14ac:dyDescent="0.25">
      <c r="A602" s="2">
        <v>2023</v>
      </c>
      <c r="B602" s="41">
        <v>122</v>
      </c>
      <c r="C602" s="35">
        <f t="shared" si="10"/>
        <v>122</v>
      </c>
      <c r="D602" s="2" t="s">
        <v>2</v>
      </c>
      <c r="E602" s="3" t="s">
        <v>24</v>
      </c>
      <c r="F602" s="11">
        <v>3566</v>
      </c>
      <c r="G602" s="11">
        <v>4577.3</v>
      </c>
      <c r="H602" s="11">
        <v>5126.576</v>
      </c>
      <c r="I602" s="8">
        <v>915.46</v>
      </c>
      <c r="J602" s="14" t="s">
        <v>29</v>
      </c>
    </row>
    <row r="603" spans="1:10" x14ac:dyDescent="0.25">
      <c r="A603" s="4">
        <v>2023</v>
      </c>
      <c r="B603" s="42">
        <v>122</v>
      </c>
      <c r="C603" s="34">
        <f t="shared" si="10"/>
        <v>122</v>
      </c>
      <c r="D603" s="4" t="s">
        <v>2</v>
      </c>
      <c r="E603" s="5" t="s">
        <v>25</v>
      </c>
      <c r="F603" s="10">
        <v>2498</v>
      </c>
      <c r="G603" s="10">
        <v>8800</v>
      </c>
      <c r="H603" s="10">
        <v>8960</v>
      </c>
      <c r="I603" s="9">
        <v>1760</v>
      </c>
      <c r="J603" s="15" t="s">
        <v>29</v>
      </c>
    </row>
    <row r="604" spans="1:10" x14ac:dyDescent="0.25">
      <c r="A604" s="2">
        <v>2023</v>
      </c>
      <c r="B604" s="41">
        <v>122</v>
      </c>
      <c r="C604" s="35">
        <f t="shared" si="10"/>
        <v>122</v>
      </c>
      <c r="D604" s="2" t="s">
        <v>1</v>
      </c>
      <c r="E604" s="3" t="s">
        <v>23</v>
      </c>
      <c r="F604" s="11">
        <v>1245</v>
      </c>
      <c r="G604" s="11">
        <v>5034.92</v>
      </c>
      <c r="H604" s="11">
        <v>5126.4639999999999</v>
      </c>
      <c r="I604" s="8">
        <v>1006.984</v>
      </c>
      <c r="J604" s="14" t="s">
        <v>29</v>
      </c>
    </row>
    <row r="605" spans="1:10" x14ac:dyDescent="0.25">
      <c r="A605" s="4">
        <v>2023</v>
      </c>
      <c r="B605" s="42">
        <v>122</v>
      </c>
      <c r="C605" s="34">
        <f t="shared" si="10"/>
        <v>122</v>
      </c>
      <c r="D605" s="4" t="s">
        <v>26</v>
      </c>
      <c r="E605" s="6" t="s">
        <v>18</v>
      </c>
      <c r="F605" s="10">
        <v>644</v>
      </c>
      <c r="G605" s="10">
        <v>6317.85</v>
      </c>
      <c r="H605" s="10">
        <v>6432.72</v>
      </c>
      <c r="I605" s="9">
        <v>1263.5700000000002</v>
      </c>
      <c r="J605" s="15" t="s">
        <v>29</v>
      </c>
    </row>
    <row r="606" spans="1:10" x14ac:dyDescent="0.25">
      <c r="A606" s="2">
        <v>2023</v>
      </c>
      <c r="B606" s="41">
        <v>122</v>
      </c>
      <c r="C606" s="35">
        <f t="shared" si="10"/>
        <v>122</v>
      </c>
      <c r="D606" s="2" t="s">
        <v>0</v>
      </c>
      <c r="E606" s="7" t="s">
        <v>17</v>
      </c>
      <c r="F606" s="11">
        <v>643</v>
      </c>
      <c r="G606" s="11">
        <v>7700</v>
      </c>
      <c r="H606" s="11">
        <v>7840</v>
      </c>
      <c r="I606" s="8">
        <v>1540</v>
      </c>
      <c r="J606" s="14" t="s">
        <v>29</v>
      </c>
    </row>
    <row r="607" spans="1:10" x14ac:dyDescent="0.25">
      <c r="A607" s="4">
        <v>2023</v>
      </c>
      <c r="B607" s="42">
        <v>122</v>
      </c>
      <c r="C607" s="34">
        <f t="shared" si="10"/>
        <v>122</v>
      </c>
      <c r="D607" s="4" t="s">
        <v>26</v>
      </c>
      <c r="E607" s="6" t="s">
        <v>19</v>
      </c>
      <c r="F607" s="10">
        <v>455</v>
      </c>
      <c r="G607" s="10">
        <v>5036.46</v>
      </c>
      <c r="H607" s="10">
        <v>5128.0320000000002</v>
      </c>
      <c r="I607" s="9">
        <v>1007.292</v>
      </c>
      <c r="J607" s="15" t="s">
        <v>29</v>
      </c>
    </row>
    <row r="608" spans="1:10" x14ac:dyDescent="0.25">
      <c r="A608" s="2">
        <v>2023</v>
      </c>
      <c r="B608" s="41">
        <v>122</v>
      </c>
      <c r="C608" s="35">
        <f t="shared" si="10"/>
        <v>122</v>
      </c>
      <c r="D608" s="2" t="s">
        <v>0</v>
      </c>
      <c r="E608" s="7" t="s">
        <v>16</v>
      </c>
      <c r="F608" s="11">
        <v>345</v>
      </c>
      <c r="G608" s="11">
        <v>7700</v>
      </c>
      <c r="H608" s="11">
        <v>7840</v>
      </c>
      <c r="I608" s="8">
        <v>1540</v>
      </c>
      <c r="J608" s="14" t="s">
        <v>29</v>
      </c>
    </row>
    <row r="609" spans="1:10" x14ac:dyDescent="0.25">
      <c r="A609" s="4">
        <v>2023</v>
      </c>
      <c r="B609" s="42">
        <v>122</v>
      </c>
      <c r="C609" s="34">
        <f t="shared" si="10"/>
        <v>122</v>
      </c>
      <c r="D609" s="4" t="s">
        <v>1</v>
      </c>
      <c r="E609" s="5" t="s">
        <v>21</v>
      </c>
      <c r="F609" s="10">
        <v>122</v>
      </c>
      <c r="G609" s="10">
        <v>110</v>
      </c>
      <c r="H609" s="10">
        <v>112</v>
      </c>
      <c r="I609" s="9">
        <v>22</v>
      </c>
      <c r="J609" s="15" t="s">
        <v>29</v>
      </c>
    </row>
    <row r="610" spans="1:10" x14ac:dyDescent="0.25">
      <c r="A610" s="2">
        <v>2023</v>
      </c>
      <c r="B610" s="41">
        <v>122</v>
      </c>
      <c r="C610" s="35">
        <f t="shared" si="10"/>
        <v>122</v>
      </c>
      <c r="D610" s="2" t="s">
        <v>3</v>
      </c>
      <c r="E610" s="7" t="s">
        <v>14</v>
      </c>
      <c r="F610" s="11">
        <v>78</v>
      </c>
      <c r="G610" s="11">
        <v>2517.46</v>
      </c>
      <c r="H610" s="11">
        <v>5126.4639999999999</v>
      </c>
      <c r="I610" s="8">
        <v>503.49200000000002</v>
      </c>
      <c r="J610" s="14" t="s">
        <v>29</v>
      </c>
    </row>
    <row r="611" spans="1:10" x14ac:dyDescent="0.25">
      <c r="A611" s="4">
        <v>2023</v>
      </c>
      <c r="B611" s="42">
        <v>122</v>
      </c>
      <c r="C611" s="34">
        <f t="shared" si="10"/>
        <v>122</v>
      </c>
      <c r="D611" s="4" t="s">
        <v>3</v>
      </c>
      <c r="E611" s="6" t="s">
        <v>12</v>
      </c>
      <c r="F611" s="10">
        <v>76</v>
      </c>
      <c r="G611" s="10">
        <v>2288.4499999999998</v>
      </c>
      <c r="H611" s="10">
        <v>5126.1279999999997</v>
      </c>
      <c r="I611" s="9">
        <v>457.69</v>
      </c>
      <c r="J611" s="15" t="s">
        <v>29</v>
      </c>
    </row>
    <row r="612" spans="1:10" x14ac:dyDescent="0.25">
      <c r="A612" s="2">
        <v>2023</v>
      </c>
      <c r="B612" s="41">
        <v>122</v>
      </c>
      <c r="C612" s="35">
        <f t="shared" si="10"/>
        <v>122</v>
      </c>
      <c r="D612" s="2" t="s">
        <v>3</v>
      </c>
      <c r="E612" s="7" t="s">
        <v>13</v>
      </c>
      <c r="F612" s="11">
        <v>46</v>
      </c>
      <c r="G612" s="11">
        <v>100</v>
      </c>
      <c r="H612" s="11">
        <v>224</v>
      </c>
      <c r="I612" s="8">
        <v>20</v>
      </c>
      <c r="J612" s="14" t="s">
        <v>29</v>
      </c>
    </row>
    <row r="613" spans="1:10" x14ac:dyDescent="0.25">
      <c r="A613" s="4">
        <v>2023</v>
      </c>
      <c r="B613" s="42">
        <v>122</v>
      </c>
      <c r="C613" s="34">
        <f t="shared" si="10"/>
        <v>122</v>
      </c>
      <c r="D613" s="4" t="s">
        <v>3</v>
      </c>
      <c r="E613" s="6" t="s">
        <v>11</v>
      </c>
      <c r="F613" s="10">
        <v>34</v>
      </c>
      <c r="G613" s="10">
        <v>2288.4</v>
      </c>
      <c r="H613" s="10">
        <v>5126.0160000000005</v>
      </c>
      <c r="I613" s="9">
        <v>457.68000000000006</v>
      </c>
      <c r="J613" s="15" t="s">
        <v>27</v>
      </c>
    </row>
    <row r="614" spans="1:10" x14ac:dyDescent="0.25">
      <c r="A614" s="2">
        <v>2023</v>
      </c>
      <c r="B614" s="41">
        <v>122</v>
      </c>
      <c r="C614" s="35">
        <f t="shared" si="10"/>
        <v>122</v>
      </c>
      <c r="D614" s="2" t="s">
        <v>1</v>
      </c>
      <c r="E614" s="3" t="s">
        <v>22</v>
      </c>
      <c r="F614" s="11">
        <v>7</v>
      </c>
      <c r="G614" s="11">
        <v>200</v>
      </c>
      <c r="H614" s="11">
        <v>224</v>
      </c>
      <c r="I614" s="8">
        <v>40</v>
      </c>
      <c r="J614" s="14" t="s">
        <v>27</v>
      </c>
    </row>
    <row r="615" spans="1:10" x14ac:dyDescent="0.25">
      <c r="A615" s="4">
        <v>2023</v>
      </c>
      <c r="B615" s="42">
        <v>122</v>
      </c>
      <c r="C615" s="34">
        <f t="shared" si="10"/>
        <v>122</v>
      </c>
      <c r="D615" s="4" t="s">
        <v>3</v>
      </c>
      <c r="E615" s="6" t="s">
        <v>15</v>
      </c>
      <c r="F615" s="10">
        <v>3</v>
      </c>
      <c r="G615" s="10">
        <v>3300</v>
      </c>
      <c r="H615" s="10">
        <v>5126.576</v>
      </c>
      <c r="I615" s="9">
        <v>660</v>
      </c>
      <c r="J615" s="15" t="s">
        <v>27</v>
      </c>
    </row>
    <row r="616" spans="1:10" x14ac:dyDescent="0.25">
      <c r="A616" s="2">
        <v>2023</v>
      </c>
      <c r="B616" s="41">
        <v>122</v>
      </c>
      <c r="C616" s="35">
        <f t="shared" si="10"/>
        <v>122</v>
      </c>
      <c r="D616" s="2" t="s">
        <v>20</v>
      </c>
      <c r="E616" s="7" t="s">
        <v>20</v>
      </c>
      <c r="F616" s="11">
        <v>2</v>
      </c>
      <c r="G616" s="11">
        <v>4577.3</v>
      </c>
      <c r="H616" s="11">
        <v>7392</v>
      </c>
      <c r="I616" s="8">
        <v>915.46</v>
      </c>
      <c r="J616" s="14" t="s">
        <v>27</v>
      </c>
    </row>
    <row r="617" spans="1:10" x14ac:dyDescent="0.25">
      <c r="A617" s="4">
        <v>2023</v>
      </c>
      <c r="B617" s="42">
        <v>153</v>
      </c>
      <c r="C617" s="34">
        <f t="shared" si="10"/>
        <v>153</v>
      </c>
      <c r="D617" s="4" t="s">
        <v>2</v>
      </c>
      <c r="E617" s="5" t="s">
        <v>24</v>
      </c>
      <c r="F617" s="10">
        <v>3566</v>
      </c>
      <c r="G617" s="10">
        <v>4577.3</v>
      </c>
      <c r="H617" s="10">
        <v>5126.576</v>
      </c>
      <c r="I617" s="9">
        <v>915.46</v>
      </c>
      <c r="J617" s="15" t="s">
        <v>27</v>
      </c>
    </row>
    <row r="618" spans="1:10" x14ac:dyDescent="0.25">
      <c r="A618" s="2">
        <v>2023</v>
      </c>
      <c r="B618" s="41">
        <v>153</v>
      </c>
      <c r="C618" s="35">
        <f t="shared" si="10"/>
        <v>153</v>
      </c>
      <c r="D618" s="2" t="s">
        <v>2</v>
      </c>
      <c r="E618" s="3" t="s">
        <v>25</v>
      </c>
      <c r="F618" s="11">
        <v>2498</v>
      </c>
      <c r="G618" s="11">
        <v>8000</v>
      </c>
      <c r="H618" s="11">
        <v>8960</v>
      </c>
      <c r="I618" s="8">
        <v>1600</v>
      </c>
      <c r="J618" s="14" t="s">
        <v>27</v>
      </c>
    </row>
    <row r="619" spans="1:10" x14ac:dyDescent="0.25">
      <c r="A619" s="4">
        <v>2023</v>
      </c>
      <c r="B619" s="42">
        <v>153</v>
      </c>
      <c r="C619" s="34">
        <f t="shared" si="10"/>
        <v>153</v>
      </c>
      <c r="D619" s="4" t="s">
        <v>1</v>
      </c>
      <c r="E619" s="5" t="s">
        <v>23</v>
      </c>
      <c r="F619" s="10">
        <v>1245</v>
      </c>
      <c r="G619" s="10">
        <v>4577.2</v>
      </c>
      <c r="H619" s="10">
        <v>5126.4639999999999</v>
      </c>
      <c r="I619" s="9">
        <v>915.44</v>
      </c>
      <c r="J619" s="15" t="s">
        <v>27</v>
      </c>
    </row>
    <row r="620" spans="1:10" x14ac:dyDescent="0.25">
      <c r="A620" s="2">
        <v>2023</v>
      </c>
      <c r="B620" s="41">
        <v>153</v>
      </c>
      <c r="C620" s="35">
        <f t="shared" si="10"/>
        <v>153</v>
      </c>
      <c r="D620" s="2" t="s">
        <v>26</v>
      </c>
      <c r="E620" s="7" t="s">
        <v>18</v>
      </c>
      <c r="F620" s="11">
        <v>644</v>
      </c>
      <c r="G620" s="11">
        <v>10000</v>
      </c>
      <c r="H620" s="11">
        <v>6432.72</v>
      </c>
      <c r="I620" s="8">
        <v>2000</v>
      </c>
      <c r="J620" s="14" t="s">
        <v>27</v>
      </c>
    </row>
    <row r="621" spans="1:10" x14ac:dyDescent="0.25">
      <c r="A621" s="4">
        <v>2023</v>
      </c>
      <c r="B621" s="42">
        <v>153</v>
      </c>
      <c r="C621" s="34">
        <f t="shared" si="10"/>
        <v>153</v>
      </c>
      <c r="D621" s="4" t="s">
        <v>0</v>
      </c>
      <c r="E621" s="6" t="s">
        <v>17</v>
      </c>
      <c r="F621" s="10">
        <v>643</v>
      </c>
      <c r="G621" s="10">
        <v>7000</v>
      </c>
      <c r="H621" s="10">
        <v>7840</v>
      </c>
      <c r="I621" s="9">
        <v>1400</v>
      </c>
      <c r="J621" s="15" t="s">
        <v>27</v>
      </c>
    </row>
    <row r="622" spans="1:10" x14ac:dyDescent="0.25">
      <c r="A622" s="2">
        <v>2023</v>
      </c>
      <c r="B622" s="41">
        <v>153</v>
      </c>
      <c r="C622" s="35">
        <f t="shared" si="10"/>
        <v>153</v>
      </c>
      <c r="D622" s="2" t="s">
        <v>26</v>
      </c>
      <c r="E622" s="7" t="s">
        <v>19</v>
      </c>
      <c r="F622" s="11">
        <v>455</v>
      </c>
      <c r="G622" s="11">
        <v>8000</v>
      </c>
      <c r="H622" s="11">
        <v>5128.0320000000002</v>
      </c>
      <c r="I622" s="8">
        <v>1600</v>
      </c>
      <c r="J622" s="14" t="s">
        <v>27</v>
      </c>
    </row>
    <row r="623" spans="1:10" x14ac:dyDescent="0.25">
      <c r="A623" s="4">
        <v>2023</v>
      </c>
      <c r="B623" s="42">
        <v>153</v>
      </c>
      <c r="C623" s="34">
        <f t="shared" si="10"/>
        <v>153</v>
      </c>
      <c r="D623" s="4" t="s">
        <v>0</v>
      </c>
      <c r="E623" s="6" t="s">
        <v>16</v>
      </c>
      <c r="F623" s="10">
        <v>345</v>
      </c>
      <c r="G623" s="10">
        <v>7000</v>
      </c>
      <c r="H623" s="10">
        <v>7840</v>
      </c>
      <c r="I623" s="9">
        <v>1400</v>
      </c>
      <c r="J623" s="15" t="s">
        <v>27</v>
      </c>
    </row>
    <row r="624" spans="1:10" x14ac:dyDescent="0.25">
      <c r="A624" s="2">
        <v>2023</v>
      </c>
      <c r="B624" s="41">
        <v>153</v>
      </c>
      <c r="C624" s="35">
        <f t="shared" si="10"/>
        <v>153</v>
      </c>
      <c r="D624" s="2" t="s">
        <v>1</v>
      </c>
      <c r="E624" s="3" t="s">
        <v>21</v>
      </c>
      <c r="F624" s="11">
        <v>122</v>
      </c>
      <c r="G624" s="11">
        <v>100</v>
      </c>
      <c r="H624" s="11">
        <v>112</v>
      </c>
      <c r="I624" s="8">
        <v>20</v>
      </c>
      <c r="J624" s="14" t="s">
        <v>27</v>
      </c>
    </row>
    <row r="625" spans="1:10" x14ac:dyDescent="0.25">
      <c r="A625" s="4">
        <v>2023</v>
      </c>
      <c r="B625" s="42">
        <v>153</v>
      </c>
      <c r="C625" s="34">
        <f t="shared" si="10"/>
        <v>153</v>
      </c>
      <c r="D625" s="4" t="s">
        <v>3</v>
      </c>
      <c r="E625" s="6" t="s">
        <v>14</v>
      </c>
      <c r="F625" s="10">
        <v>78</v>
      </c>
      <c r="G625" s="10">
        <v>2288.6</v>
      </c>
      <c r="H625" s="10">
        <v>5126.4639999999999</v>
      </c>
      <c r="I625" s="9">
        <v>457.72</v>
      </c>
      <c r="J625" s="15" t="s">
        <v>27</v>
      </c>
    </row>
    <row r="626" spans="1:10" x14ac:dyDescent="0.25">
      <c r="A626" s="2">
        <v>2023</v>
      </c>
      <c r="B626" s="41">
        <v>153</v>
      </c>
      <c r="C626" s="35">
        <f t="shared" si="10"/>
        <v>153</v>
      </c>
      <c r="D626" s="2" t="s">
        <v>3</v>
      </c>
      <c r="E626" s="7" t="s">
        <v>12</v>
      </c>
      <c r="F626" s="11">
        <v>76</v>
      </c>
      <c r="G626" s="11">
        <v>2288.4499999999998</v>
      </c>
      <c r="H626" s="11">
        <v>5126.1279999999997</v>
      </c>
      <c r="I626" s="8">
        <v>457.69</v>
      </c>
      <c r="J626" s="14" t="s">
        <v>27</v>
      </c>
    </row>
    <row r="627" spans="1:10" x14ac:dyDescent="0.25">
      <c r="A627" s="4">
        <v>2023</v>
      </c>
      <c r="B627" s="42">
        <v>153</v>
      </c>
      <c r="C627" s="34">
        <f t="shared" si="10"/>
        <v>153</v>
      </c>
      <c r="D627" s="4" t="s">
        <v>3</v>
      </c>
      <c r="E627" s="6" t="s">
        <v>13</v>
      </c>
      <c r="F627" s="10">
        <v>46</v>
      </c>
      <c r="G627" s="10">
        <v>100</v>
      </c>
      <c r="H627" s="10">
        <v>224</v>
      </c>
      <c r="I627" s="9">
        <v>20</v>
      </c>
      <c r="J627" s="15" t="s">
        <v>27</v>
      </c>
    </row>
    <row r="628" spans="1:10" x14ac:dyDescent="0.25">
      <c r="A628" s="2">
        <v>2023</v>
      </c>
      <c r="B628" s="41">
        <v>153</v>
      </c>
      <c r="C628" s="35">
        <f t="shared" si="10"/>
        <v>153</v>
      </c>
      <c r="D628" s="2" t="s">
        <v>3</v>
      </c>
      <c r="E628" s="7" t="s">
        <v>11</v>
      </c>
      <c r="F628" s="11">
        <v>34</v>
      </c>
      <c r="G628" s="11">
        <v>2288.4</v>
      </c>
      <c r="H628" s="11">
        <v>5126.0160000000005</v>
      </c>
      <c r="I628" s="8">
        <v>457.68000000000006</v>
      </c>
      <c r="J628" s="14" t="s">
        <v>27</v>
      </c>
    </row>
    <row r="629" spans="1:10" x14ac:dyDescent="0.25">
      <c r="A629" s="4">
        <v>2023</v>
      </c>
      <c r="B629" s="42">
        <v>153</v>
      </c>
      <c r="C629" s="34">
        <f t="shared" si="10"/>
        <v>153</v>
      </c>
      <c r="D629" s="4" t="s">
        <v>1</v>
      </c>
      <c r="E629" s="5" t="s">
        <v>22</v>
      </c>
      <c r="F629" s="10">
        <v>7</v>
      </c>
      <c r="G629" s="10">
        <v>200</v>
      </c>
      <c r="H629" s="10">
        <v>224</v>
      </c>
      <c r="I629" s="9">
        <v>40</v>
      </c>
      <c r="J629" s="15" t="s">
        <v>27</v>
      </c>
    </row>
    <row r="630" spans="1:10" x14ac:dyDescent="0.25">
      <c r="A630" s="2">
        <v>2023</v>
      </c>
      <c r="B630" s="41">
        <v>153</v>
      </c>
      <c r="C630" s="35">
        <f t="shared" si="10"/>
        <v>153</v>
      </c>
      <c r="D630" s="2" t="s">
        <v>20</v>
      </c>
      <c r="E630" s="7" t="s">
        <v>20</v>
      </c>
      <c r="F630" s="11">
        <v>3</v>
      </c>
      <c r="G630" s="11">
        <v>4577.3</v>
      </c>
      <c r="H630" s="11">
        <v>7392</v>
      </c>
      <c r="I630" s="8">
        <v>915.46</v>
      </c>
      <c r="J630" s="14" t="s">
        <v>29</v>
      </c>
    </row>
    <row r="631" spans="1:10" x14ac:dyDescent="0.25">
      <c r="A631" s="4">
        <v>2023</v>
      </c>
      <c r="B631" s="42">
        <v>153</v>
      </c>
      <c r="C631" s="34">
        <f t="shared" si="10"/>
        <v>153</v>
      </c>
      <c r="D631" s="4" t="s">
        <v>3</v>
      </c>
      <c r="E631" s="6" t="s">
        <v>15</v>
      </c>
      <c r="F631" s="10">
        <v>3</v>
      </c>
      <c r="G631" s="10">
        <v>2288.65</v>
      </c>
      <c r="H631" s="10">
        <v>5126.576</v>
      </c>
      <c r="I631" s="9">
        <v>457.73</v>
      </c>
      <c r="J631" s="15" t="s">
        <v>29</v>
      </c>
    </row>
    <row r="632" spans="1:10" x14ac:dyDescent="0.25">
      <c r="A632" s="2">
        <v>2023</v>
      </c>
      <c r="B632" s="41">
        <v>183</v>
      </c>
      <c r="C632" s="35">
        <f t="shared" si="10"/>
        <v>183</v>
      </c>
      <c r="D632" s="2" t="s">
        <v>2</v>
      </c>
      <c r="E632" s="3" t="s">
        <v>24</v>
      </c>
      <c r="F632" s="11">
        <v>3566</v>
      </c>
      <c r="G632" s="11">
        <v>4577.3</v>
      </c>
      <c r="H632" s="11">
        <v>5126.576</v>
      </c>
      <c r="I632" s="8">
        <v>915.46</v>
      </c>
      <c r="J632" s="14" t="s">
        <v>29</v>
      </c>
    </row>
    <row r="633" spans="1:10" x14ac:dyDescent="0.25">
      <c r="A633" s="4">
        <v>2023</v>
      </c>
      <c r="B633" s="42">
        <v>183</v>
      </c>
      <c r="C633" s="34">
        <f t="shared" si="10"/>
        <v>183</v>
      </c>
      <c r="D633" s="4" t="s">
        <v>2</v>
      </c>
      <c r="E633" s="5" t="s">
        <v>25</v>
      </c>
      <c r="F633" s="10">
        <v>2498</v>
      </c>
      <c r="G633" s="10">
        <v>8000</v>
      </c>
      <c r="H633" s="10">
        <v>8960</v>
      </c>
      <c r="I633" s="9">
        <v>1600</v>
      </c>
      <c r="J633" s="15" t="s">
        <v>29</v>
      </c>
    </row>
    <row r="634" spans="1:10" x14ac:dyDescent="0.25">
      <c r="A634" s="2">
        <v>2023</v>
      </c>
      <c r="B634" s="41">
        <v>183</v>
      </c>
      <c r="C634" s="35">
        <f t="shared" si="10"/>
        <v>183</v>
      </c>
      <c r="D634" s="2" t="s">
        <v>1</v>
      </c>
      <c r="E634" s="3" t="s">
        <v>23</v>
      </c>
      <c r="F634" s="11">
        <v>1245</v>
      </c>
      <c r="G634" s="11">
        <v>4577.2</v>
      </c>
      <c r="H634" s="11">
        <v>5126.4639999999999</v>
      </c>
      <c r="I634" s="8">
        <v>915.44</v>
      </c>
      <c r="J634" s="14" t="s">
        <v>29</v>
      </c>
    </row>
    <row r="635" spans="1:10" x14ac:dyDescent="0.25">
      <c r="A635" s="4">
        <v>2023</v>
      </c>
      <c r="B635" s="42">
        <v>183</v>
      </c>
      <c r="C635" s="34">
        <f t="shared" si="10"/>
        <v>183</v>
      </c>
      <c r="D635" s="4" t="s">
        <v>26</v>
      </c>
      <c r="E635" s="6" t="s">
        <v>18</v>
      </c>
      <c r="F635" s="10">
        <v>644</v>
      </c>
      <c r="G635" s="10">
        <v>5743.5</v>
      </c>
      <c r="H635" s="10">
        <v>6432.72</v>
      </c>
      <c r="I635" s="9">
        <v>1148.7</v>
      </c>
      <c r="J635" s="15" t="s">
        <v>29</v>
      </c>
    </row>
    <row r="636" spans="1:10" x14ac:dyDescent="0.25">
      <c r="A636" s="2">
        <v>2023</v>
      </c>
      <c r="B636" s="41">
        <v>183</v>
      </c>
      <c r="C636" s="35">
        <f t="shared" si="10"/>
        <v>183</v>
      </c>
      <c r="D636" s="2" t="s">
        <v>0</v>
      </c>
      <c r="E636" s="7" t="s">
        <v>17</v>
      </c>
      <c r="F636" s="11">
        <v>643</v>
      </c>
      <c r="G636" s="11">
        <v>7000</v>
      </c>
      <c r="H636" s="11">
        <v>7840</v>
      </c>
      <c r="I636" s="8">
        <v>1400</v>
      </c>
      <c r="J636" s="14" t="s">
        <v>29</v>
      </c>
    </row>
    <row r="637" spans="1:10" x14ac:dyDescent="0.25">
      <c r="A637" s="4">
        <v>2023</v>
      </c>
      <c r="B637" s="42">
        <v>183</v>
      </c>
      <c r="C637" s="34">
        <f t="shared" si="10"/>
        <v>183</v>
      </c>
      <c r="D637" s="4" t="s">
        <v>26</v>
      </c>
      <c r="E637" s="6" t="s">
        <v>19</v>
      </c>
      <c r="F637" s="10">
        <v>455</v>
      </c>
      <c r="G637" s="10">
        <v>4578.6000000000004</v>
      </c>
      <c r="H637" s="10">
        <v>5128.0320000000002</v>
      </c>
      <c r="I637" s="9">
        <v>915.72000000000014</v>
      </c>
      <c r="J637" s="15" t="s">
        <v>29</v>
      </c>
    </row>
    <row r="638" spans="1:10" x14ac:dyDescent="0.25">
      <c r="A638" s="2">
        <v>2023</v>
      </c>
      <c r="B638" s="41">
        <v>183</v>
      </c>
      <c r="C638" s="35">
        <f t="shared" si="10"/>
        <v>183</v>
      </c>
      <c r="D638" s="2" t="s">
        <v>0</v>
      </c>
      <c r="E638" s="7" t="s">
        <v>16</v>
      </c>
      <c r="F638" s="11">
        <v>345</v>
      </c>
      <c r="G638" s="11">
        <v>7000</v>
      </c>
      <c r="H638" s="11">
        <v>7840</v>
      </c>
      <c r="I638" s="8">
        <v>1400</v>
      </c>
      <c r="J638" s="14" t="s">
        <v>29</v>
      </c>
    </row>
    <row r="639" spans="1:10" x14ac:dyDescent="0.25">
      <c r="A639" s="4">
        <v>2023</v>
      </c>
      <c r="B639" s="42">
        <v>183</v>
      </c>
      <c r="C639" s="34">
        <f t="shared" si="10"/>
        <v>183</v>
      </c>
      <c r="D639" s="4" t="s">
        <v>1</v>
      </c>
      <c r="E639" s="5" t="s">
        <v>21</v>
      </c>
      <c r="F639" s="10">
        <v>122</v>
      </c>
      <c r="G639" s="10">
        <v>100</v>
      </c>
      <c r="H639" s="10">
        <v>112</v>
      </c>
      <c r="I639" s="9">
        <v>20</v>
      </c>
      <c r="J639" s="15" t="s">
        <v>29</v>
      </c>
    </row>
    <row r="640" spans="1:10" x14ac:dyDescent="0.25">
      <c r="A640" s="2">
        <v>2023</v>
      </c>
      <c r="B640" s="41">
        <v>183</v>
      </c>
      <c r="C640" s="35">
        <f t="shared" si="10"/>
        <v>183</v>
      </c>
      <c r="D640" s="2" t="s">
        <v>3</v>
      </c>
      <c r="E640" s="7" t="s">
        <v>14</v>
      </c>
      <c r="F640" s="11">
        <v>78</v>
      </c>
      <c r="G640" s="11">
        <v>2288.6</v>
      </c>
      <c r="H640" s="11">
        <v>5126.4639999999999</v>
      </c>
      <c r="I640" s="8">
        <v>457.72</v>
      </c>
      <c r="J640" s="14" t="s">
        <v>29</v>
      </c>
    </row>
    <row r="641" spans="1:10" x14ac:dyDescent="0.25">
      <c r="A641" s="4">
        <v>2023</v>
      </c>
      <c r="B641" s="42">
        <v>183</v>
      </c>
      <c r="C641" s="34">
        <f t="shared" si="10"/>
        <v>183</v>
      </c>
      <c r="D641" s="4" t="s">
        <v>3</v>
      </c>
      <c r="E641" s="6" t="s">
        <v>12</v>
      </c>
      <c r="F641" s="10">
        <v>76</v>
      </c>
      <c r="G641" s="10">
        <v>2288.4499999999998</v>
      </c>
      <c r="H641" s="10">
        <v>5126.1279999999997</v>
      </c>
      <c r="I641" s="9">
        <v>457.69</v>
      </c>
      <c r="J641" s="15" t="s">
        <v>29</v>
      </c>
    </row>
    <row r="642" spans="1:10" x14ac:dyDescent="0.25">
      <c r="A642" s="2">
        <v>2023</v>
      </c>
      <c r="B642" s="41">
        <v>183</v>
      </c>
      <c r="C642" s="35">
        <f t="shared" si="10"/>
        <v>183</v>
      </c>
      <c r="D642" s="2" t="s">
        <v>3</v>
      </c>
      <c r="E642" s="7" t="s">
        <v>13</v>
      </c>
      <c r="F642" s="11">
        <v>46</v>
      </c>
      <c r="G642" s="11">
        <v>100</v>
      </c>
      <c r="H642" s="11">
        <v>224</v>
      </c>
      <c r="I642" s="8">
        <v>20</v>
      </c>
      <c r="J642" s="14" t="s">
        <v>29</v>
      </c>
    </row>
    <row r="643" spans="1:10" x14ac:dyDescent="0.25">
      <c r="A643" s="4">
        <v>2023</v>
      </c>
      <c r="B643" s="42">
        <v>183</v>
      </c>
      <c r="C643" s="34">
        <f t="shared" si="10"/>
        <v>183</v>
      </c>
      <c r="D643" s="4" t="s">
        <v>3</v>
      </c>
      <c r="E643" s="6" t="s">
        <v>11</v>
      </c>
      <c r="F643" s="10">
        <v>34</v>
      </c>
      <c r="G643" s="10">
        <v>2288.4</v>
      </c>
      <c r="H643" s="10">
        <v>5126.0160000000005</v>
      </c>
      <c r="I643" s="9">
        <v>457.68000000000006</v>
      </c>
      <c r="J643" s="15" t="s">
        <v>29</v>
      </c>
    </row>
    <row r="644" spans="1:10" x14ac:dyDescent="0.25">
      <c r="A644" s="2">
        <v>2023</v>
      </c>
      <c r="B644" s="41">
        <v>183</v>
      </c>
      <c r="C644" s="35">
        <f t="shared" si="10"/>
        <v>183</v>
      </c>
      <c r="D644" s="2" t="s">
        <v>1</v>
      </c>
      <c r="E644" s="3" t="s">
        <v>22</v>
      </c>
      <c r="F644" s="11">
        <v>7</v>
      </c>
      <c r="G644" s="11">
        <v>200</v>
      </c>
      <c r="H644" s="11">
        <v>224</v>
      </c>
      <c r="I644" s="8">
        <v>40</v>
      </c>
      <c r="J644" s="14" t="s">
        <v>29</v>
      </c>
    </row>
    <row r="645" spans="1:10" x14ac:dyDescent="0.25">
      <c r="A645" s="4">
        <v>2023</v>
      </c>
      <c r="B645" s="42">
        <v>183</v>
      </c>
      <c r="C645" s="34">
        <f t="shared" si="10"/>
        <v>183</v>
      </c>
      <c r="D645" s="4" t="s">
        <v>3</v>
      </c>
      <c r="E645" s="6" t="s">
        <v>15</v>
      </c>
      <c r="F645" s="10">
        <v>3</v>
      </c>
      <c r="G645" s="10">
        <v>2288.65</v>
      </c>
      <c r="H645" s="10">
        <v>5126.576</v>
      </c>
      <c r="I645" s="9">
        <v>457.73</v>
      </c>
      <c r="J645" s="15" t="s">
        <v>29</v>
      </c>
    </row>
    <row r="646" spans="1:10" x14ac:dyDescent="0.25">
      <c r="A646" s="2">
        <v>2023</v>
      </c>
      <c r="B646" s="41">
        <v>183</v>
      </c>
      <c r="C646" s="35">
        <f t="shared" si="10"/>
        <v>183</v>
      </c>
      <c r="D646" s="2" t="s">
        <v>20</v>
      </c>
      <c r="E646" s="7" t="s">
        <v>20</v>
      </c>
      <c r="F646" s="11">
        <v>2</v>
      </c>
      <c r="G646" s="11">
        <v>6600</v>
      </c>
      <c r="H646" s="11">
        <v>7392</v>
      </c>
      <c r="I646" s="8">
        <v>1320</v>
      </c>
      <c r="J646" s="14" t="s">
        <v>27</v>
      </c>
    </row>
    <row r="647" spans="1:10" x14ac:dyDescent="0.25">
      <c r="A647" s="4">
        <v>2023</v>
      </c>
      <c r="B647" s="42">
        <v>214</v>
      </c>
      <c r="C647" s="34">
        <f t="shared" si="10"/>
        <v>214</v>
      </c>
      <c r="D647" s="4" t="s">
        <v>2</v>
      </c>
      <c r="E647" s="5" t="s">
        <v>24</v>
      </c>
      <c r="F647" s="10">
        <v>3566</v>
      </c>
      <c r="G647" s="10">
        <v>4577.3</v>
      </c>
      <c r="H647" s="10">
        <v>5126.576</v>
      </c>
      <c r="I647" s="9">
        <v>915.46</v>
      </c>
      <c r="J647" s="15" t="s">
        <v>27</v>
      </c>
    </row>
    <row r="648" spans="1:10" x14ac:dyDescent="0.25">
      <c r="A648" s="2">
        <v>2023</v>
      </c>
      <c r="B648" s="41">
        <v>214</v>
      </c>
      <c r="C648" s="35">
        <f t="shared" si="10"/>
        <v>214</v>
      </c>
      <c r="D648" s="2" t="s">
        <v>2</v>
      </c>
      <c r="E648" s="3" t="s">
        <v>25</v>
      </c>
      <c r="F648" s="11">
        <v>2498</v>
      </c>
      <c r="G648" s="11">
        <v>8000</v>
      </c>
      <c r="H648" s="11">
        <v>8960</v>
      </c>
      <c r="I648" s="8">
        <v>1600</v>
      </c>
      <c r="J648" s="14" t="s">
        <v>27</v>
      </c>
    </row>
    <row r="649" spans="1:10" x14ac:dyDescent="0.25">
      <c r="A649" s="4">
        <v>2023</v>
      </c>
      <c r="B649" s="42">
        <v>214</v>
      </c>
      <c r="C649" s="34">
        <f t="shared" si="10"/>
        <v>214</v>
      </c>
      <c r="D649" s="4" t="s">
        <v>1</v>
      </c>
      <c r="E649" s="5" t="s">
        <v>23</v>
      </c>
      <c r="F649" s="10">
        <v>1245</v>
      </c>
      <c r="G649" s="10">
        <v>4577.2</v>
      </c>
      <c r="H649" s="10">
        <v>5126.4639999999999</v>
      </c>
      <c r="I649" s="9">
        <v>915.44</v>
      </c>
      <c r="J649" s="15" t="s">
        <v>27</v>
      </c>
    </row>
    <row r="650" spans="1:10" x14ac:dyDescent="0.25">
      <c r="A650" s="2">
        <v>2023</v>
      </c>
      <c r="B650" s="41">
        <v>214</v>
      </c>
      <c r="C650" s="35">
        <f t="shared" si="10"/>
        <v>214</v>
      </c>
      <c r="D650" s="2" t="s">
        <v>26</v>
      </c>
      <c r="E650" s="7" t="s">
        <v>18</v>
      </c>
      <c r="F650" s="11">
        <v>644</v>
      </c>
      <c r="G650" s="11">
        <v>5743.5</v>
      </c>
      <c r="H650" s="11">
        <v>6432.72</v>
      </c>
      <c r="I650" s="8">
        <v>1148.7</v>
      </c>
      <c r="J650" s="14" t="s">
        <v>27</v>
      </c>
    </row>
    <row r="651" spans="1:10" x14ac:dyDescent="0.25">
      <c r="A651" s="4">
        <v>2023</v>
      </c>
      <c r="B651" s="42">
        <v>214</v>
      </c>
      <c r="C651" s="34">
        <f t="shared" si="10"/>
        <v>214</v>
      </c>
      <c r="D651" s="4" t="s">
        <v>0</v>
      </c>
      <c r="E651" s="6" t="s">
        <v>17</v>
      </c>
      <c r="F651" s="10">
        <v>643</v>
      </c>
      <c r="G651" s="10">
        <v>7000</v>
      </c>
      <c r="H651" s="10">
        <v>7840</v>
      </c>
      <c r="I651" s="9">
        <v>1400</v>
      </c>
      <c r="J651" s="15" t="s">
        <v>29</v>
      </c>
    </row>
    <row r="652" spans="1:10" x14ac:dyDescent="0.25">
      <c r="A652" s="2">
        <v>2023</v>
      </c>
      <c r="B652" s="41">
        <v>214</v>
      </c>
      <c r="C652" s="35">
        <f t="shared" si="10"/>
        <v>214</v>
      </c>
      <c r="D652" s="2" t="s">
        <v>26</v>
      </c>
      <c r="E652" s="7" t="s">
        <v>19</v>
      </c>
      <c r="F652" s="11">
        <v>455</v>
      </c>
      <c r="G652" s="11">
        <v>5036.46</v>
      </c>
      <c r="H652" s="11">
        <v>5128.0320000000002</v>
      </c>
      <c r="I652" s="8">
        <v>1007.292</v>
      </c>
      <c r="J652" s="14" t="s">
        <v>29</v>
      </c>
    </row>
    <row r="653" spans="1:10" x14ac:dyDescent="0.25">
      <c r="A653" s="4">
        <v>2023</v>
      </c>
      <c r="B653" s="42">
        <v>214</v>
      </c>
      <c r="C653" s="34">
        <f t="shared" ref="C653:C716" si="11">B653</f>
        <v>214</v>
      </c>
      <c r="D653" s="4" t="s">
        <v>0</v>
      </c>
      <c r="E653" s="6" t="s">
        <v>16</v>
      </c>
      <c r="F653" s="10">
        <v>345</v>
      </c>
      <c r="G653" s="10">
        <v>7700</v>
      </c>
      <c r="H653" s="10">
        <v>7840</v>
      </c>
      <c r="I653" s="9">
        <v>1540</v>
      </c>
      <c r="J653" s="15" t="s">
        <v>29</v>
      </c>
    </row>
    <row r="654" spans="1:10" x14ac:dyDescent="0.25">
      <c r="A654" s="2">
        <v>2023</v>
      </c>
      <c r="B654" s="41">
        <v>214</v>
      </c>
      <c r="C654" s="35">
        <f t="shared" si="11"/>
        <v>214</v>
      </c>
      <c r="D654" s="2" t="s">
        <v>1</v>
      </c>
      <c r="E654" s="3" t="s">
        <v>21</v>
      </c>
      <c r="F654" s="11">
        <v>122</v>
      </c>
      <c r="G654" s="11">
        <v>110</v>
      </c>
      <c r="H654" s="11">
        <v>112</v>
      </c>
      <c r="I654" s="8">
        <v>22</v>
      </c>
      <c r="J654" s="14" t="s">
        <v>29</v>
      </c>
    </row>
    <row r="655" spans="1:10" x14ac:dyDescent="0.25">
      <c r="A655" s="4">
        <v>2023</v>
      </c>
      <c r="B655" s="42">
        <v>214</v>
      </c>
      <c r="C655" s="34">
        <f t="shared" si="11"/>
        <v>214</v>
      </c>
      <c r="D655" s="4" t="s">
        <v>3</v>
      </c>
      <c r="E655" s="6" t="s">
        <v>14</v>
      </c>
      <c r="F655" s="10">
        <v>78</v>
      </c>
      <c r="G655" s="10">
        <v>2517.46</v>
      </c>
      <c r="H655" s="10">
        <v>5126.4639999999999</v>
      </c>
      <c r="I655" s="9">
        <v>503.49200000000002</v>
      </c>
      <c r="J655" s="15" t="s">
        <v>29</v>
      </c>
    </row>
    <row r="656" spans="1:10" x14ac:dyDescent="0.25">
      <c r="A656" s="2">
        <v>2023</v>
      </c>
      <c r="B656" s="41">
        <v>214</v>
      </c>
      <c r="C656" s="35">
        <f t="shared" si="11"/>
        <v>214</v>
      </c>
      <c r="D656" s="2" t="s">
        <v>3</v>
      </c>
      <c r="E656" s="7" t="s">
        <v>12</v>
      </c>
      <c r="F656" s="11">
        <v>76</v>
      </c>
      <c r="G656" s="11">
        <v>2517.2949999999996</v>
      </c>
      <c r="H656" s="11">
        <v>5126.1279999999997</v>
      </c>
      <c r="I656" s="8">
        <v>503.45899999999995</v>
      </c>
      <c r="J656" s="14" t="s">
        <v>29</v>
      </c>
    </row>
    <row r="657" spans="1:10" x14ac:dyDescent="0.25">
      <c r="A657" s="4">
        <v>2023</v>
      </c>
      <c r="B657" s="42">
        <v>214</v>
      </c>
      <c r="C657" s="34">
        <f t="shared" si="11"/>
        <v>214</v>
      </c>
      <c r="D657" s="4" t="s">
        <v>3</v>
      </c>
      <c r="E657" s="6" t="s">
        <v>13</v>
      </c>
      <c r="F657" s="10">
        <v>46</v>
      </c>
      <c r="G657" s="10">
        <v>115</v>
      </c>
      <c r="H657" s="10">
        <v>224</v>
      </c>
      <c r="I657" s="9">
        <v>23</v>
      </c>
      <c r="J657" s="15" t="s">
        <v>29</v>
      </c>
    </row>
    <row r="658" spans="1:10" x14ac:dyDescent="0.25">
      <c r="A658" s="2">
        <v>2023</v>
      </c>
      <c r="B658" s="41">
        <v>214</v>
      </c>
      <c r="C658" s="35">
        <f t="shared" si="11"/>
        <v>214</v>
      </c>
      <c r="D658" s="2" t="s">
        <v>3</v>
      </c>
      <c r="E658" s="7" t="s">
        <v>11</v>
      </c>
      <c r="F658" s="11">
        <v>34</v>
      </c>
      <c r="G658" s="11">
        <v>2631.66</v>
      </c>
      <c r="H658" s="11">
        <v>5126.0160000000005</v>
      </c>
      <c r="I658" s="8">
        <v>526.33199999999999</v>
      </c>
      <c r="J658" s="14" t="s">
        <v>29</v>
      </c>
    </row>
    <row r="659" spans="1:10" x14ac:dyDescent="0.25">
      <c r="A659" s="4">
        <v>2023</v>
      </c>
      <c r="B659" s="42">
        <v>214</v>
      </c>
      <c r="C659" s="34">
        <f t="shared" si="11"/>
        <v>214</v>
      </c>
      <c r="D659" s="4" t="s">
        <v>1</v>
      </c>
      <c r="E659" s="5" t="s">
        <v>22</v>
      </c>
      <c r="F659" s="10">
        <v>7</v>
      </c>
      <c r="G659" s="10">
        <v>230</v>
      </c>
      <c r="H659" s="10">
        <v>224</v>
      </c>
      <c r="I659" s="9">
        <v>46</v>
      </c>
      <c r="J659" s="15" t="s">
        <v>29</v>
      </c>
    </row>
    <row r="660" spans="1:10" x14ac:dyDescent="0.25">
      <c r="A660" s="2">
        <v>2023</v>
      </c>
      <c r="B660" s="41">
        <v>214</v>
      </c>
      <c r="C660" s="35">
        <f t="shared" si="11"/>
        <v>214</v>
      </c>
      <c r="D660" s="2" t="s">
        <v>3</v>
      </c>
      <c r="E660" s="7" t="s">
        <v>15</v>
      </c>
      <c r="F660" s="11">
        <v>3</v>
      </c>
      <c r="G660" s="11">
        <v>2631.9475000000002</v>
      </c>
      <c r="H660" s="11">
        <v>5126.576</v>
      </c>
      <c r="I660" s="8">
        <v>526.38950000000011</v>
      </c>
      <c r="J660" s="14" t="s">
        <v>27</v>
      </c>
    </row>
    <row r="661" spans="1:10" x14ac:dyDescent="0.25">
      <c r="A661" s="4">
        <v>2023</v>
      </c>
      <c r="B661" s="42">
        <v>214</v>
      </c>
      <c r="C661" s="34">
        <f t="shared" si="11"/>
        <v>214</v>
      </c>
      <c r="D661" s="4" t="s">
        <v>20</v>
      </c>
      <c r="E661" s="6" t="s">
        <v>20</v>
      </c>
      <c r="F661" s="10">
        <v>2</v>
      </c>
      <c r="G661" s="10">
        <v>7590</v>
      </c>
      <c r="H661" s="10">
        <v>7392</v>
      </c>
      <c r="I661" s="9">
        <v>1518</v>
      </c>
      <c r="J661" s="15" t="s">
        <v>29</v>
      </c>
    </row>
    <row r="662" spans="1:10" x14ac:dyDescent="0.25">
      <c r="A662" s="2">
        <v>2023</v>
      </c>
      <c r="B662" s="41">
        <v>245</v>
      </c>
      <c r="C662" s="35">
        <f t="shared" si="11"/>
        <v>245</v>
      </c>
      <c r="D662" s="2" t="s">
        <v>2</v>
      </c>
      <c r="E662" s="3" t="s">
        <v>24</v>
      </c>
      <c r="F662" s="11">
        <v>3566</v>
      </c>
      <c r="G662" s="11">
        <v>4577.3</v>
      </c>
      <c r="H662" s="11">
        <v>5126.576</v>
      </c>
      <c r="I662" s="8">
        <v>915.46</v>
      </c>
      <c r="J662" s="14" t="s">
        <v>29</v>
      </c>
    </row>
    <row r="663" spans="1:10" x14ac:dyDescent="0.25">
      <c r="A663" s="4">
        <v>2023</v>
      </c>
      <c r="B663" s="42">
        <v>245</v>
      </c>
      <c r="C663" s="34">
        <f t="shared" si="11"/>
        <v>245</v>
      </c>
      <c r="D663" s="4" t="s">
        <v>2</v>
      </c>
      <c r="E663" s="5" t="s">
        <v>25</v>
      </c>
      <c r="F663" s="10">
        <v>2498</v>
      </c>
      <c r="G663" s="10">
        <v>8000</v>
      </c>
      <c r="H663" s="10">
        <v>8960</v>
      </c>
      <c r="I663" s="9">
        <v>1600</v>
      </c>
      <c r="J663" s="15" t="s">
        <v>29</v>
      </c>
    </row>
    <row r="664" spans="1:10" x14ac:dyDescent="0.25">
      <c r="A664" s="2">
        <v>2023</v>
      </c>
      <c r="B664" s="41">
        <v>245</v>
      </c>
      <c r="C664" s="35">
        <f t="shared" si="11"/>
        <v>245</v>
      </c>
      <c r="D664" s="2" t="s">
        <v>1</v>
      </c>
      <c r="E664" s="3" t="s">
        <v>23</v>
      </c>
      <c r="F664" s="11">
        <v>1245</v>
      </c>
      <c r="G664" s="11">
        <v>4577.2</v>
      </c>
      <c r="H664" s="11">
        <v>5126.4639999999999</v>
      </c>
      <c r="I664" s="8">
        <v>915.44</v>
      </c>
      <c r="J664" s="14" t="s">
        <v>29</v>
      </c>
    </row>
    <row r="665" spans="1:10" x14ac:dyDescent="0.25">
      <c r="A665" s="4">
        <v>2023</v>
      </c>
      <c r="B665" s="42">
        <v>245</v>
      </c>
      <c r="C665" s="34">
        <f t="shared" si="11"/>
        <v>245</v>
      </c>
      <c r="D665" s="4" t="s">
        <v>26</v>
      </c>
      <c r="E665" s="6" t="s">
        <v>18</v>
      </c>
      <c r="F665" s="10">
        <v>644</v>
      </c>
      <c r="G665" s="10">
        <v>5743.5</v>
      </c>
      <c r="H665" s="10">
        <v>6432.72</v>
      </c>
      <c r="I665" s="9">
        <v>1148.7</v>
      </c>
      <c r="J665" s="15" t="s">
        <v>29</v>
      </c>
    </row>
    <row r="666" spans="1:10" x14ac:dyDescent="0.25">
      <c r="A666" s="2">
        <v>2023</v>
      </c>
      <c r="B666" s="41">
        <v>245</v>
      </c>
      <c r="C666" s="35">
        <f t="shared" si="11"/>
        <v>245</v>
      </c>
      <c r="D666" s="2" t="s">
        <v>0</v>
      </c>
      <c r="E666" s="7" t="s">
        <v>17</v>
      </c>
      <c r="F666" s="11">
        <v>643</v>
      </c>
      <c r="G666" s="11">
        <v>7000</v>
      </c>
      <c r="H666" s="11">
        <v>7840</v>
      </c>
      <c r="I666" s="8">
        <v>1400</v>
      </c>
      <c r="J666" s="14" t="s">
        <v>29</v>
      </c>
    </row>
    <row r="667" spans="1:10" x14ac:dyDescent="0.25">
      <c r="A667" s="4">
        <v>2023</v>
      </c>
      <c r="B667" s="42">
        <v>245</v>
      </c>
      <c r="C667" s="34">
        <f t="shared" si="11"/>
        <v>245</v>
      </c>
      <c r="D667" s="4" t="s">
        <v>26</v>
      </c>
      <c r="E667" s="6" t="s">
        <v>19</v>
      </c>
      <c r="F667" s="10">
        <v>455</v>
      </c>
      <c r="G667" s="10">
        <v>4578.6000000000004</v>
      </c>
      <c r="H667" s="10">
        <v>5128.0320000000002</v>
      </c>
      <c r="I667" s="9">
        <v>915.72000000000014</v>
      </c>
      <c r="J667" s="15" t="s">
        <v>29</v>
      </c>
    </row>
    <row r="668" spans="1:10" x14ac:dyDescent="0.25">
      <c r="A668" s="2">
        <v>2023</v>
      </c>
      <c r="B668" s="41">
        <v>245</v>
      </c>
      <c r="C668" s="35">
        <f t="shared" si="11"/>
        <v>245</v>
      </c>
      <c r="D668" s="2" t="s">
        <v>0</v>
      </c>
      <c r="E668" s="7" t="s">
        <v>16</v>
      </c>
      <c r="F668" s="11">
        <v>345</v>
      </c>
      <c r="G668" s="11">
        <v>7000</v>
      </c>
      <c r="H668" s="11">
        <v>7840</v>
      </c>
      <c r="I668" s="8">
        <v>1400</v>
      </c>
      <c r="J668" s="14" t="s">
        <v>29</v>
      </c>
    </row>
    <row r="669" spans="1:10" x14ac:dyDescent="0.25">
      <c r="A669" s="4">
        <v>2023</v>
      </c>
      <c r="B669" s="42">
        <v>245</v>
      </c>
      <c r="C669" s="34">
        <f t="shared" si="11"/>
        <v>245</v>
      </c>
      <c r="D669" s="4" t="s">
        <v>1</v>
      </c>
      <c r="E669" s="5" t="s">
        <v>21</v>
      </c>
      <c r="F669" s="10">
        <v>122</v>
      </c>
      <c r="G669" s="10">
        <v>100</v>
      </c>
      <c r="H669" s="10">
        <v>112</v>
      </c>
      <c r="I669" s="9">
        <v>20</v>
      </c>
      <c r="J669" s="15" t="s">
        <v>29</v>
      </c>
    </row>
    <row r="670" spans="1:10" x14ac:dyDescent="0.25">
      <c r="A670" s="2">
        <v>2023</v>
      </c>
      <c r="B670" s="41">
        <v>245</v>
      </c>
      <c r="C670" s="35">
        <f t="shared" si="11"/>
        <v>245</v>
      </c>
      <c r="D670" s="2" t="s">
        <v>3</v>
      </c>
      <c r="E670" s="7" t="s">
        <v>14</v>
      </c>
      <c r="F670" s="11">
        <v>78</v>
      </c>
      <c r="G670" s="11">
        <v>2288.6</v>
      </c>
      <c r="H670" s="11">
        <v>5126.4639999999999</v>
      </c>
      <c r="I670" s="8">
        <v>457.72</v>
      </c>
      <c r="J670" s="14" t="s">
        <v>29</v>
      </c>
    </row>
    <row r="671" spans="1:10" x14ac:dyDescent="0.25">
      <c r="A671" s="4">
        <v>2023</v>
      </c>
      <c r="B671" s="42">
        <v>245</v>
      </c>
      <c r="C671" s="34">
        <f t="shared" si="11"/>
        <v>245</v>
      </c>
      <c r="D671" s="4" t="s">
        <v>3</v>
      </c>
      <c r="E671" s="6" t="s">
        <v>12</v>
      </c>
      <c r="F671" s="10">
        <v>76</v>
      </c>
      <c r="G671" s="10">
        <v>2288.4499999999998</v>
      </c>
      <c r="H671" s="10">
        <v>5126.1279999999997</v>
      </c>
      <c r="I671" s="9">
        <v>457.69</v>
      </c>
      <c r="J671" s="15" t="s">
        <v>29</v>
      </c>
    </row>
    <row r="672" spans="1:10" x14ac:dyDescent="0.25">
      <c r="A672" s="2">
        <v>2023</v>
      </c>
      <c r="B672" s="41">
        <v>245</v>
      </c>
      <c r="C672" s="35">
        <f t="shared" si="11"/>
        <v>245</v>
      </c>
      <c r="D672" s="2" t="s">
        <v>3</v>
      </c>
      <c r="E672" s="7" t="s">
        <v>13</v>
      </c>
      <c r="F672" s="11">
        <v>46</v>
      </c>
      <c r="G672" s="11">
        <v>100</v>
      </c>
      <c r="H672" s="11">
        <v>224</v>
      </c>
      <c r="I672" s="8">
        <v>20</v>
      </c>
      <c r="J672" s="14" t="s">
        <v>29</v>
      </c>
    </row>
    <row r="673" spans="1:10" x14ac:dyDescent="0.25">
      <c r="A673" s="4">
        <v>2023</v>
      </c>
      <c r="B673" s="42">
        <v>245</v>
      </c>
      <c r="C673" s="34">
        <f t="shared" si="11"/>
        <v>245</v>
      </c>
      <c r="D673" s="4" t="s">
        <v>3</v>
      </c>
      <c r="E673" s="6" t="s">
        <v>11</v>
      </c>
      <c r="F673" s="10">
        <v>34</v>
      </c>
      <c r="G673" s="10">
        <v>2746.08</v>
      </c>
      <c r="H673" s="10">
        <v>5126.0160000000005</v>
      </c>
      <c r="I673" s="9">
        <v>549.21600000000001</v>
      </c>
      <c r="J673" s="15" t="s">
        <v>29</v>
      </c>
    </row>
    <row r="674" spans="1:10" x14ac:dyDescent="0.25">
      <c r="A674" s="2">
        <v>2023</v>
      </c>
      <c r="B674" s="41">
        <v>245</v>
      </c>
      <c r="C674" s="35">
        <f t="shared" si="11"/>
        <v>245</v>
      </c>
      <c r="D674" s="2" t="s">
        <v>1</v>
      </c>
      <c r="E674" s="3" t="s">
        <v>22</v>
      </c>
      <c r="F674" s="11">
        <v>7</v>
      </c>
      <c r="G674" s="11">
        <v>240</v>
      </c>
      <c r="H674" s="11">
        <v>224</v>
      </c>
      <c r="I674" s="8">
        <v>48</v>
      </c>
      <c r="J674" s="14" t="s">
        <v>29</v>
      </c>
    </row>
    <row r="675" spans="1:10" x14ac:dyDescent="0.25">
      <c r="A675" s="4">
        <v>2023</v>
      </c>
      <c r="B675" s="42">
        <v>245</v>
      </c>
      <c r="C675" s="34">
        <f t="shared" si="11"/>
        <v>245</v>
      </c>
      <c r="D675" s="4" t="s">
        <v>3</v>
      </c>
      <c r="E675" s="6" t="s">
        <v>15</v>
      </c>
      <c r="F675" s="10">
        <v>3</v>
      </c>
      <c r="G675" s="10">
        <v>2746.38</v>
      </c>
      <c r="H675" s="10">
        <v>5126.576</v>
      </c>
      <c r="I675" s="9">
        <v>549.27600000000007</v>
      </c>
      <c r="J675" s="15" t="s">
        <v>29</v>
      </c>
    </row>
    <row r="676" spans="1:10" x14ac:dyDescent="0.25">
      <c r="A676" s="2">
        <v>2023</v>
      </c>
      <c r="B676" s="41">
        <v>245</v>
      </c>
      <c r="C676" s="35">
        <f t="shared" si="11"/>
        <v>245</v>
      </c>
      <c r="D676" s="2" t="s">
        <v>20</v>
      </c>
      <c r="E676" s="7" t="s">
        <v>20</v>
      </c>
      <c r="F676" s="11">
        <v>2</v>
      </c>
      <c r="G676" s="11">
        <v>7920</v>
      </c>
      <c r="H676" s="11">
        <v>7392</v>
      </c>
      <c r="I676" s="8">
        <v>1584</v>
      </c>
      <c r="J676" s="14" t="s">
        <v>29</v>
      </c>
    </row>
    <row r="677" spans="1:10" x14ac:dyDescent="0.25">
      <c r="A677" s="4">
        <v>2023</v>
      </c>
      <c r="B677" s="42">
        <v>275</v>
      </c>
      <c r="C677" s="34">
        <f t="shared" si="11"/>
        <v>275</v>
      </c>
      <c r="D677" s="4" t="s">
        <v>2</v>
      </c>
      <c r="E677" s="5" t="s">
        <v>24</v>
      </c>
      <c r="F677" s="10">
        <v>3566</v>
      </c>
      <c r="G677" s="10">
        <v>5035.0300000000007</v>
      </c>
      <c r="H677" s="10">
        <v>5126.576</v>
      </c>
      <c r="I677" s="9">
        <v>1007.0060000000002</v>
      </c>
      <c r="J677" s="15" t="s">
        <v>29</v>
      </c>
    </row>
    <row r="678" spans="1:10" x14ac:dyDescent="0.25">
      <c r="A678" s="2">
        <v>2023</v>
      </c>
      <c r="B678" s="41">
        <v>275</v>
      </c>
      <c r="C678" s="35">
        <f t="shared" si="11"/>
        <v>275</v>
      </c>
      <c r="D678" s="2" t="s">
        <v>2</v>
      </c>
      <c r="E678" s="3" t="s">
        <v>25</v>
      </c>
      <c r="F678" s="11">
        <v>2498</v>
      </c>
      <c r="G678" s="11">
        <v>9200</v>
      </c>
      <c r="H678" s="11">
        <v>8960</v>
      </c>
      <c r="I678" s="8">
        <v>1840</v>
      </c>
      <c r="J678" s="14" t="s">
        <v>29</v>
      </c>
    </row>
    <row r="679" spans="1:10" x14ac:dyDescent="0.25">
      <c r="A679" s="4">
        <v>2023</v>
      </c>
      <c r="B679" s="42">
        <v>275</v>
      </c>
      <c r="C679" s="34">
        <f t="shared" si="11"/>
        <v>275</v>
      </c>
      <c r="D679" s="4" t="s">
        <v>1</v>
      </c>
      <c r="E679" s="5" t="s">
        <v>23</v>
      </c>
      <c r="F679" s="10">
        <v>1245</v>
      </c>
      <c r="G679" s="10">
        <v>5263.78</v>
      </c>
      <c r="H679" s="10">
        <v>5126.4639999999999</v>
      </c>
      <c r="I679" s="9">
        <v>1052.7560000000001</v>
      </c>
      <c r="J679" s="15" t="s">
        <v>29</v>
      </c>
    </row>
    <row r="680" spans="1:10" x14ac:dyDescent="0.25">
      <c r="A680" s="2">
        <v>2023</v>
      </c>
      <c r="B680" s="41">
        <v>275</v>
      </c>
      <c r="C680" s="35">
        <f t="shared" si="11"/>
        <v>275</v>
      </c>
      <c r="D680" s="2" t="s">
        <v>26</v>
      </c>
      <c r="E680" s="7" t="s">
        <v>18</v>
      </c>
      <c r="F680" s="11">
        <v>644</v>
      </c>
      <c r="G680" s="11">
        <v>6605.0249999999996</v>
      </c>
      <c r="H680" s="11">
        <v>6432.72</v>
      </c>
      <c r="I680" s="8">
        <v>1321.0050000000001</v>
      </c>
      <c r="J680" s="14" t="s">
        <v>29</v>
      </c>
    </row>
    <row r="681" spans="1:10" x14ac:dyDescent="0.25">
      <c r="A681" s="4">
        <v>2023</v>
      </c>
      <c r="B681" s="42">
        <v>275</v>
      </c>
      <c r="C681" s="34">
        <f t="shared" si="11"/>
        <v>275</v>
      </c>
      <c r="D681" s="4" t="s">
        <v>0</v>
      </c>
      <c r="E681" s="6" t="s">
        <v>17</v>
      </c>
      <c r="F681" s="10">
        <v>643</v>
      </c>
      <c r="G681" s="10">
        <v>8400</v>
      </c>
      <c r="H681" s="10">
        <v>7840</v>
      </c>
      <c r="I681" s="9">
        <v>1680</v>
      </c>
      <c r="J681" s="15" t="s">
        <v>29</v>
      </c>
    </row>
    <row r="682" spans="1:10" x14ac:dyDescent="0.25">
      <c r="A682" s="2">
        <v>2023</v>
      </c>
      <c r="B682" s="41">
        <v>275</v>
      </c>
      <c r="C682" s="35">
        <f t="shared" si="11"/>
        <v>275</v>
      </c>
      <c r="D682" s="2" t="s">
        <v>26</v>
      </c>
      <c r="E682" s="7" t="s">
        <v>19</v>
      </c>
      <c r="F682" s="11">
        <v>455</v>
      </c>
      <c r="G682" s="11">
        <v>5494.3200000000006</v>
      </c>
      <c r="H682" s="11">
        <v>5128.0320000000002</v>
      </c>
      <c r="I682" s="8">
        <v>1098.8640000000003</v>
      </c>
      <c r="J682" s="14" t="s">
        <v>29</v>
      </c>
    </row>
    <row r="683" spans="1:10" x14ac:dyDescent="0.25">
      <c r="A683" s="4">
        <v>2023</v>
      </c>
      <c r="B683" s="42">
        <v>275</v>
      </c>
      <c r="C683" s="34">
        <f t="shared" si="11"/>
        <v>275</v>
      </c>
      <c r="D683" s="4" t="s">
        <v>0</v>
      </c>
      <c r="E683" s="6" t="s">
        <v>16</v>
      </c>
      <c r="F683" s="10">
        <v>345</v>
      </c>
      <c r="G683" s="10">
        <v>8400</v>
      </c>
      <c r="H683" s="10">
        <v>7840</v>
      </c>
      <c r="I683" s="9">
        <v>1680</v>
      </c>
      <c r="J683" s="15" t="s">
        <v>29</v>
      </c>
    </row>
    <row r="684" spans="1:10" x14ac:dyDescent="0.25">
      <c r="A684" s="2">
        <v>2023</v>
      </c>
      <c r="B684" s="41">
        <v>275</v>
      </c>
      <c r="C684" s="35">
        <f t="shared" si="11"/>
        <v>275</v>
      </c>
      <c r="D684" s="2" t="s">
        <v>1</v>
      </c>
      <c r="E684" s="3" t="s">
        <v>21</v>
      </c>
      <c r="F684" s="11">
        <v>122</v>
      </c>
      <c r="G684" s="11">
        <v>120</v>
      </c>
      <c r="H684" s="11">
        <v>112</v>
      </c>
      <c r="I684" s="8">
        <v>24</v>
      </c>
      <c r="J684" s="14" t="s">
        <v>29</v>
      </c>
    </row>
    <row r="685" spans="1:10" x14ac:dyDescent="0.25">
      <c r="A685" s="4">
        <v>2023</v>
      </c>
      <c r="B685" s="42">
        <v>275</v>
      </c>
      <c r="C685" s="34">
        <f t="shared" si="11"/>
        <v>275</v>
      </c>
      <c r="D685" s="4" t="s">
        <v>3</v>
      </c>
      <c r="E685" s="6" t="s">
        <v>14</v>
      </c>
      <c r="F685" s="10">
        <v>78</v>
      </c>
      <c r="G685" s="10">
        <v>2517.46</v>
      </c>
      <c r="H685" s="10">
        <v>5126.4639999999999</v>
      </c>
      <c r="I685" s="9">
        <v>503.49200000000002</v>
      </c>
      <c r="J685" s="15" t="s">
        <v>29</v>
      </c>
    </row>
    <row r="686" spans="1:10" x14ac:dyDescent="0.25">
      <c r="A686" s="2">
        <v>2023</v>
      </c>
      <c r="B686" s="41">
        <v>275</v>
      </c>
      <c r="C686" s="35">
        <f t="shared" si="11"/>
        <v>275</v>
      </c>
      <c r="D686" s="2" t="s">
        <v>3</v>
      </c>
      <c r="E686" s="7" t="s">
        <v>12</v>
      </c>
      <c r="F686" s="11">
        <v>76</v>
      </c>
      <c r="G686" s="11">
        <v>2517.2949999999996</v>
      </c>
      <c r="H686" s="11">
        <v>5126.1279999999997</v>
      </c>
      <c r="I686" s="8">
        <v>503.45899999999995</v>
      </c>
      <c r="J686" s="14" t="s">
        <v>29</v>
      </c>
    </row>
    <row r="687" spans="1:10" x14ac:dyDescent="0.25">
      <c r="A687" s="4">
        <v>2023</v>
      </c>
      <c r="B687" s="42">
        <v>275</v>
      </c>
      <c r="C687" s="34">
        <f t="shared" si="11"/>
        <v>275</v>
      </c>
      <c r="D687" s="4" t="s">
        <v>3</v>
      </c>
      <c r="E687" s="6" t="s">
        <v>13</v>
      </c>
      <c r="F687" s="10">
        <v>46</v>
      </c>
      <c r="G687" s="10">
        <v>110</v>
      </c>
      <c r="H687" s="10">
        <v>224</v>
      </c>
      <c r="I687" s="9">
        <v>22</v>
      </c>
      <c r="J687" s="15" t="s">
        <v>29</v>
      </c>
    </row>
    <row r="688" spans="1:10" x14ac:dyDescent="0.25">
      <c r="A688" s="2">
        <v>2023</v>
      </c>
      <c r="B688" s="41">
        <v>275</v>
      </c>
      <c r="C688" s="35">
        <f t="shared" si="11"/>
        <v>275</v>
      </c>
      <c r="D688" s="2" t="s">
        <v>3</v>
      </c>
      <c r="E688" s="7" t="s">
        <v>11</v>
      </c>
      <c r="F688" s="11">
        <v>34</v>
      </c>
      <c r="G688" s="11">
        <v>2517.2400000000002</v>
      </c>
      <c r="H688" s="11">
        <v>5126.0160000000005</v>
      </c>
      <c r="I688" s="8">
        <v>503.44800000000009</v>
      </c>
      <c r="J688" s="14" t="s">
        <v>29</v>
      </c>
    </row>
    <row r="689" spans="1:10" x14ac:dyDescent="0.25">
      <c r="A689" s="4">
        <v>2023</v>
      </c>
      <c r="B689" s="42">
        <v>275</v>
      </c>
      <c r="C689" s="34">
        <f t="shared" si="11"/>
        <v>275</v>
      </c>
      <c r="D689" s="4" t="s">
        <v>1</v>
      </c>
      <c r="E689" s="5" t="s">
        <v>22</v>
      </c>
      <c r="F689" s="10">
        <v>7</v>
      </c>
      <c r="G689" s="10">
        <v>220</v>
      </c>
      <c r="H689" s="10">
        <v>224</v>
      </c>
      <c r="I689" s="9">
        <v>44</v>
      </c>
      <c r="J689" s="15" t="s">
        <v>29</v>
      </c>
    </row>
    <row r="690" spans="1:10" x14ac:dyDescent="0.25">
      <c r="A690" s="2">
        <v>2023</v>
      </c>
      <c r="B690" s="41">
        <v>275</v>
      </c>
      <c r="C690" s="35">
        <f t="shared" si="11"/>
        <v>275</v>
      </c>
      <c r="D690" s="2" t="s">
        <v>3</v>
      </c>
      <c r="E690" s="7" t="s">
        <v>15</v>
      </c>
      <c r="F690" s="11">
        <v>3</v>
      </c>
      <c r="G690" s="11">
        <v>2517.5150000000003</v>
      </c>
      <c r="H690" s="11">
        <v>5126.576</v>
      </c>
      <c r="I690" s="8">
        <v>503.5030000000001</v>
      </c>
      <c r="J690" s="14" t="s">
        <v>29</v>
      </c>
    </row>
    <row r="691" spans="1:10" x14ac:dyDescent="0.25">
      <c r="A691" s="4">
        <v>2023</v>
      </c>
      <c r="B691" s="42">
        <v>275</v>
      </c>
      <c r="C691" s="34">
        <f t="shared" si="11"/>
        <v>275</v>
      </c>
      <c r="D691" s="4" t="s">
        <v>20</v>
      </c>
      <c r="E691" s="6" t="s">
        <v>20</v>
      </c>
      <c r="F691" s="10">
        <v>2</v>
      </c>
      <c r="G691" s="10">
        <v>7260</v>
      </c>
      <c r="H691" s="10">
        <v>7392</v>
      </c>
      <c r="I691" s="9">
        <v>1452</v>
      </c>
      <c r="J691" s="15" t="s">
        <v>29</v>
      </c>
    </row>
    <row r="692" spans="1:10" x14ac:dyDescent="0.25">
      <c r="A692" s="2">
        <v>2023</v>
      </c>
      <c r="B692" s="41">
        <v>306</v>
      </c>
      <c r="C692" s="35">
        <f t="shared" si="11"/>
        <v>306</v>
      </c>
      <c r="D692" s="2" t="s">
        <v>2</v>
      </c>
      <c r="E692" s="3" t="s">
        <v>24</v>
      </c>
      <c r="F692" s="11">
        <v>3566</v>
      </c>
      <c r="G692" s="11">
        <v>5263.8950000000004</v>
      </c>
      <c r="H692" s="11">
        <v>5126.576</v>
      </c>
      <c r="I692" s="8">
        <v>1052.7790000000002</v>
      </c>
      <c r="J692" s="14" t="s">
        <v>29</v>
      </c>
    </row>
    <row r="693" spans="1:10" x14ac:dyDescent="0.25">
      <c r="A693" s="4">
        <v>2023</v>
      </c>
      <c r="B693" s="42">
        <v>306</v>
      </c>
      <c r="C693" s="34">
        <f t="shared" si="11"/>
        <v>306</v>
      </c>
      <c r="D693" s="4" t="s">
        <v>2</v>
      </c>
      <c r="E693" s="5" t="s">
        <v>25</v>
      </c>
      <c r="F693" s="10">
        <v>2498</v>
      </c>
      <c r="G693" s="10">
        <v>8800</v>
      </c>
      <c r="H693" s="10">
        <v>8960</v>
      </c>
      <c r="I693" s="9">
        <v>1760</v>
      </c>
      <c r="J693" s="15" t="s">
        <v>29</v>
      </c>
    </row>
    <row r="694" spans="1:10" x14ac:dyDescent="0.25">
      <c r="A694" s="2">
        <v>2023</v>
      </c>
      <c r="B694" s="41">
        <v>306</v>
      </c>
      <c r="C694" s="35">
        <f t="shared" si="11"/>
        <v>306</v>
      </c>
      <c r="D694" s="2" t="s">
        <v>1</v>
      </c>
      <c r="E694" s="3" t="s">
        <v>23</v>
      </c>
      <c r="F694" s="11">
        <v>1245</v>
      </c>
      <c r="G694" s="11">
        <v>5034.92</v>
      </c>
      <c r="H694" s="11">
        <v>5126.4639999999999</v>
      </c>
      <c r="I694" s="8">
        <v>1006.984</v>
      </c>
      <c r="J694" s="14" t="s">
        <v>29</v>
      </c>
    </row>
    <row r="695" spans="1:10" x14ac:dyDescent="0.25">
      <c r="A695" s="4">
        <v>2023</v>
      </c>
      <c r="B695" s="42">
        <v>306</v>
      </c>
      <c r="C695" s="34">
        <f t="shared" si="11"/>
        <v>306</v>
      </c>
      <c r="D695" s="4" t="s">
        <v>26</v>
      </c>
      <c r="E695" s="6" t="s">
        <v>18</v>
      </c>
      <c r="F695" s="10">
        <v>644</v>
      </c>
      <c r="G695" s="10">
        <v>22000</v>
      </c>
      <c r="H695" s="10">
        <v>6432.72</v>
      </c>
      <c r="I695" s="9">
        <v>4400</v>
      </c>
      <c r="J695" s="15" t="s">
        <v>29</v>
      </c>
    </row>
    <row r="696" spans="1:10" x14ac:dyDescent="0.25">
      <c r="A696" s="2">
        <v>2023</v>
      </c>
      <c r="B696" s="41">
        <v>306</v>
      </c>
      <c r="C696" s="35">
        <f t="shared" si="11"/>
        <v>306</v>
      </c>
      <c r="D696" s="2" t="s">
        <v>0</v>
      </c>
      <c r="E696" s="7" t="s">
        <v>17</v>
      </c>
      <c r="F696" s="11">
        <v>643</v>
      </c>
      <c r="G696" s="11">
        <v>7700</v>
      </c>
      <c r="H696" s="11">
        <v>7840</v>
      </c>
      <c r="I696" s="8">
        <v>1540</v>
      </c>
      <c r="J696" s="14" t="s">
        <v>29</v>
      </c>
    </row>
    <row r="697" spans="1:10" x14ac:dyDescent="0.25">
      <c r="A697" s="4">
        <v>2023</v>
      </c>
      <c r="B697" s="42">
        <v>306</v>
      </c>
      <c r="C697" s="34">
        <f t="shared" si="11"/>
        <v>306</v>
      </c>
      <c r="D697" s="4" t="s">
        <v>26</v>
      </c>
      <c r="E697" s="6" t="s">
        <v>19</v>
      </c>
      <c r="F697" s="10">
        <v>455</v>
      </c>
      <c r="G697" s="10">
        <v>11111</v>
      </c>
      <c r="H697" s="10">
        <v>5128.0320000000002</v>
      </c>
      <c r="I697" s="9">
        <v>2222.2000000000003</v>
      </c>
      <c r="J697" s="15" t="s">
        <v>29</v>
      </c>
    </row>
    <row r="698" spans="1:10" x14ac:dyDescent="0.25">
      <c r="A698" s="2">
        <v>2023</v>
      </c>
      <c r="B698" s="41">
        <v>306</v>
      </c>
      <c r="C698" s="35">
        <f t="shared" si="11"/>
        <v>306</v>
      </c>
      <c r="D698" s="2" t="s">
        <v>0</v>
      </c>
      <c r="E698" s="7" t="s">
        <v>16</v>
      </c>
      <c r="F698" s="11">
        <v>345</v>
      </c>
      <c r="G698" s="11">
        <v>7700</v>
      </c>
      <c r="H698" s="11">
        <v>7840</v>
      </c>
      <c r="I698" s="8">
        <v>1540</v>
      </c>
      <c r="J698" s="14" t="s">
        <v>29</v>
      </c>
    </row>
    <row r="699" spans="1:10" x14ac:dyDescent="0.25">
      <c r="A699" s="4">
        <v>2023</v>
      </c>
      <c r="B699" s="42">
        <v>306</v>
      </c>
      <c r="C699" s="34">
        <f t="shared" si="11"/>
        <v>306</v>
      </c>
      <c r="D699" s="4" t="s">
        <v>1</v>
      </c>
      <c r="E699" s="5" t="s">
        <v>21</v>
      </c>
      <c r="F699" s="10">
        <v>122</v>
      </c>
      <c r="G699" s="10">
        <v>110</v>
      </c>
      <c r="H699" s="10">
        <v>112</v>
      </c>
      <c r="I699" s="9">
        <v>22</v>
      </c>
      <c r="J699" s="15" t="s">
        <v>29</v>
      </c>
    </row>
    <row r="700" spans="1:10" x14ac:dyDescent="0.25">
      <c r="A700" s="2">
        <v>2023</v>
      </c>
      <c r="B700" s="41">
        <v>306</v>
      </c>
      <c r="C700" s="35">
        <f t="shared" si="11"/>
        <v>306</v>
      </c>
      <c r="D700" s="2" t="s">
        <v>3</v>
      </c>
      <c r="E700" s="7" t="s">
        <v>14</v>
      </c>
      <c r="F700" s="11">
        <v>78</v>
      </c>
      <c r="G700" s="11">
        <v>2517.46</v>
      </c>
      <c r="H700" s="11">
        <v>5126.4639999999999</v>
      </c>
      <c r="I700" s="8">
        <v>503.49200000000002</v>
      </c>
      <c r="J700" s="14" t="s">
        <v>29</v>
      </c>
    </row>
    <row r="701" spans="1:10" x14ac:dyDescent="0.25">
      <c r="A701" s="4">
        <v>2023</v>
      </c>
      <c r="B701" s="42">
        <v>306</v>
      </c>
      <c r="C701" s="34">
        <f t="shared" si="11"/>
        <v>306</v>
      </c>
      <c r="D701" s="4" t="s">
        <v>3</v>
      </c>
      <c r="E701" s="6" t="s">
        <v>12</v>
      </c>
      <c r="F701" s="10">
        <v>76</v>
      </c>
      <c r="G701" s="10">
        <v>2288.4499999999998</v>
      </c>
      <c r="H701" s="10">
        <v>5126.1279999999997</v>
      </c>
      <c r="I701" s="9">
        <v>457.69</v>
      </c>
      <c r="J701" s="15" t="s">
        <v>29</v>
      </c>
    </row>
    <row r="702" spans="1:10" x14ac:dyDescent="0.25">
      <c r="A702" s="2">
        <v>2023</v>
      </c>
      <c r="B702" s="41">
        <v>306</v>
      </c>
      <c r="C702" s="35">
        <f t="shared" si="11"/>
        <v>306</v>
      </c>
      <c r="D702" s="2" t="s">
        <v>3</v>
      </c>
      <c r="E702" s="7" t="s">
        <v>13</v>
      </c>
      <c r="F702" s="11">
        <v>46</v>
      </c>
      <c r="G702" s="11">
        <v>100</v>
      </c>
      <c r="H702" s="11">
        <v>224</v>
      </c>
      <c r="I702" s="8">
        <v>20</v>
      </c>
      <c r="J702" s="14" t="s">
        <v>29</v>
      </c>
    </row>
    <row r="703" spans="1:10" x14ac:dyDescent="0.25">
      <c r="A703" s="4">
        <v>2023</v>
      </c>
      <c r="B703" s="42">
        <v>306</v>
      </c>
      <c r="C703" s="34">
        <f t="shared" si="11"/>
        <v>306</v>
      </c>
      <c r="D703" s="4" t="s">
        <v>3</v>
      </c>
      <c r="E703" s="6" t="s">
        <v>11</v>
      </c>
      <c r="F703" s="10">
        <v>34</v>
      </c>
      <c r="G703" s="10">
        <v>2288.4</v>
      </c>
      <c r="H703" s="10">
        <v>5126.0160000000005</v>
      </c>
      <c r="I703" s="9">
        <v>457.68000000000006</v>
      </c>
      <c r="J703" s="15" t="s">
        <v>29</v>
      </c>
    </row>
    <row r="704" spans="1:10" x14ac:dyDescent="0.25">
      <c r="A704" s="2">
        <v>2023</v>
      </c>
      <c r="B704" s="41">
        <v>306</v>
      </c>
      <c r="C704" s="35">
        <f t="shared" si="11"/>
        <v>306</v>
      </c>
      <c r="D704" s="2" t="s">
        <v>1</v>
      </c>
      <c r="E704" s="3" t="s">
        <v>22</v>
      </c>
      <c r="F704" s="11">
        <v>7</v>
      </c>
      <c r="G704" s="11">
        <v>200</v>
      </c>
      <c r="H704" s="11">
        <v>224</v>
      </c>
      <c r="I704" s="8">
        <v>40</v>
      </c>
      <c r="J704" s="14" t="s">
        <v>29</v>
      </c>
    </row>
    <row r="705" spans="1:10" x14ac:dyDescent="0.25">
      <c r="A705" s="4">
        <v>2023</v>
      </c>
      <c r="B705" s="42">
        <v>306</v>
      </c>
      <c r="C705" s="34">
        <f t="shared" si="11"/>
        <v>306</v>
      </c>
      <c r="D705" s="4" t="s">
        <v>3</v>
      </c>
      <c r="E705" s="6" t="s">
        <v>15</v>
      </c>
      <c r="F705" s="10">
        <v>3</v>
      </c>
      <c r="G705" s="10">
        <v>2288.65</v>
      </c>
      <c r="H705" s="10">
        <v>5126.576</v>
      </c>
      <c r="I705" s="9">
        <v>457.73</v>
      </c>
      <c r="J705" s="15" t="s">
        <v>29</v>
      </c>
    </row>
    <row r="706" spans="1:10" x14ac:dyDescent="0.25">
      <c r="A706" s="2">
        <v>2023</v>
      </c>
      <c r="B706" s="41">
        <v>306</v>
      </c>
      <c r="C706" s="35">
        <f t="shared" si="11"/>
        <v>306</v>
      </c>
      <c r="D706" s="2" t="s">
        <v>20</v>
      </c>
      <c r="E706" s="7" t="s">
        <v>20</v>
      </c>
      <c r="F706" s="11">
        <v>2</v>
      </c>
      <c r="G706" s="11">
        <v>6600</v>
      </c>
      <c r="H706" s="11">
        <v>7392</v>
      </c>
      <c r="I706" s="8">
        <v>1320</v>
      </c>
      <c r="J706" s="14" t="s">
        <v>29</v>
      </c>
    </row>
    <row r="707" spans="1:10" x14ac:dyDescent="0.25">
      <c r="A707" s="4">
        <v>2023</v>
      </c>
      <c r="B707" s="42">
        <v>336</v>
      </c>
      <c r="C707" s="34">
        <f t="shared" si="11"/>
        <v>336</v>
      </c>
      <c r="D707" s="4" t="s">
        <v>2</v>
      </c>
      <c r="E707" s="5" t="s">
        <v>24</v>
      </c>
      <c r="F707" s="10">
        <v>3566</v>
      </c>
      <c r="G707" s="10">
        <v>4577.3</v>
      </c>
      <c r="H707" s="10">
        <v>5126.576</v>
      </c>
      <c r="I707" s="9">
        <v>915.46</v>
      </c>
      <c r="J707" s="15" t="s">
        <v>29</v>
      </c>
    </row>
    <row r="708" spans="1:10" x14ac:dyDescent="0.25">
      <c r="A708" s="2">
        <v>2023</v>
      </c>
      <c r="B708" s="41">
        <v>336</v>
      </c>
      <c r="C708" s="35">
        <f t="shared" si="11"/>
        <v>336</v>
      </c>
      <c r="D708" s="2" t="s">
        <v>2</v>
      </c>
      <c r="E708" s="3" t="s">
        <v>25</v>
      </c>
      <c r="F708" s="11">
        <v>2498</v>
      </c>
      <c r="G708" s="11">
        <v>8000</v>
      </c>
      <c r="H708" s="11">
        <v>8960</v>
      </c>
      <c r="I708" s="8">
        <v>1600</v>
      </c>
      <c r="J708" s="14" t="s">
        <v>29</v>
      </c>
    </row>
    <row r="709" spans="1:10" x14ac:dyDescent="0.25">
      <c r="A709" s="4">
        <v>2023</v>
      </c>
      <c r="B709" s="42">
        <v>336</v>
      </c>
      <c r="C709" s="34">
        <f t="shared" si="11"/>
        <v>336</v>
      </c>
      <c r="D709" s="4" t="s">
        <v>1</v>
      </c>
      <c r="E709" s="5" t="s">
        <v>23</v>
      </c>
      <c r="F709" s="10">
        <v>1245</v>
      </c>
      <c r="G709" s="10">
        <v>4577.2</v>
      </c>
      <c r="H709" s="10">
        <v>5126.4639999999999</v>
      </c>
      <c r="I709" s="9">
        <v>915.44</v>
      </c>
      <c r="J709" s="15" t="s">
        <v>29</v>
      </c>
    </row>
    <row r="710" spans="1:10" x14ac:dyDescent="0.25">
      <c r="A710" s="2">
        <v>2023</v>
      </c>
      <c r="B710" s="41">
        <v>336</v>
      </c>
      <c r="C710" s="35">
        <f t="shared" si="11"/>
        <v>336</v>
      </c>
      <c r="D710" s="2" t="s">
        <v>26</v>
      </c>
      <c r="E710" s="7" t="s">
        <v>18</v>
      </c>
      <c r="F710" s="11">
        <v>644</v>
      </c>
      <c r="G710" s="11">
        <v>5743.5</v>
      </c>
      <c r="H710" s="11">
        <v>6432.72</v>
      </c>
      <c r="I710" s="8">
        <v>1148.7</v>
      </c>
      <c r="J710" s="14" t="s">
        <v>29</v>
      </c>
    </row>
    <row r="711" spans="1:10" x14ac:dyDescent="0.25">
      <c r="A711" s="4">
        <v>2023</v>
      </c>
      <c r="B711" s="42">
        <v>336</v>
      </c>
      <c r="C711" s="34">
        <f t="shared" si="11"/>
        <v>336</v>
      </c>
      <c r="D711" s="4" t="s">
        <v>0</v>
      </c>
      <c r="E711" s="6" t="s">
        <v>17</v>
      </c>
      <c r="F711" s="10">
        <v>643</v>
      </c>
      <c r="G711" s="10">
        <v>7000</v>
      </c>
      <c r="H711" s="10">
        <v>7840</v>
      </c>
      <c r="I711" s="9">
        <v>1400</v>
      </c>
      <c r="J711" s="15" t="s">
        <v>29</v>
      </c>
    </row>
    <row r="712" spans="1:10" x14ac:dyDescent="0.25">
      <c r="A712" s="2">
        <v>2023</v>
      </c>
      <c r="B712" s="41">
        <v>336</v>
      </c>
      <c r="C712" s="35">
        <f t="shared" si="11"/>
        <v>336</v>
      </c>
      <c r="D712" s="2" t="s">
        <v>26</v>
      </c>
      <c r="E712" s="7" t="s">
        <v>19</v>
      </c>
      <c r="F712" s="11">
        <v>455</v>
      </c>
      <c r="G712" s="11">
        <v>4578.6000000000004</v>
      </c>
      <c r="H712" s="11">
        <v>5128.0320000000002</v>
      </c>
      <c r="I712" s="8">
        <v>915.72000000000014</v>
      </c>
      <c r="J712" s="14" t="s">
        <v>29</v>
      </c>
    </row>
    <row r="713" spans="1:10" x14ac:dyDescent="0.25">
      <c r="A713" s="4">
        <v>2023</v>
      </c>
      <c r="B713" s="42">
        <v>336</v>
      </c>
      <c r="C713" s="34">
        <f t="shared" si="11"/>
        <v>336</v>
      </c>
      <c r="D713" s="4" t="s">
        <v>0</v>
      </c>
      <c r="E713" s="6" t="s">
        <v>16</v>
      </c>
      <c r="F713" s="10">
        <v>345</v>
      </c>
      <c r="G713" s="10">
        <v>7000</v>
      </c>
      <c r="H713" s="10">
        <v>7840</v>
      </c>
      <c r="I713" s="9">
        <v>1400</v>
      </c>
      <c r="J713" s="15" t="s">
        <v>29</v>
      </c>
    </row>
    <row r="714" spans="1:10" x14ac:dyDescent="0.25">
      <c r="A714" s="2">
        <v>2023</v>
      </c>
      <c r="B714" s="41">
        <v>336</v>
      </c>
      <c r="C714" s="35">
        <f t="shared" si="11"/>
        <v>336</v>
      </c>
      <c r="D714" s="2" t="s">
        <v>1</v>
      </c>
      <c r="E714" s="3" t="s">
        <v>21</v>
      </c>
      <c r="F714" s="11">
        <v>122</v>
      </c>
      <c r="G714" s="11">
        <v>100</v>
      </c>
      <c r="H714" s="11">
        <v>112</v>
      </c>
      <c r="I714" s="8">
        <v>20</v>
      </c>
      <c r="J714" s="14" t="s">
        <v>29</v>
      </c>
    </row>
    <row r="715" spans="1:10" x14ac:dyDescent="0.25">
      <c r="A715" s="4">
        <v>2023</v>
      </c>
      <c r="B715" s="42">
        <v>336</v>
      </c>
      <c r="C715" s="34">
        <f t="shared" si="11"/>
        <v>336</v>
      </c>
      <c r="D715" s="4" t="s">
        <v>3</v>
      </c>
      <c r="E715" s="6" t="s">
        <v>14</v>
      </c>
      <c r="F715" s="10">
        <v>78</v>
      </c>
      <c r="G715" s="10">
        <v>2288.6</v>
      </c>
      <c r="H715" s="10">
        <v>5126.4639999999999</v>
      </c>
      <c r="I715" s="9">
        <v>457.72</v>
      </c>
      <c r="J715" s="15" t="s">
        <v>29</v>
      </c>
    </row>
    <row r="716" spans="1:10" x14ac:dyDescent="0.25">
      <c r="A716" s="2">
        <v>2023</v>
      </c>
      <c r="B716" s="41">
        <v>336</v>
      </c>
      <c r="C716" s="35">
        <f t="shared" si="11"/>
        <v>336</v>
      </c>
      <c r="D716" s="2" t="s">
        <v>3</v>
      </c>
      <c r="E716" s="7" t="s">
        <v>12</v>
      </c>
      <c r="F716" s="11">
        <v>76</v>
      </c>
      <c r="G716" s="11">
        <v>2288.4499999999998</v>
      </c>
      <c r="H716" s="11">
        <v>5126.1279999999997</v>
      </c>
      <c r="I716" s="8">
        <v>457.69</v>
      </c>
      <c r="J716" s="14" t="s">
        <v>29</v>
      </c>
    </row>
    <row r="717" spans="1:10" x14ac:dyDescent="0.25">
      <c r="A717" s="4">
        <v>2023</v>
      </c>
      <c r="B717" s="42">
        <v>336</v>
      </c>
      <c r="C717" s="34">
        <f>B717</f>
        <v>336</v>
      </c>
      <c r="D717" s="4" t="s">
        <v>3</v>
      </c>
      <c r="E717" s="6" t="s">
        <v>13</v>
      </c>
      <c r="F717" s="10">
        <v>46</v>
      </c>
      <c r="G717" s="10">
        <v>100</v>
      </c>
      <c r="H717" s="10">
        <v>224</v>
      </c>
      <c r="I717" s="9">
        <v>20</v>
      </c>
      <c r="J717" s="15" t="s">
        <v>29</v>
      </c>
    </row>
    <row r="718" spans="1:10" x14ac:dyDescent="0.25">
      <c r="A718" s="2">
        <v>2023</v>
      </c>
      <c r="B718" s="41">
        <v>336</v>
      </c>
      <c r="C718" s="35">
        <f>B718</f>
        <v>336</v>
      </c>
      <c r="D718" s="2" t="s">
        <v>3</v>
      </c>
      <c r="E718" s="7" t="s">
        <v>11</v>
      </c>
      <c r="F718" s="11">
        <v>34</v>
      </c>
      <c r="G718" s="11">
        <v>2288.4</v>
      </c>
      <c r="H718" s="11">
        <v>5126.0160000000005</v>
      </c>
      <c r="I718" s="8">
        <v>457.68000000000006</v>
      </c>
      <c r="J718" s="14" t="s">
        <v>29</v>
      </c>
    </row>
    <row r="719" spans="1:10" x14ac:dyDescent="0.25">
      <c r="A719" s="4">
        <v>2023</v>
      </c>
      <c r="B719" s="42">
        <v>336</v>
      </c>
      <c r="C719" s="34">
        <f>B719</f>
        <v>336</v>
      </c>
      <c r="D719" s="4" t="s">
        <v>1</v>
      </c>
      <c r="E719" s="5" t="s">
        <v>22</v>
      </c>
      <c r="F719" s="10">
        <v>7</v>
      </c>
      <c r="G719" s="10">
        <v>200</v>
      </c>
      <c r="H719" s="10">
        <v>224</v>
      </c>
      <c r="I719" s="9">
        <v>40</v>
      </c>
      <c r="J719" s="15" t="s">
        <v>29</v>
      </c>
    </row>
    <row r="720" spans="1:10" x14ac:dyDescent="0.25">
      <c r="A720" s="2">
        <v>2023</v>
      </c>
      <c r="B720" s="41">
        <v>336</v>
      </c>
      <c r="C720" s="35">
        <f>B720</f>
        <v>336</v>
      </c>
      <c r="D720" s="2" t="s">
        <v>3</v>
      </c>
      <c r="E720" s="7" t="s">
        <v>15</v>
      </c>
      <c r="F720" s="11">
        <v>3</v>
      </c>
      <c r="G720" s="11">
        <v>2288.65</v>
      </c>
      <c r="H720" s="11">
        <v>5126.576</v>
      </c>
      <c r="I720" s="8">
        <v>457.73</v>
      </c>
      <c r="J720" s="14" t="s">
        <v>29</v>
      </c>
    </row>
    <row r="721" spans="1:10" x14ac:dyDescent="0.25">
      <c r="A721" s="4">
        <v>2023</v>
      </c>
      <c r="B721" s="42">
        <v>336</v>
      </c>
      <c r="C721" s="34">
        <f>B721</f>
        <v>336</v>
      </c>
      <c r="D721" s="4" t="s">
        <v>20</v>
      </c>
      <c r="E721" s="6" t="s">
        <v>20</v>
      </c>
      <c r="F721" s="10">
        <v>2</v>
      </c>
      <c r="G721" s="10">
        <v>6600</v>
      </c>
      <c r="H721" s="10">
        <v>7392</v>
      </c>
      <c r="I721" s="9">
        <v>1320</v>
      </c>
      <c r="J721" s="15" t="s">
        <v>29</v>
      </c>
    </row>
    <row r="722" spans="1:10" x14ac:dyDescent="0.25">
      <c r="C722"/>
    </row>
    <row r="723" spans="1:10" x14ac:dyDescent="0.25">
      <c r="C723"/>
    </row>
  </sheetData>
  <autoFilter ref="A1:J721" xr:uid="{145B99F2-9DAA-421D-8411-D03B9A754920}"/>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8FC61-DB3A-4639-804A-EF25F5375198}">
  <dimension ref="A1:D25"/>
  <sheetViews>
    <sheetView workbookViewId="0">
      <selection activeCell="E19" sqref="E19"/>
    </sheetView>
  </sheetViews>
  <sheetFormatPr defaultRowHeight="15" x14ac:dyDescent="0.25"/>
  <cols>
    <col min="2" max="2" width="11.42578125" customWidth="1"/>
    <col min="3" max="3" width="14" customWidth="1"/>
    <col min="4" max="4" width="12" customWidth="1"/>
  </cols>
  <sheetData>
    <row r="1" spans="1:4" x14ac:dyDescent="0.25">
      <c r="A1" s="17" t="s">
        <v>4</v>
      </c>
      <c r="B1" s="18" t="s">
        <v>58</v>
      </c>
      <c r="C1" s="18" t="s">
        <v>38</v>
      </c>
      <c r="D1" s="18" t="s">
        <v>39</v>
      </c>
    </row>
    <row r="2" spans="1:4" x14ac:dyDescent="0.25">
      <c r="A2" s="2">
        <v>2020</v>
      </c>
      <c r="B2" s="2" t="s">
        <v>59</v>
      </c>
      <c r="C2" s="11">
        <v>364236</v>
      </c>
      <c r="D2" s="8">
        <v>501558.1999999999</v>
      </c>
    </row>
    <row r="3" spans="1:4" x14ac:dyDescent="0.25">
      <c r="A3" s="4">
        <v>2020</v>
      </c>
      <c r="B3" s="4" t="s">
        <v>60</v>
      </c>
      <c r="C3" s="10">
        <v>197480</v>
      </c>
      <c r="D3" s="9">
        <v>360897.68000000005</v>
      </c>
    </row>
    <row r="4" spans="1:4" x14ac:dyDescent="0.25">
      <c r="A4" s="2">
        <v>2020</v>
      </c>
      <c r="B4" s="2" t="s">
        <v>61</v>
      </c>
      <c r="C4" s="11">
        <v>187412</v>
      </c>
      <c r="D4" s="8">
        <v>227490.12000000002</v>
      </c>
    </row>
    <row r="5" spans="1:4" x14ac:dyDescent="0.25">
      <c r="A5" s="4">
        <v>2020</v>
      </c>
      <c r="B5" s="4" t="s">
        <v>62</v>
      </c>
      <c r="C5" s="10">
        <v>167840</v>
      </c>
      <c r="D5" s="9">
        <v>281795.8000000001</v>
      </c>
    </row>
    <row r="6" spans="1:4" x14ac:dyDescent="0.25">
      <c r="A6" s="2">
        <v>2020</v>
      </c>
      <c r="B6" s="2" t="s">
        <v>63</v>
      </c>
      <c r="C6" s="11">
        <v>126472</v>
      </c>
      <c r="D6" s="8">
        <v>206264.59999999995</v>
      </c>
    </row>
    <row r="7" spans="1:4" x14ac:dyDescent="0.25">
      <c r="A7" s="4">
        <v>2020</v>
      </c>
      <c r="B7" s="4" t="s">
        <v>64</v>
      </c>
      <c r="C7" s="10">
        <v>125960</v>
      </c>
      <c r="D7" s="9">
        <v>202419.35999999975</v>
      </c>
    </row>
    <row r="8" spans="1:4" x14ac:dyDescent="0.25">
      <c r="A8" s="2">
        <v>2021</v>
      </c>
      <c r="B8" s="2" t="s">
        <v>59</v>
      </c>
      <c r="C8" s="11">
        <v>342724</v>
      </c>
      <c r="D8" s="8">
        <v>509978.03999999992</v>
      </c>
    </row>
    <row r="9" spans="1:4" x14ac:dyDescent="0.25">
      <c r="A9" s="4">
        <v>2021</v>
      </c>
      <c r="B9" s="4" t="s">
        <v>60</v>
      </c>
      <c r="C9" s="10">
        <v>238460</v>
      </c>
      <c r="D9" s="9">
        <v>280188.47999999992</v>
      </c>
    </row>
    <row r="10" spans="1:4" x14ac:dyDescent="0.25">
      <c r="A10" s="2">
        <v>2021</v>
      </c>
      <c r="B10" s="2" t="s">
        <v>61</v>
      </c>
      <c r="C10" s="11">
        <v>231288</v>
      </c>
      <c r="D10" s="8">
        <v>209586.52000000019</v>
      </c>
    </row>
    <row r="11" spans="1:4" x14ac:dyDescent="0.25">
      <c r="A11" s="4">
        <v>2021</v>
      </c>
      <c r="B11" s="4" t="s">
        <v>62</v>
      </c>
      <c r="C11" s="10">
        <v>210228</v>
      </c>
      <c r="D11" s="9">
        <v>273633.36</v>
      </c>
    </row>
    <row r="12" spans="1:4" x14ac:dyDescent="0.25">
      <c r="A12" s="2">
        <v>2021</v>
      </c>
      <c r="B12" s="2" t="s">
        <v>64</v>
      </c>
      <c r="C12" s="11">
        <v>135984</v>
      </c>
      <c r="D12" s="8">
        <v>204158.23999999973</v>
      </c>
    </row>
    <row r="13" spans="1:4" x14ac:dyDescent="0.25">
      <c r="A13" s="4">
        <v>2021</v>
      </c>
      <c r="B13" s="4" t="s">
        <v>63</v>
      </c>
      <c r="C13" s="10">
        <v>128888</v>
      </c>
      <c r="D13" s="9">
        <v>275347.0400000001</v>
      </c>
    </row>
    <row r="14" spans="1:4" x14ac:dyDescent="0.25">
      <c r="A14" s="2">
        <v>2022</v>
      </c>
      <c r="B14" s="2" t="s">
        <v>59</v>
      </c>
      <c r="C14" s="11">
        <v>365892</v>
      </c>
      <c r="D14" s="8">
        <v>524449.6399999999</v>
      </c>
    </row>
    <row r="15" spans="1:4" x14ac:dyDescent="0.25">
      <c r="A15" s="4">
        <v>2022</v>
      </c>
      <c r="B15" s="4" t="s">
        <v>61</v>
      </c>
      <c r="C15" s="10">
        <v>188312</v>
      </c>
      <c r="D15" s="9">
        <v>201424.08000000007</v>
      </c>
    </row>
    <row r="16" spans="1:4" x14ac:dyDescent="0.25">
      <c r="A16" s="2">
        <v>2022</v>
      </c>
      <c r="B16" s="2" t="s">
        <v>60</v>
      </c>
      <c r="C16" s="11">
        <v>387584</v>
      </c>
      <c r="D16" s="8">
        <v>700000</v>
      </c>
    </row>
    <row r="17" spans="1:4" x14ac:dyDescent="0.25">
      <c r="A17" s="4">
        <v>2022</v>
      </c>
      <c r="B17" s="4" t="s">
        <v>62</v>
      </c>
      <c r="C17" s="10">
        <v>178572</v>
      </c>
      <c r="D17" s="9">
        <v>255357.95999999996</v>
      </c>
    </row>
    <row r="18" spans="1:4" x14ac:dyDescent="0.25">
      <c r="A18" s="2">
        <v>2022</v>
      </c>
      <c r="B18" s="2" t="s">
        <v>63</v>
      </c>
      <c r="C18" s="11">
        <v>127296</v>
      </c>
      <c r="D18" s="8">
        <v>181256.00000000003</v>
      </c>
    </row>
    <row r="19" spans="1:4" x14ac:dyDescent="0.25">
      <c r="A19" s="4">
        <v>2022</v>
      </c>
      <c r="B19" s="4" t="s">
        <v>64</v>
      </c>
      <c r="C19" s="10">
        <v>125136</v>
      </c>
      <c r="D19" s="9">
        <v>199811.0399999998</v>
      </c>
    </row>
    <row r="20" spans="1:4" x14ac:dyDescent="0.25">
      <c r="A20" s="2">
        <v>2023</v>
      </c>
      <c r="B20" s="2" t="s">
        <v>59</v>
      </c>
      <c r="C20" s="11">
        <v>204528</v>
      </c>
      <c r="D20" s="8">
        <v>292475.04000000004</v>
      </c>
    </row>
    <row r="21" spans="1:4" x14ac:dyDescent="0.25">
      <c r="A21" s="4">
        <v>2023</v>
      </c>
      <c r="B21" s="4" t="s">
        <v>62</v>
      </c>
      <c r="C21" s="10">
        <v>129304</v>
      </c>
      <c r="D21" s="9">
        <v>184904.72</v>
      </c>
    </row>
    <row r="22" spans="1:4" x14ac:dyDescent="0.25">
      <c r="A22" s="2">
        <v>2023</v>
      </c>
      <c r="B22" s="2" t="s">
        <v>60</v>
      </c>
      <c r="C22" s="11">
        <v>127904</v>
      </c>
      <c r="D22" s="8">
        <v>182902.72000000003</v>
      </c>
    </row>
    <row r="23" spans="1:4" x14ac:dyDescent="0.25">
      <c r="A23" s="4">
        <v>2023</v>
      </c>
      <c r="B23" s="4" t="s">
        <v>61</v>
      </c>
      <c r="C23" s="10">
        <v>219404</v>
      </c>
      <c r="D23" s="9">
        <v>212626.8</v>
      </c>
    </row>
    <row r="24" spans="1:4" x14ac:dyDescent="0.25">
      <c r="A24" s="2">
        <v>2023</v>
      </c>
      <c r="B24" s="2" t="s">
        <v>64</v>
      </c>
      <c r="C24" s="11">
        <v>73912</v>
      </c>
      <c r="D24" s="8">
        <v>130072.80000000012</v>
      </c>
    </row>
    <row r="25" spans="1:4" x14ac:dyDescent="0.25">
      <c r="A25" s="4">
        <v>2023</v>
      </c>
      <c r="B25" s="4" t="s">
        <v>63</v>
      </c>
      <c r="C25" s="10">
        <v>71992</v>
      </c>
      <c r="D25" s="9">
        <v>104238.15999999999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E4C95-D271-4C89-8567-68E0B1EE0F52}">
  <dimension ref="A1:L2732"/>
  <sheetViews>
    <sheetView workbookViewId="0">
      <pane ySplit="1" topLeftCell="A753" activePane="bottomLeft" state="frozen"/>
      <selection pane="bottomLeft" activeCell="H764" sqref="H764"/>
    </sheetView>
  </sheetViews>
  <sheetFormatPr defaultRowHeight="15" x14ac:dyDescent="0.25"/>
  <cols>
    <col min="1" max="1" width="16.7109375" customWidth="1"/>
    <col min="3" max="3" width="10.140625" bestFit="1" customWidth="1"/>
    <col min="4" max="4" width="9.7109375" customWidth="1"/>
    <col min="6" max="7" width="18.42578125" customWidth="1"/>
    <col min="8" max="8" width="24.28515625" customWidth="1"/>
    <col min="9" max="10" width="18.42578125" customWidth="1"/>
    <col min="11" max="12" width="13.85546875" customWidth="1"/>
  </cols>
  <sheetData>
    <row r="1" spans="1:12" x14ac:dyDescent="0.25">
      <c r="A1" s="17" t="s">
        <v>31</v>
      </c>
      <c r="B1" s="18" t="s">
        <v>4</v>
      </c>
      <c r="C1" s="18" t="s">
        <v>76</v>
      </c>
      <c r="D1" s="17" t="s">
        <v>5</v>
      </c>
      <c r="E1" s="17" t="s">
        <v>32</v>
      </c>
      <c r="F1" s="17" t="s">
        <v>33</v>
      </c>
      <c r="G1" s="17" t="s">
        <v>34</v>
      </c>
      <c r="H1" s="17" t="s">
        <v>35</v>
      </c>
      <c r="I1" s="17" t="s">
        <v>36</v>
      </c>
      <c r="J1" s="17" t="s">
        <v>37</v>
      </c>
      <c r="K1" s="17" t="s">
        <v>38</v>
      </c>
      <c r="L1" s="17" t="s">
        <v>39</v>
      </c>
    </row>
    <row r="2" spans="1:12" x14ac:dyDescent="0.25">
      <c r="A2" s="2" t="s">
        <v>40</v>
      </c>
      <c r="B2" s="2">
        <v>2020</v>
      </c>
      <c r="C2" s="46">
        <v>43922</v>
      </c>
      <c r="D2" s="54">
        <f>C2</f>
        <v>43922</v>
      </c>
      <c r="E2" s="2" t="s">
        <v>45</v>
      </c>
      <c r="F2" s="2" t="s">
        <v>46</v>
      </c>
      <c r="G2" s="2" t="s">
        <v>47</v>
      </c>
      <c r="H2" s="2" t="s">
        <v>48</v>
      </c>
      <c r="I2" s="2" t="s">
        <v>49</v>
      </c>
      <c r="J2" s="2" t="s">
        <v>50</v>
      </c>
      <c r="K2" s="11">
        <v>350</v>
      </c>
      <c r="L2" s="8">
        <v>500.5</v>
      </c>
    </row>
    <row r="3" spans="1:12" x14ac:dyDescent="0.25">
      <c r="A3" s="4" t="s">
        <v>40</v>
      </c>
      <c r="B3" s="4">
        <v>2020</v>
      </c>
      <c r="C3" s="47">
        <v>43922</v>
      </c>
      <c r="D3" s="55">
        <f t="shared" ref="D3:D66" si="0">C3</f>
        <v>43922</v>
      </c>
      <c r="E3" s="4" t="s">
        <v>45</v>
      </c>
      <c r="F3" s="4" t="s">
        <v>46</v>
      </c>
      <c r="G3" s="4" t="s">
        <v>47</v>
      </c>
      <c r="H3" s="4" t="s">
        <v>48</v>
      </c>
      <c r="I3" s="4" t="s">
        <v>49</v>
      </c>
      <c r="J3" s="4" t="s">
        <v>50</v>
      </c>
      <c r="K3" s="10">
        <v>344</v>
      </c>
      <c r="L3" s="9">
        <v>491.91999999999996</v>
      </c>
    </row>
    <row r="4" spans="1:12" x14ac:dyDescent="0.25">
      <c r="A4" s="2" t="s">
        <v>41</v>
      </c>
      <c r="B4" s="2">
        <v>2020</v>
      </c>
      <c r="C4" s="46">
        <v>43922</v>
      </c>
      <c r="D4" s="54">
        <f t="shared" si="0"/>
        <v>43922</v>
      </c>
      <c r="E4" s="2" t="s">
        <v>45</v>
      </c>
      <c r="F4" s="2" t="s">
        <v>46</v>
      </c>
      <c r="G4" s="2" t="s">
        <v>47</v>
      </c>
      <c r="H4" s="2" t="s">
        <v>48</v>
      </c>
      <c r="I4" s="2" t="s">
        <v>49</v>
      </c>
      <c r="J4" s="2" t="s">
        <v>51</v>
      </c>
      <c r="K4" s="11">
        <v>236</v>
      </c>
      <c r="L4" s="8">
        <v>337.48</v>
      </c>
    </row>
    <row r="5" spans="1:12" x14ac:dyDescent="0.25">
      <c r="A5" s="4" t="s">
        <v>41</v>
      </c>
      <c r="B5" s="4">
        <v>2020</v>
      </c>
      <c r="C5" s="47">
        <v>43922</v>
      </c>
      <c r="D5" s="55">
        <f t="shared" si="0"/>
        <v>43922</v>
      </c>
      <c r="E5" s="4" t="s">
        <v>45</v>
      </c>
      <c r="F5" s="4" t="s">
        <v>46</v>
      </c>
      <c r="G5" s="4" t="s">
        <v>47</v>
      </c>
      <c r="H5" s="4" t="s">
        <v>48</v>
      </c>
      <c r="I5" s="4" t="s">
        <v>49</v>
      </c>
      <c r="J5" s="4" t="s">
        <v>51</v>
      </c>
      <c r="K5" s="10">
        <v>284</v>
      </c>
      <c r="L5" s="9">
        <v>406.12</v>
      </c>
    </row>
    <row r="6" spans="1:12" x14ac:dyDescent="0.25">
      <c r="A6" s="2" t="s">
        <v>42</v>
      </c>
      <c r="B6" s="2">
        <v>2020</v>
      </c>
      <c r="C6" s="46">
        <v>43922</v>
      </c>
      <c r="D6" s="54">
        <f t="shared" si="0"/>
        <v>43922</v>
      </c>
      <c r="E6" s="2" t="s">
        <v>45</v>
      </c>
      <c r="F6" s="2" t="s">
        <v>46</v>
      </c>
      <c r="G6" s="2" t="s">
        <v>47</v>
      </c>
      <c r="H6" s="2" t="s">
        <v>48</v>
      </c>
      <c r="I6" s="2" t="s">
        <v>49</v>
      </c>
      <c r="J6" s="2" t="s">
        <v>51</v>
      </c>
      <c r="K6" s="11">
        <v>238</v>
      </c>
      <c r="L6" s="8">
        <v>340.34000000000003</v>
      </c>
    </row>
    <row r="7" spans="1:12" x14ac:dyDescent="0.25">
      <c r="A7" s="4" t="s">
        <v>40</v>
      </c>
      <c r="B7" s="4">
        <v>2020</v>
      </c>
      <c r="C7" s="47">
        <v>43922</v>
      </c>
      <c r="D7" s="55">
        <f t="shared" si="0"/>
        <v>43922</v>
      </c>
      <c r="E7" s="4" t="s">
        <v>45</v>
      </c>
      <c r="F7" s="4" t="s">
        <v>46</v>
      </c>
      <c r="G7" s="4" t="s">
        <v>47</v>
      </c>
      <c r="H7" s="4" t="s">
        <v>48</v>
      </c>
      <c r="I7" s="4" t="s">
        <v>49</v>
      </c>
      <c r="J7" s="4" t="s">
        <v>51</v>
      </c>
      <c r="K7" s="10">
        <v>280</v>
      </c>
      <c r="L7" s="9">
        <v>400.4</v>
      </c>
    </row>
    <row r="8" spans="1:12" x14ac:dyDescent="0.25">
      <c r="A8" s="2" t="s">
        <v>40</v>
      </c>
      <c r="B8" s="2">
        <v>2020</v>
      </c>
      <c r="C8" s="46">
        <v>43922</v>
      </c>
      <c r="D8" s="54">
        <f t="shared" si="0"/>
        <v>43922</v>
      </c>
      <c r="E8" s="2" t="s">
        <v>45</v>
      </c>
      <c r="F8" s="2" t="s">
        <v>46</v>
      </c>
      <c r="G8" s="2" t="s">
        <v>47</v>
      </c>
      <c r="H8" s="2" t="s">
        <v>48</v>
      </c>
      <c r="I8" s="2" t="s">
        <v>49</v>
      </c>
      <c r="J8" s="2" t="s">
        <v>51</v>
      </c>
      <c r="K8" s="11">
        <v>208</v>
      </c>
      <c r="L8" s="8">
        <v>297.44</v>
      </c>
    </row>
    <row r="9" spans="1:12" x14ac:dyDescent="0.25">
      <c r="A9" s="4" t="s">
        <v>41</v>
      </c>
      <c r="B9" s="4">
        <v>2020</v>
      </c>
      <c r="C9" s="47">
        <v>43922</v>
      </c>
      <c r="D9" s="55">
        <f t="shared" si="0"/>
        <v>43922</v>
      </c>
      <c r="E9" s="4" t="s">
        <v>45</v>
      </c>
      <c r="F9" s="4" t="s">
        <v>46</v>
      </c>
      <c r="G9" s="4" t="s">
        <v>47</v>
      </c>
      <c r="H9" s="4" t="s">
        <v>48</v>
      </c>
      <c r="I9" s="4" t="s">
        <v>49</v>
      </c>
      <c r="J9" s="4" t="s">
        <v>50</v>
      </c>
      <c r="K9" s="10">
        <v>354</v>
      </c>
      <c r="L9" s="9">
        <v>526.24</v>
      </c>
    </row>
    <row r="10" spans="1:12" x14ac:dyDescent="0.25">
      <c r="A10" s="2" t="s">
        <v>40</v>
      </c>
      <c r="B10" s="2">
        <v>2020</v>
      </c>
      <c r="C10" s="46">
        <v>43922</v>
      </c>
      <c r="D10" s="54">
        <f t="shared" si="0"/>
        <v>43922</v>
      </c>
      <c r="E10" s="2" t="s">
        <v>45</v>
      </c>
      <c r="F10" s="2" t="s">
        <v>46</v>
      </c>
      <c r="G10" s="2" t="s">
        <v>47</v>
      </c>
      <c r="H10" s="2" t="s">
        <v>48</v>
      </c>
      <c r="I10" s="2" t="s">
        <v>49</v>
      </c>
      <c r="J10" s="2" t="s">
        <v>50</v>
      </c>
      <c r="K10" s="11">
        <v>348</v>
      </c>
      <c r="L10" s="8">
        <v>526.24</v>
      </c>
    </row>
    <row r="11" spans="1:12" x14ac:dyDescent="0.25">
      <c r="A11" s="4" t="s">
        <v>42</v>
      </c>
      <c r="B11" s="4">
        <v>2020</v>
      </c>
      <c r="C11" s="47">
        <v>43922</v>
      </c>
      <c r="D11" s="55">
        <f t="shared" si="0"/>
        <v>43922</v>
      </c>
      <c r="E11" s="4" t="s">
        <v>45</v>
      </c>
      <c r="F11" s="4" t="s">
        <v>46</v>
      </c>
      <c r="G11" s="4" t="s">
        <v>47</v>
      </c>
      <c r="H11" s="4" t="s">
        <v>48</v>
      </c>
      <c r="I11" s="4" t="s">
        <v>49</v>
      </c>
      <c r="J11" s="4" t="s">
        <v>50</v>
      </c>
      <c r="K11" s="10">
        <v>342</v>
      </c>
      <c r="L11" s="9">
        <v>526.24</v>
      </c>
    </row>
    <row r="12" spans="1:12" x14ac:dyDescent="0.25">
      <c r="A12" s="2" t="s">
        <v>43</v>
      </c>
      <c r="B12" s="2">
        <v>2020</v>
      </c>
      <c r="C12" s="46">
        <v>43922</v>
      </c>
      <c r="D12" s="54">
        <f t="shared" si="0"/>
        <v>43922</v>
      </c>
      <c r="E12" s="2" t="s">
        <v>45</v>
      </c>
      <c r="F12" s="2" t="s">
        <v>46</v>
      </c>
      <c r="G12" s="2" t="s">
        <v>47</v>
      </c>
      <c r="H12" s="2" t="s">
        <v>48</v>
      </c>
      <c r="I12" s="2" t="s">
        <v>49</v>
      </c>
      <c r="J12" s="2" t="s">
        <v>51</v>
      </c>
      <c r="K12" s="11">
        <v>677</v>
      </c>
      <c r="L12" s="8">
        <v>968.11</v>
      </c>
    </row>
    <row r="13" spans="1:12" x14ac:dyDescent="0.25">
      <c r="A13" s="4" t="s">
        <v>42</v>
      </c>
      <c r="B13" s="4">
        <v>2020</v>
      </c>
      <c r="C13" s="47">
        <v>43922</v>
      </c>
      <c r="D13" s="55">
        <f t="shared" si="0"/>
        <v>43922</v>
      </c>
      <c r="E13" s="4" t="s">
        <v>45</v>
      </c>
      <c r="F13" s="4" t="s">
        <v>46</v>
      </c>
      <c r="G13" s="4" t="s">
        <v>47</v>
      </c>
      <c r="H13" s="4" t="s">
        <v>48</v>
      </c>
      <c r="I13" s="4" t="s">
        <v>49</v>
      </c>
      <c r="J13" s="4" t="s">
        <v>51</v>
      </c>
      <c r="K13" s="10">
        <v>710</v>
      </c>
      <c r="L13" s="9">
        <v>1015.3</v>
      </c>
    </row>
    <row r="14" spans="1:12" x14ac:dyDescent="0.25">
      <c r="A14" s="2" t="s">
        <v>41</v>
      </c>
      <c r="B14" s="2">
        <v>2020</v>
      </c>
      <c r="C14" s="46">
        <v>43922</v>
      </c>
      <c r="D14" s="54">
        <f t="shared" si="0"/>
        <v>43922</v>
      </c>
      <c r="E14" s="2" t="s">
        <v>45</v>
      </c>
      <c r="F14" s="2" t="s">
        <v>46</v>
      </c>
      <c r="G14" s="2" t="s">
        <v>47</v>
      </c>
      <c r="H14" s="2" t="s">
        <v>48</v>
      </c>
      <c r="I14" s="2" t="s">
        <v>49</v>
      </c>
      <c r="J14" s="2" t="s">
        <v>51</v>
      </c>
      <c r="K14" s="11">
        <v>763</v>
      </c>
      <c r="L14" s="8">
        <v>1091.0899999999999</v>
      </c>
    </row>
    <row r="15" spans="1:12" x14ac:dyDescent="0.25">
      <c r="A15" s="4" t="s">
        <v>41</v>
      </c>
      <c r="B15" s="4">
        <v>2020</v>
      </c>
      <c r="C15" s="47">
        <v>43922</v>
      </c>
      <c r="D15" s="55">
        <f t="shared" si="0"/>
        <v>43922</v>
      </c>
      <c r="E15" s="4" t="s">
        <v>45</v>
      </c>
      <c r="F15" s="4" t="s">
        <v>46</v>
      </c>
      <c r="G15" s="4" t="s">
        <v>47</v>
      </c>
      <c r="H15" s="4" t="s">
        <v>48</v>
      </c>
      <c r="I15" s="4" t="s">
        <v>49</v>
      </c>
      <c r="J15" s="4" t="s">
        <v>50</v>
      </c>
      <c r="K15" s="10">
        <v>351</v>
      </c>
      <c r="L15" s="9">
        <v>501.93</v>
      </c>
    </row>
    <row r="16" spans="1:12" x14ac:dyDescent="0.25">
      <c r="A16" s="2" t="s">
        <v>42</v>
      </c>
      <c r="B16" s="2">
        <v>2020</v>
      </c>
      <c r="C16" s="46">
        <v>43922</v>
      </c>
      <c r="D16" s="54">
        <f t="shared" si="0"/>
        <v>43922</v>
      </c>
      <c r="E16" s="2" t="s">
        <v>45</v>
      </c>
      <c r="F16" s="2" t="s">
        <v>46</v>
      </c>
      <c r="G16" s="2" t="s">
        <v>47</v>
      </c>
      <c r="H16" s="2" t="s">
        <v>48</v>
      </c>
      <c r="I16" s="2" t="s">
        <v>49</v>
      </c>
      <c r="J16" s="2" t="s">
        <v>50</v>
      </c>
      <c r="K16" s="11">
        <v>345</v>
      </c>
      <c r="L16" s="8">
        <v>493.35</v>
      </c>
    </row>
    <row r="17" spans="1:12" x14ac:dyDescent="0.25">
      <c r="A17" s="4" t="s">
        <v>40</v>
      </c>
      <c r="B17" s="4">
        <v>2020</v>
      </c>
      <c r="C17" s="47">
        <v>43922</v>
      </c>
      <c r="D17" s="55">
        <f t="shared" si="0"/>
        <v>43922</v>
      </c>
      <c r="E17" s="4" t="s">
        <v>45</v>
      </c>
      <c r="F17" s="4" t="s">
        <v>46</v>
      </c>
      <c r="G17" s="4" t="s">
        <v>47</v>
      </c>
      <c r="H17" s="4" t="s">
        <v>48</v>
      </c>
      <c r="I17" s="4" t="s">
        <v>49</v>
      </c>
      <c r="J17" s="4" t="s">
        <v>50</v>
      </c>
      <c r="K17" s="10">
        <v>339</v>
      </c>
      <c r="L17" s="9">
        <v>484.77</v>
      </c>
    </row>
    <row r="18" spans="1:12" x14ac:dyDescent="0.25">
      <c r="A18" s="2" t="s">
        <v>41</v>
      </c>
      <c r="B18" s="2">
        <v>2020</v>
      </c>
      <c r="C18" s="46">
        <v>43922</v>
      </c>
      <c r="D18" s="54">
        <f t="shared" si="0"/>
        <v>43922</v>
      </c>
      <c r="E18" s="2" t="s">
        <v>45</v>
      </c>
      <c r="F18" s="2" t="s">
        <v>46</v>
      </c>
      <c r="G18" s="2" t="s">
        <v>47</v>
      </c>
      <c r="H18" s="2" t="s">
        <v>48</v>
      </c>
      <c r="I18" s="2" t="s">
        <v>49</v>
      </c>
      <c r="J18" s="2" t="s">
        <v>51</v>
      </c>
      <c r="K18" s="11">
        <v>237</v>
      </c>
      <c r="L18" s="8">
        <v>338.90999999999997</v>
      </c>
    </row>
    <row r="19" spans="1:12" x14ac:dyDescent="0.25">
      <c r="A19" s="4" t="s">
        <v>41</v>
      </c>
      <c r="B19" s="4">
        <v>2020</v>
      </c>
      <c r="C19" s="47">
        <v>43922</v>
      </c>
      <c r="D19" s="55">
        <f t="shared" si="0"/>
        <v>43922</v>
      </c>
      <c r="E19" s="4" t="s">
        <v>45</v>
      </c>
      <c r="F19" s="4" t="s">
        <v>46</v>
      </c>
      <c r="G19" s="4" t="s">
        <v>47</v>
      </c>
      <c r="H19" s="4" t="s">
        <v>48</v>
      </c>
      <c r="I19" s="4" t="s">
        <v>49</v>
      </c>
      <c r="J19" s="4" t="s">
        <v>51</v>
      </c>
      <c r="K19" s="10">
        <v>749</v>
      </c>
      <c r="L19" s="9">
        <v>526.24</v>
      </c>
    </row>
    <row r="20" spans="1:12" x14ac:dyDescent="0.25">
      <c r="A20" s="2" t="s">
        <v>43</v>
      </c>
      <c r="B20" s="2">
        <v>2020</v>
      </c>
      <c r="C20" s="46">
        <v>43922</v>
      </c>
      <c r="D20" s="54">
        <f t="shared" si="0"/>
        <v>43922</v>
      </c>
      <c r="E20" s="2" t="s">
        <v>45</v>
      </c>
      <c r="F20" s="2" t="s">
        <v>46</v>
      </c>
      <c r="G20" s="2" t="s">
        <v>47</v>
      </c>
      <c r="H20" s="2" t="s">
        <v>48</v>
      </c>
      <c r="I20" s="2" t="s">
        <v>49</v>
      </c>
      <c r="J20" s="2" t="s">
        <v>51</v>
      </c>
      <c r="K20" s="11">
        <v>803</v>
      </c>
      <c r="L20" s="8">
        <v>526.24</v>
      </c>
    </row>
    <row r="21" spans="1:12" x14ac:dyDescent="0.25">
      <c r="A21" s="4" t="s">
        <v>40</v>
      </c>
      <c r="B21" s="4">
        <v>2020</v>
      </c>
      <c r="C21" s="47">
        <v>43922</v>
      </c>
      <c r="D21" s="55">
        <f t="shared" si="0"/>
        <v>43922</v>
      </c>
      <c r="E21" s="4" t="s">
        <v>45</v>
      </c>
      <c r="F21" s="4" t="s">
        <v>46</v>
      </c>
      <c r="G21" s="4" t="s">
        <v>47</v>
      </c>
      <c r="H21" s="4" t="s">
        <v>48</v>
      </c>
      <c r="I21" s="4" t="s">
        <v>49</v>
      </c>
      <c r="J21" s="4" t="s">
        <v>51</v>
      </c>
      <c r="K21" s="10">
        <v>235</v>
      </c>
      <c r="L21" s="9">
        <v>336.05</v>
      </c>
    </row>
    <row r="22" spans="1:12" x14ac:dyDescent="0.25">
      <c r="A22" s="2" t="s">
        <v>40</v>
      </c>
      <c r="B22" s="2">
        <v>2020</v>
      </c>
      <c r="C22" s="46">
        <v>43922</v>
      </c>
      <c r="D22" s="54">
        <f t="shared" si="0"/>
        <v>43922</v>
      </c>
      <c r="E22" s="2" t="s">
        <v>45</v>
      </c>
      <c r="F22" s="2" t="s">
        <v>46</v>
      </c>
      <c r="G22" s="2" t="s">
        <v>47</v>
      </c>
      <c r="H22" s="2" t="s">
        <v>48</v>
      </c>
      <c r="I22" s="2" t="s">
        <v>49</v>
      </c>
      <c r="J22" s="2" t="s">
        <v>51</v>
      </c>
      <c r="K22" s="11">
        <v>283</v>
      </c>
      <c r="L22" s="8">
        <v>404.69</v>
      </c>
    </row>
    <row r="23" spans="1:12" x14ac:dyDescent="0.25">
      <c r="A23" s="4" t="s">
        <v>42</v>
      </c>
      <c r="B23" s="4">
        <v>2020</v>
      </c>
      <c r="C23" s="47">
        <v>43922</v>
      </c>
      <c r="D23" s="55">
        <f t="shared" si="0"/>
        <v>43922</v>
      </c>
      <c r="E23" s="4" t="s">
        <v>45</v>
      </c>
      <c r="F23" s="4" t="s">
        <v>46</v>
      </c>
      <c r="G23" s="4" t="s">
        <v>47</v>
      </c>
      <c r="H23" s="4" t="s">
        <v>48</v>
      </c>
      <c r="I23" s="4" t="s">
        <v>49</v>
      </c>
      <c r="J23" s="4" t="s">
        <v>51</v>
      </c>
      <c r="K23" s="10">
        <v>211</v>
      </c>
      <c r="L23" s="9">
        <v>301.73</v>
      </c>
    </row>
    <row r="24" spans="1:12" x14ac:dyDescent="0.25">
      <c r="A24" s="2" t="s">
        <v>40</v>
      </c>
      <c r="B24" s="2">
        <v>2020</v>
      </c>
      <c r="C24" s="46">
        <v>43922</v>
      </c>
      <c r="D24" s="54">
        <f t="shared" si="0"/>
        <v>43922</v>
      </c>
      <c r="E24" s="2" t="s">
        <v>45</v>
      </c>
      <c r="F24" s="2" t="s">
        <v>46</v>
      </c>
      <c r="G24" s="2" t="s">
        <v>47</v>
      </c>
      <c r="H24" s="2" t="s">
        <v>48</v>
      </c>
      <c r="I24" s="2" t="s">
        <v>49</v>
      </c>
      <c r="J24" s="2" t="s">
        <v>50</v>
      </c>
      <c r="K24" s="11">
        <v>876</v>
      </c>
      <c r="L24" s="8">
        <v>1252.68</v>
      </c>
    </row>
    <row r="25" spans="1:12" x14ac:dyDescent="0.25">
      <c r="A25" s="4" t="s">
        <v>40</v>
      </c>
      <c r="B25" s="4">
        <v>2020</v>
      </c>
      <c r="C25" s="47">
        <v>43922</v>
      </c>
      <c r="D25" s="55">
        <f t="shared" si="0"/>
        <v>43922</v>
      </c>
      <c r="E25" s="4" t="s">
        <v>45</v>
      </c>
      <c r="F25" s="4" t="s">
        <v>46</v>
      </c>
      <c r="G25" s="4" t="s">
        <v>47</v>
      </c>
      <c r="H25" s="4" t="s">
        <v>48</v>
      </c>
      <c r="I25" s="4" t="s">
        <v>49</v>
      </c>
      <c r="J25" s="4" t="s">
        <v>50</v>
      </c>
      <c r="K25" s="10">
        <v>877</v>
      </c>
      <c r="L25" s="9">
        <v>1254.1100000000001</v>
      </c>
    </row>
    <row r="26" spans="1:12" x14ac:dyDescent="0.25">
      <c r="A26" s="2" t="s">
        <v>40</v>
      </c>
      <c r="B26" s="2">
        <v>2020</v>
      </c>
      <c r="C26" s="46">
        <v>43922</v>
      </c>
      <c r="D26" s="54">
        <f t="shared" si="0"/>
        <v>43922</v>
      </c>
      <c r="E26" s="2" t="s">
        <v>45</v>
      </c>
      <c r="F26" s="2" t="s">
        <v>46</v>
      </c>
      <c r="G26" s="2" t="s">
        <v>47</v>
      </c>
      <c r="H26" s="2" t="s">
        <v>48</v>
      </c>
      <c r="I26" s="2" t="s">
        <v>49</v>
      </c>
      <c r="J26" s="2" t="s">
        <v>50</v>
      </c>
      <c r="K26" s="11">
        <v>878</v>
      </c>
      <c r="L26" s="8">
        <v>1255.54</v>
      </c>
    </row>
    <row r="27" spans="1:12" x14ac:dyDescent="0.25">
      <c r="A27" s="4" t="s">
        <v>42</v>
      </c>
      <c r="B27" s="4">
        <v>2020</v>
      </c>
      <c r="C27" s="47">
        <v>43922</v>
      </c>
      <c r="D27" s="55">
        <f t="shared" si="0"/>
        <v>43922</v>
      </c>
      <c r="E27" s="4" t="s">
        <v>45</v>
      </c>
      <c r="F27" s="4" t="s">
        <v>46</v>
      </c>
      <c r="G27" s="4" t="s">
        <v>47</v>
      </c>
      <c r="H27" s="4" t="s">
        <v>48</v>
      </c>
      <c r="I27" s="4" t="s">
        <v>49</v>
      </c>
      <c r="J27" s="4" t="s">
        <v>51</v>
      </c>
      <c r="K27" s="10">
        <v>281</v>
      </c>
      <c r="L27" s="9">
        <v>401.83</v>
      </c>
    </row>
    <row r="28" spans="1:12" x14ac:dyDescent="0.25">
      <c r="A28" s="2" t="s">
        <v>41</v>
      </c>
      <c r="B28" s="2">
        <v>2020</v>
      </c>
      <c r="C28" s="46">
        <v>43922</v>
      </c>
      <c r="D28" s="54">
        <f t="shared" si="0"/>
        <v>43922</v>
      </c>
      <c r="E28" s="2" t="s">
        <v>45</v>
      </c>
      <c r="F28" s="2" t="s">
        <v>46</v>
      </c>
      <c r="G28" s="2" t="s">
        <v>47</v>
      </c>
      <c r="H28" s="2" t="s">
        <v>48</v>
      </c>
      <c r="I28" s="2" t="s">
        <v>49</v>
      </c>
      <c r="J28" s="2" t="s">
        <v>51</v>
      </c>
      <c r="K28" s="11">
        <v>772</v>
      </c>
      <c r="L28" s="8">
        <v>1103.96</v>
      </c>
    </row>
    <row r="29" spans="1:12" x14ac:dyDescent="0.25">
      <c r="A29" s="4" t="s">
        <v>40</v>
      </c>
      <c r="B29" s="4">
        <v>2020</v>
      </c>
      <c r="C29" s="47">
        <v>44044</v>
      </c>
      <c r="D29" s="55">
        <f t="shared" si="0"/>
        <v>44044</v>
      </c>
      <c r="E29" s="4" t="s">
        <v>45</v>
      </c>
      <c r="F29" s="4" t="s">
        <v>46</v>
      </c>
      <c r="G29" s="4" t="s">
        <v>47</v>
      </c>
      <c r="H29" s="4" t="s">
        <v>48</v>
      </c>
      <c r="I29" s="4" t="s">
        <v>49</v>
      </c>
      <c r="J29" s="4" t="s">
        <v>50</v>
      </c>
      <c r="K29" s="10">
        <v>290</v>
      </c>
      <c r="L29" s="9">
        <v>414.7</v>
      </c>
    </row>
    <row r="30" spans="1:12" x14ac:dyDescent="0.25">
      <c r="A30" s="2" t="s">
        <v>40</v>
      </c>
      <c r="B30" s="2">
        <v>2020</v>
      </c>
      <c r="C30" s="46">
        <v>44044</v>
      </c>
      <c r="D30" s="54">
        <f t="shared" si="0"/>
        <v>44044</v>
      </c>
      <c r="E30" s="2" t="s">
        <v>45</v>
      </c>
      <c r="F30" s="2" t="s">
        <v>46</v>
      </c>
      <c r="G30" s="2" t="s">
        <v>47</v>
      </c>
      <c r="H30" s="2" t="s">
        <v>48</v>
      </c>
      <c r="I30" s="2" t="s">
        <v>49</v>
      </c>
      <c r="J30" s="2" t="s">
        <v>50</v>
      </c>
      <c r="K30" s="11">
        <v>284</v>
      </c>
      <c r="L30" s="8">
        <v>406.12</v>
      </c>
    </row>
    <row r="31" spans="1:12" x14ac:dyDescent="0.25">
      <c r="A31" s="4" t="s">
        <v>44</v>
      </c>
      <c r="B31" s="4">
        <v>2020</v>
      </c>
      <c r="C31" s="47">
        <v>44044</v>
      </c>
      <c r="D31" s="55">
        <f t="shared" si="0"/>
        <v>44044</v>
      </c>
      <c r="E31" s="4" t="s">
        <v>45</v>
      </c>
      <c r="F31" s="4" t="s">
        <v>46</v>
      </c>
      <c r="G31" s="4" t="s">
        <v>47</v>
      </c>
      <c r="H31" s="4" t="s">
        <v>48</v>
      </c>
      <c r="I31" s="4" t="s">
        <v>49</v>
      </c>
      <c r="J31" s="4" t="s">
        <v>50</v>
      </c>
      <c r="K31" s="10">
        <v>278</v>
      </c>
      <c r="L31" s="9">
        <v>397.53999999999996</v>
      </c>
    </row>
    <row r="32" spans="1:12" x14ac:dyDescent="0.25">
      <c r="A32" s="2" t="s">
        <v>41</v>
      </c>
      <c r="B32" s="2">
        <v>2020</v>
      </c>
      <c r="C32" s="46">
        <v>44044</v>
      </c>
      <c r="D32" s="54">
        <f t="shared" si="0"/>
        <v>44044</v>
      </c>
      <c r="E32" s="2" t="s">
        <v>45</v>
      </c>
      <c r="F32" s="2" t="s">
        <v>46</v>
      </c>
      <c r="G32" s="2" t="s">
        <v>47</v>
      </c>
      <c r="H32" s="2" t="s">
        <v>48</v>
      </c>
      <c r="I32" s="2" t="s">
        <v>49</v>
      </c>
      <c r="J32" s="2" t="s">
        <v>51</v>
      </c>
      <c r="K32" s="11">
        <v>212</v>
      </c>
      <c r="L32" s="8">
        <v>303.15999999999997</v>
      </c>
    </row>
    <row r="33" spans="1:12" x14ac:dyDescent="0.25">
      <c r="A33" s="4" t="s">
        <v>40</v>
      </c>
      <c r="B33" s="4">
        <v>2020</v>
      </c>
      <c r="C33" s="47">
        <v>44044</v>
      </c>
      <c r="D33" s="55">
        <f t="shared" si="0"/>
        <v>44044</v>
      </c>
      <c r="E33" s="4" t="s">
        <v>45</v>
      </c>
      <c r="F33" s="4" t="s">
        <v>46</v>
      </c>
      <c r="G33" s="4" t="s">
        <v>47</v>
      </c>
      <c r="H33" s="4" t="s">
        <v>48</v>
      </c>
      <c r="I33" s="4" t="s">
        <v>49</v>
      </c>
      <c r="J33" s="4" t="s">
        <v>51</v>
      </c>
      <c r="K33" s="10">
        <v>260</v>
      </c>
      <c r="L33" s="9">
        <v>371.8</v>
      </c>
    </row>
    <row r="34" spans="1:12" x14ac:dyDescent="0.25">
      <c r="A34" s="2" t="s">
        <v>40</v>
      </c>
      <c r="B34" s="2">
        <v>2020</v>
      </c>
      <c r="C34" s="46">
        <v>44044</v>
      </c>
      <c r="D34" s="54">
        <f t="shared" si="0"/>
        <v>44044</v>
      </c>
      <c r="E34" s="2" t="s">
        <v>45</v>
      </c>
      <c r="F34" s="2" t="s">
        <v>46</v>
      </c>
      <c r="G34" s="2" t="s">
        <v>47</v>
      </c>
      <c r="H34" s="2" t="s">
        <v>48</v>
      </c>
      <c r="I34" s="2" t="s">
        <v>49</v>
      </c>
      <c r="J34" s="2" t="s">
        <v>51</v>
      </c>
      <c r="K34" s="11">
        <v>188</v>
      </c>
      <c r="L34" s="8">
        <v>268.84000000000003</v>
      </c>
    </row>
    <row r="35" spans="1:12" x14ac:dyDescent="0.25">
      <c r="A35" s="4" t="s">
        <v>42</v>
      </c>
      <c r="B35" s="4">
        <v>2020</v>
      </c>
      <c r="C35" s="47">
        <v>44044</v>
      </c>
      <c r="D35" s="55">
        <f t="shared" si="0"/>
        <v>44044</v>
      </c>
      <c r="E35" s="4" t="s">
        <v>45</v>
      </c>
      <c r="F35" s="4" t="s">
        <v>46</v>
      </c>
      <c r="G35" s="4" t="s">
        <v>47</v>
      </c>
      <c r="H35" s="4" t="s">
        <v>48</v>
      </c>
      <c r="I35" s="4" t="s">
        <v>49</v>
      </c>
      <c r="J35" s="4" t="s">
        <v>51</v>
      </c>
      <c r="K35" s="10">
        <v>214</v>
      </c>
      <c r="L35" s="9">
        <v>306.02</v>
      </c>
    </row>
    <row r="36" spans="1:12" x14ac:dyDescent="0.25">
      <c r="A36" s="2" t="s">
        <v>41</v>
      </c>
      <c r="B36" s="2">
        <v>2020</v>
      </c>
      <c r="C36" s="46">
        <v>44044</v>
      </c>
      <c r="D36" s="54">
        <f t="shared" si="0"/>
        <v>44044</v>
      </c>
      <c r="E36" s="2" t="s">
        <v>45</v>
      </c>
      <c r="F36" s="2" t="s">
        <v>46</v>
      </c>
      <c r="G36" s="2" t="s">
        <v>47</v>
      </c>
      <c r="H36" s="2" t="s">
        <v>48</v>
      </c>
      <c r="I36" s="2" t="s">
        <v>49</v>
      </c>
      <c r="J36" s="2" t="s">
        <v>51</v>
      </c>
      <c r="K36" s="11">
        <v>262</v>
      </c>
      <c r="L36" s="8">
        <v>374.65999999999997</v>
      </c>
    </row>
    <row r="37" spans="1:12" x14ac:dyDescent="0.25">
      <c r="A37" s="4" t="s">
        <v>42</v>
      </c>
      <c r="B37" s="4">
        <v>2020</v>
      </c>
      <c r="C37" s="47">
        <v>44044</v>
      </c>
      <c r="D37" s="55">
        <f t="shared" si="0"/>
        <v>44044</v>
      </c>
      <c r="E37" s="4" t="s">
        <v>45</v>
      </c>
      <c r="F37" s="4" t="s">
        <v>46</v>
      </c>
      <c r="G37" s="4" t="s">
        <v>47</v>
      </c>
      <c r="H37" s="4" t="s">
        <v>48</v>
      </c>
      <c r="I37" s="4" t="s">
        <v>49</v>
      </c>
      <c r="J37" s="4" t="s">
        <v>51</v>
      </c>
      <c r="K37" s="10">
        <v>190</v>
      </c>
      <c r="L37" s="9">
        <v>271.7</v>
      </c>
    </row>
    <row r="38" spans="1:12" x14ac:dyDescent="0.25">
      <c r="A38" s="2" t="s">
        <v>43</v>
      </c>
      <c r="B38" s="2">
        <v>2020</v>
      </c>
      <c r="C38" s="46">
        <v>44044</v>
      </c>
      <c r="D38" s="54">
        <f t="shared" si="0"/>
        <v>44044</v>
      </c>
      <c r="E38" s="2" t="s">
        <v>45</v>
      </c>
      <c r="F38" s="2" t="s">
        <v>46</v>
      </c>
      <c r="G38" s="2" t="s">
        <v>47</v>
      </c>
      <c r="H38" s="2" t="s">
        <v>48</v>
      </c>
      <c r="I38" s="2" t="s">
        <v>49</v>
      </c>
      <c r="J38" s="2" t="s">
        <v>51</v>
      </c>
      <c r="K38" s="11">
        <v>288</v>
      </c>
      <c r="L38" s="8">
        <v>526.24</v>
      </c>
    </row>
    <row r="39" spans="1:12" x14ac:dyDescent="0.25">
      <c r="A39" s="4" t="s">
        <v>42</v>
      </c>
      <c r="B39" s="4">
        <v>2020</v>
      </c>
      <c r="C39" s="47">
        <v>44044</v>
      </c>
      <c r="D39" s="55">
        <f t="shared" si="0"/>
        <v>44044</v>
      </c>
      <c r="E39" s="4" t="s">
        <v>45</v>
      </c>
      <c r="F39" s="4" t="s">
        <v>46</v>
      </c>
      <c r="G39" s="4" t="s">
        <v>47</v>
      </c>
      <c r="H39" s="4" t="s">
        <v>48</v>
      </c>
      <c r="I39" s="4" t="s">
        <v>49</v>
      </c>
      <c r="J39" s="4" t="s">
        <v>51</v>
      </c>
      <c r="K39" s="10">
        <v>282</v>
      </c>
      <c r="L39" s="9">
        <v>526.24</v>
      </c>
    </row>
    <row r="40" spans="1:12" x14ac:dyDescent="0.25">
      <c r="A40" s="2" t="s">
        <v>40</v>
      </c>
      <c r="B40" s="2">
        <v>2020</v>
      </c>
      <c r="C40" s="46">
        <v>44044</v>
      </c>
      <c r="D40" s="54">
        <f t="shared" si="0"/>
        <v>44044</v>
      </c>
      <c r="E40" s="2" t="s">
        <v>45</v>
      </c>
      <c r="F40" s="2" t="s">
        <v>46</v>
      </c>
      <c r="G40" s="2" t="s">
        <v>47</v>
      </c>
      <c r="H40" s="2" t="s">
        <v>48</v>
      </c>
      <c r="I40" s="2" t="s">
        <v>49</v>
      </c>
      <c r="J40" s="2" t="s">
        <v>51</v>
      </c>
      <c r="K40" s="11">
        <v>276</v>
      </c>
      <c r="L40" s="8">
        <v>526.24</v>
      </c>
    </row>
    <row r="41" spans="1:12" x14ac:dyDescent="0.25">
      <c r="A41" s="4" t="s">
        <v>40</v>
      </c>
      <c r="B41" s="4">
        <v>2020</v>
      </c>
      <c r="C41" s="47">
        <v>44044</v>
      </c>
      <c r="D41" s="55">
        <f t="shared" si="0"/>
        <v>44044</v>
      </c>
      <c r="E41" s="4" t="s">
        <v>45</v>
      </c>
      <c r="F41" s="4" t="s">
        <v>46</v>
      </c>
      <c r="G41" s="4" t="s">
        <v>47</v>
      </c>
      <c r="H41" s="4" t="s">
        <v>48</v>
      </c>
      <c r="I41" s="4" t="s">
        <v>49</v>
      </c>
      <c r="J41" s="4" t="s">
        <v>51</v>
      </c>
      <c r="K41" s="10">
        <v>680</v>
      </c>
      <c r="L41" s="9">
        <v>972.4</v>
      </c>
    </row>
    <row r="42" spans="1:12" x14ac:dyDescent="0.25">
      <c r="A42" s="2" t="s">
        <v>42</v>
      </c>
      <c r="B42" s="2">
        <v>2020</v>
      </c>
      <c r="C42" s="46">
        <v>44044</v>
      </c>
      <c r="D42" s="54">
        <f t="shared" si="0"/>
        <v>44044</v>
      </c>
      <c r="E42" s="2" t="s">
        <v>45</v>
      </c>
      <c r="F42" s="2" t="s">
        <v>46</v>
      </c>
      <c r="G42" s="2" t="s">
        <v>47</v>
      </c>
      <c r="H42" s="2" t="s">
        <v>48</v>
      </c>
      <c r="I42" s="2" t="s">
        <v>49</v>
      </c>
      <c r="J42" s="2" t="s">
        <v>51</v>
      </c>
      <c r="K42" s="11">
        <v>767</v>
      </c>
      <c r="L42" s="8">
        <v>1096.81</v>
      </c>
    </row>
    <row r="43" spans="1:12" x14ac:dyDescent="0.25">
      <c r="A43" s="4" t="s">
        <v>41</v>
      </c>
      <c r="B43" s="4">
        <v>2020</v>
      </c>
      <c r="C43" s="47">
        <v>44044</v>
      </c>
      <c r="D43" s="55">
        <f t="shared" si="0"/>
        <v>44044</v>
      </c>
      <c r="E43" s="4" t="s">
        <v>45</v>
      </c>
      <c r="F43" s="4" t="s">
        <v>46</v>
      </c>
      <c r="G43" s="4" t="s">
        <v>47</v>
      </c>
      <c r="H43" s="4" t="s">
        <v>48</v>
      </c>
      <c r="I43" s="4" t="s">
        <v>49</v>
      </c>
      <c r="J43" s="4" t="s">
        <v>51</v>
      </c>
      <c r="K43" s="10">
        <v>285</v>
      </c>
      <c r="L43" s="9">
        <v>407.55</v>
      </c>
    </row>
    <row r="44" spans="1:12" x14ac:dyDescent="0.25">
      <c r="A44" s="2" t="s">
        <v>40</v>
      </c>
      <c r="B44" s="2">
        <v>2020</v>
      </c>
      <c r="C44" s="46">
        <v>44044</v>
      </c>
      <c r="D44" s="54">
        <f t="shared" si="0"/>
        <v>44044</v>
      </c>
      <c r="E44" s="2" t="s">
        <v>45</v>
      </c>
      <c r="F44" s="2" t="s">
        <v>46</v>
      </c>
      <c r="G44" s="2" t="s">
        <v>47</v>
      </c>
      <c r="H44" s="2" t="s">
        <v>48</v>
      </c>
      <c r="I44" s="2" t="s">
        <v>49</v>
      </c>
      <c r="J44" s="2" t="s">
        <v>51</v>
      </c>
      <c r="K44" s="11">
        <v>279</v>
      </c>
      <c r="L44" s="8">
        <v>398.97</v>
      </c>
    </row>
    <row r="45" spans="1:12" x14ac:dyDescent="0.25">
      <c r="A45" s="4" t="s">
        <v>42</v>
      </c>
      <c r="B45" s="4">
        <v>2020</v>
      </c>
      <c r="C45" s="47">
        <v>44044</v>
      </c>
      <c r="D45" s="55">
        <f t="shared" si="0"/>
        <v>44044</v>
      </c>
      <c r="E45" s="4" t="s">
        <v>45</v>
      </c>
      <c r="F45" s="4" t="s">
        <v>46</v>
      </c>
      <c r="G45" s="4" t="s">
        <v>47</v>
      </c>
      <c r="H45" s="4" t="s">
        <v>48</v>
      </c>
      <c r="I45" s="4" t="s">
        <v>49</v>
      </c>
      <c r="J45" s="4" t="s">
        <v>51</v>
      </c>
      <c r="K45" s="10">
        <v>213</v>
      </c>
      <c r="L45" s="9">
        <v>304.59000000000003</v>
      </c>
    </row>
    <row r="46" spans="1:12" x14ac:dyDescent="0.25">
      <c r="A46" s="2" t="s">
        <v>42</v>
      </c>
      <c r="B46" s="2">
        <v>2020</v>
      </c>
      <c r="C46" s="46">
        <v>44044</v>
      </c>
      <c r="D46" s="54">
        <f t="shared" si="0"/>
        <v>44044</v>
      </c>
      <c r="E46" s="2" t="s">
        <v>45</v>
      </c>
      <c r="F46" s="2" t="s">
        <v>46</v>
      </c>
      <c r="G46" s="2" t="s">
        <v>47</v>
      </c>
      <c r="H46" s="2" t="s">
        <v>48</v>
      </c>
      <c r="I46" s="2" t="s">
        <v>49</v>
      </c>
      <c r="J46" s="2" t="s">
        <v>51</v>
      </c>
      <c r="K46" s="11">
        <v>753</v>
      </c>
      <c r="L46" s="8">
        <v>526.24</v>
      </c>
    </row>
    <row r="47" spans="1:12" x14ac:dyDescent="0.25">
      <c r="A47" s="4" t="s">
        <v>40</v>
      </c>
      <c r="B47" s="4">
        <v>2020</v>
      </c>
      <c r="C47" s="47">
        <v>44044</v>
      </c>
      <c r="D47" s="55">
        <f t="shared" si="0"/>
        <v>44044</v>
      </c>
      <c r="E47" s="4" t="s">
        <v>45</v>
      </c>
      <c r="F47" s="4" t="s">
        <v>46</v>
      </c>
      <c r="G47" s="4" t="s">
        <v>47</v>
      </c>
      <c r="H47" s="4" t="s">
        <v>48</v>
      </c>
      <c r="I47" s="4" t="s">
        <v>49</v>
      </c>
      <c r="J47" s="4" t="s">
        <v>51</v>
      </c>
      <c r="K47" s="10">
        <v>806</v>
      </c>
      <c r="L47" s="9">
        <v>526.24</v>
      </c>
    </row>
    <row r="48" spans="1:12" x14ac:dyDescent="0.25">
      <c r="A48" s="2" t="s">
        <v>42</v>
      </c>
      <c r="B48" s="2">
        <v>2020</v>
      </c>
      <c r="C48" s="46">
        <v>44044</v>
      </c>
      <c r="D48" s="54">
        <f t="shared" si="0"/>
        <v>44044</v>
      </c>
      <c r="E48" s="2" t="s">
        <v>45</v>
      </c>
      <c r="F48" s="2" t="s">
        <v>46</v>
      </c>
      <c r="G48" s="2" t="s">
        <v>47</v>
      </c>
      <c r="H48" s="2" t="s">
        <v>48</v>
      </c>
      <c r="I48" s="2" t="s">
        <v>49</v>
      </c>
      <c r="J48" s="2" t="s">
        <v>51</v>
      </c>
      <c r="K48" s="11">
        <v>217</v>
      </c>
      <c r="L48" s="8">
        <v>310.31</v>
      </c>
    </row>
    <row r="49" spans="1:12" x14ac:dyDescent="0.25">
      <c r="A49" s="4" t="s">
        <v>40</v>
      </c>
      <c r="B49" s="4">
        <v>2020</v>
      </c>
      <c r="C49" s="47">
        <v>44044</v>
      </c>
      <c r="D49" s="55">
        <f t="shared" si="0"/>
        <v>44044</v>
      </c>
      <c r="E49" s="4" t="s">
        <v>45</v>
      </c>
      <c r="F49" s="4" t="s">
        <v>46</v>
      </c>
      <c r="G49" s="4" t="s">
        <v>47</v>
      </c>
      <c r="H49" s="4" t="s">
        <v>48</v>
      </c>
      <c r="I49" s="4" t="s">
        <v>49</v>
      </c>
      <c r="J49" s="4" t="s">
        <v>51</v>
      </c>
      <c r="K49" s="10">
        <v>259</v>
      </c>
      <c r="L49" s="9">
        <v>370.37</v>
      </c>
    </row>
    <row r="50" spans="1:12" x14ac:dyDescent="0.25">
      <c r="A50" s="2" t="s">
        <v>42</v>
      </c>
      <c r="B50" s="2">
        <v>2020</v>
      </c>
      <c r="C50" s="46">
        <v>44044</v>
      </c>
      <c r="D50" s="54">
        <f t="shared" si="0"/>
        <v>44044</v>
      </c>
      <c r="E50" s="2" t="s">
        <v>45</v>
      </c>
      <c r="F50" s="2" t="s">
        <v>46</v>
      </c>
      <c r="G50" s="2" t="s">
        <v>47</v>
      </c>
      <c r="H50" s="2" t="s">
        <v>48</v>
      </c>
      <c r="I50" s="2" t="s">
        <v>49</v>
      </c>
      <c r="J50" s="2" t="s">
        <v>51</v>
      </c>
      <c r="K50" s="11">
        <v>187</v>
      </c>
      <c r="L50" s="8">
        <v>267.40999999999997</v>
      </c>
    </row>
    <row r="51" spans="1:12" x14ac:dyDescent="0.25">
      <c r="A51" s="4" t="s">
        <v>40</v>
      </c>
      <c r="B51" s="4">
        <v>2020</v>
      </c>
      <c r="C51" s="47">
        <v>44044</v>
      </c>
      <c r="D51" s="55">
        <f t="shared" si="0"/>
        <v>44044</v>
      </c>
      <c r="E51" s="4" t="s">
        <v>45</v>
      </c>
      <c r="F51" s="4" t="s">
        <v>46</v>
      </c>
      <c r="G51" s="4" t="s">
        <v>47</v>
      </c>
      <c r="H51" s="4" t="s">
        <v>48</v>
      </c>
      <c r="I51" s="4" t="s">
        <v>49</v>
      </c>
      <c r="J51" s="4" t="s">
        <v>50</v>
      </c>
      <c r="K51" s="10">
        <v>287</v>
      </c>
      <c r="L51" s="9">
        <v>410.40999999999997</v>
      </c>
    </row>
    <row r="52" spans="1:12" x14ac:dyDescent="0.25">
      <c r="A52" s="2" t="s">
        <v>41</v>
      </c>
      <c r="B52" s="2">
        <v>2020</v>
      </c>
      <c r="C52" s="46">
        <v>44044</v>
      </c>
      <c r="D52" s="54">
        <f t="shared" si="0"/>
        <v>44044</v>
      </c>
      <c r="E52" s="2" t="s">
        <v>45</v>
      </c>
      <c r="F52" s="2" t="s">
        <v>46</v>
      </c>
      <c r="G52" s="2" t="s">
        <v>47</v>
      </c>
      <c r="H52" s="2" t="s">
        <v>52</v>
      </c>
      <c r="I52" s="2" t="s">
        <v>49</v>
      </c>
      <c r="J52" s="2" t="s">
        <v>50</v>
      </c>
      <c r="K52" s="11">
        <v>281</v>
      </c>
      <c r="L52" s="8">
        <v>401.83</v>
      </c>
    </row>
    <row r="53" spans="1:12" x14ac:dyDescent="0.25">
      <c r="A53" s="4" t="s">
        <v>41</v>
      </c>
      <c r="B53" s="4">
        <v>2020</v>
      </c>
      <c r="C53" s="47">
        <v>44044</v>
      </c>
      <c r="D53" s="55">
        <f t="shared" si="0"/>
        <v>44044</v>
      </c>
      <c r="E53" s="4" t="s">
        <v>45</v>
      </c>
      <c r="F53" s="4" t="s">
        <v>46</v>
      </c>
      <c r="G53" s="4" t="s">
        <v>47</v>
      </c>
      <c r="H53" s="4" t="s">
        <v>52</v>
      </c>
      <c r="I53" s="4" t="s">
        <v>49</v>
      </c>
      <c r="J53" s="4" t="s">
        <v>50</v>
      </c>
      <c r="K53" s="10">
        <v>275</v>
      </c>
      <c r="L53" s="9">
        <v>393.25</v>
      </c>
    </row>
    <row r="54" spans="1:12" x14ac:dyDescent="0.25">
      <c r="A54" s="2" t="s">
        <v>40</v>
      </c>
      <c r="B54" s="2">
        <v>2020</v>
      </c>
      <c r="C54" s="46">
        <v>44044</v>
      </c>
      <c r="D54" s="54">
        <f t="shared" si="0"/>
        <v>44044</v>
      </c>
      <c r="E54" s="2" t="s">
        <v>45</v>
      </c>
      <c r="F54" s="2" t="s">
        <v>46</v>
      </c>
      <c r="G54" s="2" t="s">
        <v>47</v>
      </c>
      <c r="H54" s="2" t="s">
        <v>52</v>
      </c>
      <c r="I54" s="2" t="s">
        <v>49</v>
      </c>
      <c r="J54" s="2" t="s">
        <v>51</v>
      </c>
      <c r="K54" s="11">
        <v>215</v>
      </c>
      <c r="L54" s="8">
        <v>307.45</v>
      </c>
    </row>
    <row r="55" spans="1:12" x14ac:dyDescent="0.25">
      <c r="A55" s="4" t="s">
        <v>43</v>
      </c>
      <c r="B55" s="4">
        <v>2020</v>
      </c>
      <c r="C55" s="47">
        <v>44044</v>
      </c>
      <c r="D55" s="55">
        <f t="shared" si="0"/>
        <v>44044</v>
      </c>
      <c r="E55" s="4" t="s">
        <v>45</v>
      </c>
      <c r="F55" s="4" t="s">
        <v>46</v>
      </c>
      <c r="G55" s="4" t="s">
        <v>47</v>
      </c>
      <c r="H55" s="4" t="s">
        <v>52</v>
      </c>
      <c r="I55" s="4" t="s">
        <v>49</v>
      </c>
      <c r="J55" s="4" t="s">
        <v>51</v>
      </c>
      <c r="K55" s="10">
        <v>263</v>
      </c>
      <c r="L55" s="9">
        <v>376.09000000000003</v>
      </c>
    </row>
    <row r="56" spans="1:12" x14ac:dyDescent="0.25">
      <c r="A56" s="2" t="s">
        <v>41</v>
      </c>
      <c r="B56" s="2">
        <v>2020</v>
      </c>
      <c r="C56" s="46">
        <v>44044</v>
      </c>
      <c r="D56" s="54">
        <f t="shared" si="0"/>
        <v>44044</v>
      </c>
      <c r="E56" s="2" t="s">
        <v>45</v>
      </c>
      <c r="F56" s="2" t="s">
        <v>46</v>
      </c>
      <c r="G56" s="2" t="s">
        <v>47</v>
      </c>
      <c r="H56" s="2" t="s">
        <v>52</v>
      </c>
      <c r="I56" s="2" t="s">
        <v>49</v>
      </c>
      <c r="J56" s="2" t="s">
        <v>51</v>
      </c>
      <c r="K56" s="11">
        <v>776</v>
      </c>
      <c r="L56" s="8">
        <v>1109.68</v>
      </c>
    </row>
    <row r="57" spans="1:12" x14ac:dyDescent="0.25">
      <c r="A57" s="4" t="s">
        <v>40</v>
      </c>
      <c r="B57" s="4">
        <v>2020</v>
      </c>
      <c r="C57" s="47">
        <v>44166</v>
      </c>
      <c r="D57" s="55">
        <f t="shared" si="0"/>
        <v>44166</v>
      </c>
      <c r="E57" s="4" t="s">
        <v>45</v>
      </c>
      <c r="F57" s="4" t="s">
        <v>46</v>
      </c>
      <c r="G57" s="4" t="s">
        <v>47</v>
      </c>
      <c r="H57" s="4" t="s">
        <v>52</v>
      </c>
      <c r="I57" s="4" t="s">
        <v>49</v>
      </c>
      <c r="J57" s="4" t="s">
        <v>50</v>
      </c>
      <c r="K57" s="10">
        <v>224</v>
      </c>
      <c r="L57" s="9">
        <v>526.24</v>
      </c>
    </row>
    <row r="58" spans="1:12" x14ac:dyDescent="0.25">
      <c r="A58" s="2" t="s">
        <v>40</v>
      </c>
      <c r="B58" s="2">
        <v>2020</v>
      </c>
      <c r="C58" s="46">
        <v>44166</v>
      </c>
      <c r="D58" s="54">
        <f t="shared" si="0"/>
        <v>44166</v>
      </c>
      <c r="E58" s="2" t="s">
        <v>45</v>
      </c>
      <c r="F58" s="2" t="s">
        <v>46</v>
      </c>
      <c r="G58" s="2" t="s">
        <v>47</v>
      </c>
      <c r="H58" s="2" t="s">
        <v>52</v>
      </c>
      <c r="I58" s="2" t="s">
        <v>49</v>
      </c>
      <c r="J58" s="2" t="s">
        <v>50</v>
      </c>
      <c r="K58" s="11">
        <v>218</v>
      </c>
      <c r="L58" s="8">
        <v>526.24</v>
      </c>
    </row>
    <row r="59" spans="1:12" x14ac:dyDescent="0.25">
      <c r="A59" s="4" t="s">
        <v>40</v>
      </c>
      <c r="B59" s="4">
        <v>2020</v>
      </c>
      <c r="C59" s="47">
        <v>44166</v>
      </c>
      <c r="D59" s="55">
        <f t="shared" si="0"/>
        <v>44166</v>
      </c>
      <c r="E59" s="4" t="s">
        <v>45</v>
      </c>
      <c r="F59" s="4" t="s">
        <v>46</v>
      </c>
      <c r="G59" s="4" t="s">
        <v>47</v>
      </c>
      <c r="H59" s="4" t="s">
        <v>52</v>
      </c>
      <c r="I59" s="4" t="s">
        <v>49</v>
      </c>
      <c r="J59" s="4" t="s">
        <v>50</v>
      </c>
      <c r="K59" s="10">
        <v>212</v>
      </c>
      <c r="L59" s="9">
        <v>526.24</v>
      </c>
    </row>
    <row r="60" spans="1:12" x14ac:dyDescent="0.25">
      <c r="A60" s="2" t="s">
        <v>40</v>
      </c>
      <c r="B60" s="2">
        <v>2020</v>
      </c>
      <c r="C60" s="46">
        <v>44166</v>
      </c>
      <c r="D60" s="54">
        <f t="shared" si="0"/>
        <v>44166</v>
      </c>
      <c r="E60" s="2" t="s">
        <v>45</v>
      </c>
      <c r="F60" s="2" t="s">
        <v>46</v>
      </c>
      <c r="G60" s="2" t="s">
        <v>47</v>
      </c>
      <c r="H60" s="2" t="s">
        <v>52</v>
      </c>
      <c r="I60" s="2" t="s">
        <v>49</v>
      </c>
      <c r="J60" s="2" t="s">
        <v>51</v>
      </c>
      <c r="K60" s="11">
        <v>194</v>
      </c>
      <c r="L60" s="8">
        <v>277.42</v>
      </c>
    </row>
    <row r="61" spans="1:12" x14ac:dyDescent="0.25">
      <c r="A61" s="4" t="s">
        <v>41</v>
      </c>
      <c r="B61" s="4">
        <v>2020</v>
      </c>
      <c r="C61" s="47">
        <v>44166</v>
      </c>
      <c r="D61" s="55">
        <f t="shared" si="0"/>
        <v>44166</v>
      </c>
      <c r="E61" s="4" t="s">
        <v>45</v>
      </c>
      <c r="F61" s="4" t="s">
        <v>46</v>
      </c>
      <c r="G61" s="4" t="s">
        <v>47</v>
      </c>
      <c r="H61" s="4" t="s">
        <v>52</v>
      </c>
      <c r="I61" s="4" t="s">
        <v>49</v>
      </c>
      <c r="J61" s="4" t="s">
        <v>51</v>
      </c>
      <c r="K61" s="10">
        <v>242</v>
      </c>
      <c r="L61" s="9">
        <v>346.06</v>
      </c>
    </row>
    <row r="62" spans="1:12" x14ac:dyDescent="0.25">
      <c r="A62" s="2" t="s">
        <v>41</v>
      </c>
      <c r="B62" s="2">
        <v>2020</v>
      </c>
      <c r="C62" s="46">
        <v>44166</v>
      </c>
      <c r="D62" s="54">
        <f t="shared" si="0"/>
        <v>44166</v>
      </c>
      <c r="E62" s="2" t="s">
        <v>45</v>
      </c>
      <c r="F62" s="2" t="s">
        <v>46</v>
      </c>
      <c r="G62" s="2" t="s">
        <v>47</v>
      </c>
      <c r="H62" s="2" t="s">
        <v>52</v>
      </c>
      <c r="I62" s="2" t="s">
        <v>49</v>
      </c>
      <c r="J62" s="2" t="s">
        <v>51</v>
      </c>
      <c r="K62" s="11">
        <v>164</v>
      </c>
      <c r="L62" s="8">
        <v>234.51999999999998</v>
      </c>
    </row>
    <row r="63" spans="1:12" x14ac:dyDescent="0.25">
      <c r="A63" s="4" t="s">
        <v>42</v>
      </c>
      <c r="B63" s="4">
        <v>2020</v>
      </c>
      <c r="C63" s="47">
        <v>44166</v>
      </c>
      <c r="D63" s="55">
        <f t="shared" si="0"/>
        <v>44166</v>
      </c>
      <c r="E63" s="4" t="s">
        <v>45</v>
      </c>
      <c r="F63" s="4" t="s">
        <v>46</v>
      </c>
      <c r="G63" s="4" t="s">
        <v>47</v>
      </c>
      <c r="H63" s="4" t="s">
        <v>52</v>
      </c>
      <c r="I63" s="4" t="s">
        <v>49</v>
      </c>
      <c r="J63" s="4" t="s">
        <v>51</v>
      </c>
      <c r="K63" s="10">
        <v>238</v>
      </c>
      <c r="L63" s="9">
        <v>340.34000000000003</v>
      </c>
    </row>
    <row r="64" spans="1:12" x14ac:dyDescent="0.25">
      <c r="A64" s="2" t="s">
        <v>40</v>
      </c>
      <c r="B64" s="2">
        <v>2020</v>
      </c>
      <c r="C64" s="46">
        <v>44166</v>
      </c>
      <c r="D64" s="54">
        <f t="shared" si="0"/>
        <v>44166</v>
      </c>
      <c r="E64" s="2" t="s">
        <v>45</v>
      </c>
      <c r="F64" s="2" t="s">
        <v>46</v>
      </c>
      <c r="G64" s="2" t="s">
        <v>47</v>
      </c>
      <c r="H64" s="2" t="s">
        <v>52</v>
      </c>
      <c r="I64" s="2" t="s">
        <v>49</v>
      </c>
      <c r="J64" s="2" t="s">
        <v>51</v>
      </c>
      <c r="K64" s="11">
        <v>166</v>
      </c>
      <c r="L64" s="8">
        <v>237.38</v>
      </c>
    </row>
    <row r="65" spans="1:12" x14ac:dyDescent="0.25">
      <c r="A65" s="4" t="s">
        <v>42</v>
      </c>
      <c r="B65" s="4">
        <v>2020</v>
      </c>
      <c r="C65" s="47">
        <v>44166</v>
      </c>
      <c r="D65" s="55">
        <f t="shared" si="0"/>
        <v>44166</v>
      </c>
      <c r="E65" s="4" t="s">
        <v>45</v>
      </c>
      <c r="F65" s="4" t="s">
        <v>46</v>
      </c>
      <c r="G65" s="4" t="s">
        <v>47</v>
      </c>
      <c r="H65" s="4" t="s">
        <v>52</v>
      </c>
      <c r="I65" s="4" t="s">
        <v>49</v>
      </c>
      <c r="J65" s="4" t="s">
        <v>50</v>
      </c>
      <c r="K65" s="10">
        <v>222</v>
      </c>
      <c r="L65" s="9">
        <v>526.24</v>
      </c>
    </row>
    <row r="66" spans="1:12" x14ac:dyDescent="0.25">
      <c r="A66" s="2" t="s">
        <v>40</v>
      </c>
      <c r="B66" s="2">
        <v>2020</v>
      </c>
      <c r="C66" s="46">
        <v>44166</v>
      </c>
      <c r="D66" s="54">
        <f t="shared" si="0"/>
        <v>44166</v>
      </c>
      <c r="E66" s="2" t="s">
        <v>45</v>
      </c>
      <c r="F66" s="2" t="s">
        <v>46</v>
      </c>
      <c r="G66" s="2" t="s">
        <v>47</v>
      </c>
      <c r="H66" s="2" t="s">
        <v>52</v>
      </c>
      <c r="I66" s="2" t="s">
        <v>49</v>
      </c>
      <c r="J66" s="2" t="s">
        <v>50</v>
      </c>
      <c r="K66" s="11">
        <v>216</v>
      </c>
      <c r="L66" s="8">
        <v>526.24</v>
      </c>
    </row>
    <row r="67" spans="1:12" x14ac:dyDescent="0.25">
      <c r="A67" s="4" t="s">
        <v>41</v>
      </c>
      <c r="B67" s="4">
        <v>2020</v>
      </c>
      <c r="C67" s="47">
        <v>44166</v>
      </c>
      <c r="D67" s="55">
        <f t="shared" ref="D67:D130" si="1">C67</f>
        <v>44166</v>
      </c>
      <c r="E67" s="4" t="s">
        <v>45</v>
      </c>
      <c r="F67" s="4" t="s">
        <v>46</v>
      </c>
      <c r="G67" s="4" t="s">
        <v>47</v>
      </c>
      <c r="H67" s="4" t="s">
        <v>52</v>
      </c>
      <c r="I67" s="4" t="s">
        <v>49</v>
      </c>
      <c r="J67" s="4" t="s">
        <v>51</v>
      </c>
      <c r="K67" s="10">
        <v>684</v>
      </c>
      <c r="L67" s="9">
        <v>978.12</v>
      </c>
    </row>
    <row r="68" spans="1:12" x14ac:dyDescent="0.25">
      <c r="A68" s="2" t="s">
        <v>43</v>
      </c>
      <c r="B68" s="2">
        <v>2020</v>
      </c>
      <c r="C68" s="46">
        <v>44166</v>
      </c>
      <c r="D68" s="54">
        <f t="shared" si="1"/>
        <v>44166</v>
      </c>
      <c r="E68" s="2" t="s">
        <v>45</v>
      </c>
      <c r="F68" s="2" t="s">
        <v>46</v>
      </c>
      <c r="G68" s="2" t="s">
        <v>47</v>
      </c>
      <c r="H68" s="2" t="s">
        <v>52</v>
      </c>
      <c r="I68" s="2" t="s">
        <v>49</v>
      </c>
      <c r="J68" s="2" t="s">
        <v>51</v>
      </c>
      <c r="K68" s="11">
        <v>717</v>
      </c>
      <c r="L68" s="8">
        <v>1025.31</v>
      </c>
    </row>
    <row r="69" spans="1:12" x14ac:dyDescent="0.25">
      <c r="A69" s="4" t="s">
        <v>41</v>
      </c>
      <c r="B69" s="4">
        <v>2020</v>
      </c>
      <c r="C69" s="47">
        <v>44166</v>
      </c>
      <c r="D69" s="55">
        <f t="shared" si="1"/>
        <v>44166</v>
      </c>
      <c r="E69" s="4" t="s">
        <v>45</v>
      </c>
      <c r="F69" s="4" t="s">
        <v>46</v>
      </c>
      <c r="G69" s="4" t="s">
        <v>47</v>
      </c>
      <c r="H69" s="4" t="s">
        <v>52</v>
      </c>
      <c r="I69" s="4" t="s">
        <v>49</v>
      </c>
      <c r="J69" s="4" t="s">
        <v>51</v>
      </c>
      <c r="K69" s="10">
        <v>770</v>
      </c>
      <c r="L69" s="9">
        <v>1101.0999999999999</v>
      </c>
    </row>
    <row r="70" spans="1:12" x14ac:dyDescent="0.25">
      <c r="A70" s="2" t="s">
        <v>41</v>
      </c>
      <c r="B70" s="2">
        <v>2020</v>
      </c>
      <c r="C70" s="46">
        <v>44166</v>
      </c>
      <c r="D70" s="54">
        <f t="shared" si="1"/>
        <v>44166</v>
      </c>
      <c r="E70" s="2" t="s">
        <v>45</v>
      </c>
      <c r="F70" s="2" t="s">
        <v>46</v>
      </c>
      <c r="G70" s="2" t="s">
        <v>47</v>
      </c>
      <c r="H70" s="2" t="s">
        <v>52</v>
      </c>
      <c r="I70" s="2" t="s">
        <v>49</v>
      </c>
      <c r="J70" s="2" t="s">
        <v>50</v>
      </c>
      <c r="K70" s="11">
        <v>225</v>
      </c>
      <c r="L70" s="8">
        <v>321.75</v>
      </c>
    </row>
    <row r="71" spans="1:12" x14ac:dyDescent="0.25">
      <c r="A71" s="4" t="s">
        <v>43</v>
      </c>
      <c r="B71" s="4">
        <v>2020</v>
      </c>
      <c r="C71" s="47">
        <v>44166</v>
      </c>
      <c r="D71" s="55">
        <f t="shared" si="1"/>
        <v>44166</v>
      </c>
      <c r="E71" s="4" t="s">
        <v>45</v>
      </c>
      <c r="F71" s="4" t="s">
        <v>46</v>
      </c>
      <c r="G71" s="4" t="s">
        <v>47</v>
      </c>
      <c r="H71" s="4" t="s">
        <v>52</v>
      </c>
      <c r="I71" s="4" t="s">
        <v>49</v>
      </c>
      <c r="J71" s="4" t="s">
        <v>50</v>
      </c>
      <c r="K71" s="10">
        <v>219</v>
      </c>
      <c r="L71" s="9">
        <v>313.17</v>
      </c>
    </row>
    <row r="72" spans="1:12" x14ac:dyDescent="0.25">
      <c r="A72" s="2" t="s">
        <v>42</v>
      </c>
      <c r="B72" s="2">
        <v>2020</v>
      </c>
      <c r="C72" s="46">
        <v>44166</v>
      </c>
      <c r="D72" s="54">
        <f t="shared" si="1"/>
        <v>44166</v>
      </c>
      <c r="E72" s="2" t="s">
        <v>45</v>
      </c>
      <c r="F72" s="2" t="s">
        <v>46</v>
      </c>
      <c r="G72" s="2" t="s">
        <v>47</v>
      </c>
      <c r="H72" s="2" t="s">
        <v>52</v>
      </c>
      <c r="I72" s="2" t="s">
        <v>49</v>
      </c>
      <c r="J72" s="2" t="s">
        <v>50</v>
      </c>
      <c r="K72" s="11">
        <v>213</v>
      </c>
      <c r="L72" s="8">
        <v>304.59000000000003</v>
      </c>
    </row>
    <row r="73" spans="1:12" x14ac:dyDescent="0.25">
      <c r="A73" s="4" t="s">
        <v>41</v>
      </c>
      <c r="B73" s="4">
        <v>2020</v>
      </c>
      <c r="C73" s="47">
        <v>44166</v>
      </c>
      <c r="D73" s="55">
        <f t="shared" si="1"/>
        <v>44166</v>
      </c>
      <c r="E73" s="4" t="s">
        <v>45</v>
      </c>
      <c r="F73" s="4" t="s">
        <v>46</v>
      </c>
      <c r="G73" s="4" t="s">
        <v>47</v>
      </c>
      <c r="H73" s="4" t="s">
        <v>52</v>
      </c>
      <c r="I73" s="4" t="s">
        <v>49</v>
      </c>
      <c r="J73" s="4" t="s">
        <v>51</v>
      </c>
      <c r="K73" s="10">
        <v>195</v>
      </c>
      <c r="L73" s="9">
        <v>278.85000000000002</v>
      </c>
    </row>
    <row r="74" spans="1:12" x14ac:dyDescent="0.25">
      <c r="A74" s="2" t="s">
        <v>41</v>
      </c>
      <c r="B74" s="2">
        <v>2020</v>
      </c>
      <c r="C74" s="46">
        <v>44166</v>
      </c>
      <c r="D74" s="54">
        <f t="shared" si="1"/>
        <v>44166</v>
      </c>
      <c r="E74" s="2" t="s">
        <v>45</v>
      </c>
      <c r="F74" s="2" t="s">
        <v>46</v>
      </c>
      <c r="G74" s="2" t="s">
        <v>47</v>
      </c>
      <c r="H74" s="2" t="s">
        <v>52</v>
      </c>
      <c r="I74" s="2" t="s">
        <v>49</v>
      </c>
      <c r="J74" s="2" t="s">
        <v>51</v>
      </c>
      <c r="K74" s="11">
        <v>810</v>
      </c>
      <c r="L74" s="8">
        <v>526.24</v>
      </c>
    </row>
    <row r="75" spans="1:12" x14ac:dyDescent="0.25">
      <c r="A75" s="4" t="s">
        <v>40</v>
      </c>
      <c r="B75" s="4">
        <v>2020</v>
      </c>
      <c r="C75" s="47">
        <v>44166</v>
      </c>
      <c r="D75" s="55">
        <f t="shared" si="1"/>
        <v>44166</v>
      </c>
      <c r="E75" s="4" t="s">
        <v>45</v>
      </c>
      <c r="F75" s="4" t="s">
        <v>46</v>
      </c>
      <c r="G75" s="4" t="s">
        <v>47</v>
      </c>
      <c r="H75" s="4" t="s">
        <v>52</v>
      </c>
      <c r="I75" s="4" t="s">
        <v>49</v>
      </c>
      <c r="J75" s="4" t="s">
        <v>51</v>
      </c>
      <c r="K75" s="10">
        <v>193</v>
      </c>
      <c r="L75" s="9">
        <v>275.99</v>
      </c>
    </row>
    <row r="76" spans="1:12" x14ac:dyDescent="0.25">
      <c r="A76" s="2" t="s">
        <v>42</v>
      </c>
      <c r="B76" s="2">
        <v>2020</v>
      </c>
      <c r="C76" s="46">
        <v>44166</v>
      </c>
      <c r="D76" s="54">
        <f t="shared" si="1"/>
        <v>44166</v>
      </c>
      <c r="E76" s="2" t="s">
        <v>45</v>
      </c>
      <c r="F76" s="2" t="s">
        <v>46</v>
      </c>
      <c r="G76" s="2" t="s">
        <v>47</v>
      </c>
      <c r="H76" s="2" t="s">
        <v>52</v>
      </c>
      <c r="I76" s="2" t="s">
        <v>49</v>
      </c>
      <c r="J76" s="2" t="s">
        <v>51</v>
      </c>
      <c r="K76" s="11">
        <v>241</v>
      </c>
      <c r="L76" s="8">
        <v>344.63</v>
      </c>
    </row>
    <row r="77" spans="1:12" x14ac:dyDescent="0.25">
      <c r="A77" s="4" t="s">
        <v>40</v>
      </c>
      <c r="B77" s="4">
        <v>2020</v>
      </c>
      <c r="C77" s="47">
        <v>44166</v>
      </c>
      <c r="D77" s="55">
        <f t="shared" si="1"/>
        <v>44166</v>
      </c>
      <c r="E77" s="4" t="s">
        <v>45</v>
      </c>
      <c r="F77" s="4" t="s">
        <v>46</v>
      </c>
      <c r="G77" s="4" t="s">
        <v>47</v>
      </c>
      <c r="H77" s="4" t="s">
        <v>52</v>
      </c>
      <c r="I77" s="4" t="s">
        <v>49</v>
      </c>
      <c r="J77" s="4" t="s">
        <v>50</v>
      </c>
      <c r="K77" s="10">
        <v>221</v>
      </c>
      <c r="L77" s="9">
        <v>316.02999999999997</v>
      </c>
    </row>
    <row r="78" spans="1:12" x14ac:dyDescent="0.25">
      <c r="A78" s="2" t="s">
        <v>41</v>
      </c>
      <c r="B78" s="2">
        <v>2020</v>
      </c>
      <c r="C78" s="46">
        <v>44166</v>
      </c>
      <c r="D78" s="54">
        <f t="shared" si="1"/>
        <v>44166</v>
      </c>
      <c r="E78" s="2" t="s">
        <v>45</v>
      </c>
      <c r="F78" s="2" t="s">
        <v>46</v>
      </c>
      <c r="G78" s="2" t="s">
        <v>47</v>
      </c>
      <c r="H78" s="2" t="s">
        <v>52</v>
      </c>
      <c r="I78" s="2" t="s">
        <v>49</v>
      </c>
      <c r="J78" s="2" t="s">
        <v>50</v>
      </c>
      <c r="K78" s="11">
        <v>215</v>
      </c>
      <c r="L78" s="8">
        <v>307.45</v>
      </c>
    </row>
    <row r="79" spans="1:12" x14ac:dyDescent="0.25">
      <c r="A79" s="4" t="s">
        <v>41</v>
      </c>
      <c r="B79" s="4">
        <v>2020</v>
      </c>
      <c r="C79" s="47">
        <v>44166</v>
      </c>
      <c r="D79" s="55">
        <f t="shared" si="1"/>
        <v>44166</v>
      </c>
      <c r="E79" s="4" t="s">
        <v>45</v>
      </c>
      <c r="F79" s="4" t="s">
        <v>46</v>
      </c>
      <c r="G79" s="4" t="s">
        <v>47</v>
      </c>
      <c r="H79" s="4" t="s">
        <v>52</v>
      </c>
      <c r="I79" s="4" t="s">
        <v>49</v>
      </c>
      <c r="J79" s="4" t="s">
        <v>51</v>
      </c>
      <c r="K79" s="10">
        <v>191</v>
      </c>
      <c r="L79" s="9">
        <v>273.13</v>
      </c>
    </row>
    <row r="80" spans="1:12" x14ac:dyDescent="0.25">
      <c r="A80" s="2" t="s">
        <v>40</v>
      </c>
      <c r="B80" s="2">
        <v>2020</v>
      </c>
      <c r="C80" s="46">
        <v>44166</v>
      </c>
      <c r="D80" s="54">
        <f t="shared" si="1"/>
        <v>44166</v>
      </c>
      <c r="E80" s="2" t="s">
        <v>45</v>
      </c>
      <c r="F80" s="2" t="s">
        <v>46</v>
      </c>
      <c r="G80" s="2" t="s">
        <v>47</v>
      </c>
      <c r="H80" s="2" t="s">
        <v>52</v>
      </c>
      <c r="I80" s="2" t="s">
        <v>49</v>
      </c>
      <c r="J80" s="2" t="s">
        <v>51</v>
      </c>
      <c r="K80" s="11">
        <v>239</v>
      </c>
      <c r="L80" s="8">
        <v>341.77</v>
      </c>
    </row>
    <row r="81" spans="1:12" x14ac:dyDescent="0.25">
      <c r="A81" s="4" t="s">
        <v>40</v>
      </c>
      <c r="B81" s="4">
        <v>2020</v>
      </c>
      <c r="C81" s="47">
        <v>44166</v>
      </c>
      <c r="D81" s="55">
        <f t="shared" si="1"/>
        <v>44166</v>
      </c>
      <c r="E81" s="4" t="s">
        <v>45</v>
      </c>
      <c r="F81" s="4" t="s">
        <v>46</v>
      </c>
      <c r="G81" s="4" t="s">
        <v>47</v>
      </c>
      <c r="H81" s="4" t="s">
        <v>52</v>
      </c>
      <c r="I81" s="4" t="s">
        <v>49</v>
      </c>
      <c r="J81" s="4" t="s">
        <v>51</v>
      </c>
      <c r="K81" s="10">
        <v>779</v>
      </c>
      <c r="L81" s="9">
        <v>1113.97</v>
      </c>
    </row>
    <row r="82" spans="1:12" x14ac:dyDescent="0.25">
      <c r="A82" s="2" t="s">
        <v>41</v>
      </c>
      <c r="B82" s="2">
        <v>2020</v>
      </c>
      <c r="C82" s="46">
        <v>43862</v>
      </c>
      <c r="D82" s="54">
        <f t="shared" si="1"/>
        <v>43862</v>
      </c>
      <c r="E82" s="2" t="s">
        <v>45</v>
      </c>
      <c r="F82" s="2" t="s">
        <v>46</v>
      </c>
      <c r="G82" s="2" t="s">
        <v>47</v>
      </c>
      <c r="H82" s="2" t="s">
        <v>52</v>
      </c>
      <c r="I82" s="2" t="s">
        <v>49</v>
      </c>
      <c r="J82" s="2" t="s">
        <v>51</v>
      </c>
      <c r="K82" s="11">
        <v>248</v>
      </c>
      <c r="L82" s="8">
        <v>354.64</v>
      </c>
    </row>
    <row r="83" spans="1:12" x14ac:dyDescent="0.25">
      <c r="A83" s="4" t="s">
        <v>42</v>
      </c>
      <c r="B83" s="4">
        <v>2020</v>
      </c>
      <c r="C83" s="47">
        <v>43862</v>
      </c>
      <c r="D83" s="55">
        <f t="shared" si="1"/>
        <v>43862</v>
      </c>
      <c r="E83" s="4" t="s">
        <v>45</v>
      </c>
      <c r="F83" s="4" t="s">
        <v>46</v>
      </c>
      <c r="G83" s="4" t="s">
        <v>47</v>
      </c>
      <c r="H83" s="4" t="s">
        <v>52</v>
      </c>
      <c r="I83" s="4" t="s">
        <v>49</v>
      </c>
      <c r="J83" s="4" t="s">
        <v>51</v>
      </c>
      <c r="K83" s="10">
        <v>218</v>
      </c>
      <c r="L83" s="9">
        <v>311.74</v>
      </c>
    </row>
    <row r="84" spans="1:12" x14ac:dyDescent="0.25">
      <c r="A84" s="2" t="s">
        <v>41</v>
      </c>
      <c r="B84" s="2">
        <v>2020</v>
      </c>
      <c r="C84" s="46">
        <v>43862</v>
      </c>
      <c r="D84" s="54">
        <f t="shared" si="1"/>
        <v>43862</v>
      </c>
      <c r="E84" s="2" t="s">
        <v>45</v>
      </c>
      <c r="F84" s="2" t="s">
        <v>46</v>
      </c>
      <c r="G84" s="2" t="s">
        <v>47</v>
      </c>
      <c r="H84" s="2" t="s">
        <v>52</v>
      </c>
      <c r="I84" s="2" t="s">
        <v>49</v>
      </c>
      <c r="J84" s="2" t="s">
        <v>51</v>
      </c>
      <c r="K84" s="11">
        <v>244</v>
      </c>
      <c r="L84" s="8">
        <v>348.92</v>
      </c>
    </row>
    <row r="85" spans="1:12" x14ac:dyDescent="0.25">
      <c r="A85" s="4" t="s">
        <v>42</v>
      </c>
      <c r="B85" s="4">
        <v>2020</v>
      </c>
      <c r="C85" s="47">
        <v>43862</v>
      </c>
      <c r="D85" s="55">
        <f t="shared" si="1"/>
        <v>43862</v>
      </c>
      <c r="E85" s="4" t="s">
        <v>45</v>
      </c>
      <c r="F85" s="4" t="s">
        <v>46</v>
      </c>
      <c r="G85" s="4" t="s">
        <v>47</v>
      </c>
      <c r="H85" s="4" t="s">
        <v>52</v>
      </c>
      <c r="I85" s="4" t="s">
        <v>49</v>
      </c>
      <c r="J85" s="4" t="s">
        <v>51</v>
      </c>
      <c r="K85" s="10">
        <v>292</v>
      </c>
      <c r="L85" s="9">
        <v>417.56</v>
      </c>
    </row>
    <row r="86" spans="1:12" x14ac:dyDescent="0.25">
      <c r="A86" s="2" t="s">
        <v>41</v>
      </c>
      <c r="B86" s="2">
        <v>2020</v>
      </c>
      <c r="C86" s="46">
        <v>43862</v>
      </c>
      <c r="D86" s="54">
        <f t="shared" si="1"/>
        <v>43862</v>
      </c>
      <c r="E86" s="2" t="s">
        <v>45</v>
      </c>
      <c r="F86" s="2" t="s">
        <v>46</v>
      </c>
      <c r="G86" s="2" t="s">
        <v>47</v>
      </c>
      <c r="H86" s="2" t="s">
        <v>52</v>
      </c>
      <c r="I86" s="2" t="s">
        <v>49</v>
      </c>
      <c r="J86" s="2" t="s">
        <v>51</v>
      </c>
      <c r="K86" s="11">
        <v>220</v>
      </c>
      <c r="L86" s="8">
        <v>314.60000000000002</v>
      </c>
    </row>
    <row r="87" spans="1:12" x14ac:dyDescent="0.25">
      <c r="A87" s="4" t="s">
        <v>42</v>
      </c>
      <c r="B87" s="4">
        <v>2020</v>
      </c>
      <c r="C87" s="47">
        <v>43862</v>
      </c>
      <c r="D87" s="55">
        <f t="shared" si="1"/>
        <v>43862</v>
      </c>
      <c r="E87" s="4" t="s">
        <v>45</v>
      </c>
      <c r="F87" s="4" t="s">
        <v>46</v>
      </c>
      <c r="G87" s="4" t="s">
        <v>47</v>
      </c>
      <c r="H87" s="4" t="s">
        <v>52</v>
      </c>
      <c r="I87" s="4" t="s">
        <v>49</v>
      </c>
      <c r="J87" s="4" t="s">
        <v>51</v>
      </c>
      <c r="K87" s="10">
        <v>675</v>
      </c>
      <c r="L87" s="9">
        <v>965.25</v>
      </c>
    </row>
    <row r="88" spans="1:12" x14ac:dyDescent="0.25">
      <c r="A88" s="2" t="s">
        <v>41</v>
      </c>
      <c r="B88" s="2">
        <v>2020</v>
      </c>
      <c r="C88" s="46">
        <v>43862</v>
      </c>
      <c r="D88" s="54">
        <f t="shared" si="1"/>
        <v>43862</v>
      </c>
      <c r="E88" s="2" t="s">
        <v>45</v>
      </c>
      <c r="F88" s="2" t="s">
        <v>46</v>
      </c>
      <c r="G88" s="2" t="s">
        <v>47</v>
      </c>
      <c r="H88" s="2" t="s">
        <v>52</v>
      </c>
      <c r="I88" s="2" t="s">
        <v>49</v>
      </c>
      <c r="J88" s="2" t="s">
        <v>51</v>
      </c>
      <c r="K88" s="11">
        <v>708</v>
      </c>
      <c r="L88" s="8">
        <v>1012.44</v>
      </c>
    </row>
    <row r="89" spans="1:12" x14ac:dyDescent="0.25">
      <c r="A89" s="4" t="s">
        <v>40</v>
      </c>
      <c r="B89" s="4">
        <v>2020</v>
      </c>
      <c r="C89" s="47">
        <v>43862</v>
      </c>
      <c r="D89" s="55">
        <f t="shared" si="1"/>
        <v>43862</v>
      </c>
      <c r="E89" s="4" t="s">
        <v>45</v>
      </c>
      <c r="F89" s="4" t="s">
        <v>46</v>
      </c>
      <c r="G89" s="4" t="s">
        <v>47</v>
      </c>
      <c r="H89" s="4" t="s">
        <v>52</v>
      </c>
      <c r="I89" s="4" t="s">
        <v>49</v>
      </c>
      <c r="J89" s="4" t="s">
        <v>51</v>
      </c>
      <c r="K89" s="10">
        <v>761</v>
      </c>
      <c r="L89" s="9">
        <v>1088.23</v>
      </c>
    </row>
    <row r="90" spans="1:12" x14ac:dyDescent="0.25">
      <c r="A90" s="2" t="s">
        <v>40</v>
      </c>
      <c r="B90" s="2">
        <v>2020</v>
      </c>
      <c r="C90" s="46">
        <v>43862</v>
      </c>
      <c r="D90" s="54">
        <f t="shared" si="1"/>
        <v>43862</v>
      </c>
      <c r="E90" s="2" t="s">
        <v>45</v>
      </c>
      <c r="F90" s="2" t="s">
        <v>46</v>
      </c>
      <c r="G90" s="2" t="s">
        <v>47</v>
      </c>
      <c r="H90" s="2" t="s">
        <v>52</v>
      </c>
      <c r="I90" s="2" t="s">
        <v>49</v>
      </c>
      <c r="J90" s="2" t="s">
        <v>51</v>
      </c>
      <c r="K90" s="11">
        <v>249</v>
      </c>
      <c r="L90" s="8">
        <v>356.07</v>
      </c>
    </row>
    <row r="91" spans="1:12" x14ac:dyDescent="0.25">
      <c r="A91" s="4" t="s">
        <v>41</v>
      </c>
      <c r="B91" s="4">
        <v>2020</v>
      </c>
      <c r="C91" s="47">
        <v>43862</v>
      </c>
      <c r="D91" s="55">
        <f t="shared" si="1"/>
        <v>43862</v>
      </c>
      <c r="E91" s="4" t="s">
        <v>45</v>
      </c>
      <c r="F91" s="4" t="s">
        <v>46</v>
      </c>
      <c r="G91" s="4" t="s">
        <v>47</v>
      </c>
      <c r="H91" s="4" t="s">
        <v>52</v>
      </c>
      <c r="I91" s="4" t="s">
        <v>49</v>
      </c>
      <c r="J91" s="4" t="s">
        <v>51</v>
      </c>
      <c r="K91" s="10">
        <v>748</v>
      </c>
      <c r="L91" s="9">
        <v>526.24</v>
      </c>
    </row>
    <row r="92" spans="1:12" x14ac:dyDescent="0.25">
      <c r="A92" s="2" t="s">
        <v>42</v>
      </c>
      <c r="B92" s="2">
        <v>2020</v>
      </c>
      <c r="C92" s="46">
        <v>43862</v>
      </c>
      <c r="D92" s="54">
        <f t="shared" si="1"/>
        <v>43862</v>
      </c>
      <c r="E92" s="2" t="s">
        <v>45</v>
      </c>
      <c r="F92" s="2" t="s">
        <v>46</v>
      </c>
      <c r="G92" s="2" t="s">
        <v>47</v>
      </c>
      <c r="H92" s="2" t="s">
        <v>52</v>
      </c>
      <c r="I92" s="2" t="s">
        <v>49</v>
      </c>
      <c r="J92" s="2" t="s">
        <v>51</v>
      </c>
      <c r="K92" s="11">
        <v>801</v>
      </c>
      <c r="L92" s="8">
        <v>526.24</v>
      </c>
    </row>
    <row r="93" spans="1:12" x14ac:dyDescent="0.25">
      <c r="A93" s="4" t="s">
        <v>41</v>
      </c>
      <c r="B93" s="4">
        <v>2020</v>
      </c>
      <c r="C93" s="47">
        <v>43862</v>
      </c>
      <c r="D93" s="55">
        <f t="shared" si="1"/>
        <v>43862</v>
      </c>
      <c r="E93" s="4" t="s">
        <v>45</v>
      </c>
      <c r="F93" s="4" t="s">
        <v>46</v>
      </c>
      <c r="G93" s="4" t="s">
        <v>47</v>
      </c>
      <c r="H93" s="4" t="s">
        <v>52</v>
      </c>
      <c r="I93" s="4" t="s">
        <v>49</v>
      </c>
      <c r="J93" s="4" t="s">
        <v>51</v>
      </c>
      <c r="K93" s="10">
        <v>247</v>
      </c>
      <c r="L93" s="9">
        <v>353.21</v>
      </c>
    </row>
    <row r="94" spans="1:12" x14ac:dyDescent="0.25">
      <c r="A94" s="2" t="s">
        <v>41</v>
      </c>
      <c r="B94" s="2">
        <v>2020</v>
      </c>
      <c r="C94" s="46">
        <v>43862</v>
      </c>
      <c r="D94" s="54">
        <f t="shared" si="1"/>
        <v>43862</v>
      </c>
      <c r="E94" s="2" t="s">
        <v>45</v>
      </c>
      <c r="F94" s="2" t="s">
        <v>46</v>
      </c>
      <c r="G94" s="2" t="s">
        <v>47</v>
      </c>
      <c r="H94" s="2" t="s">
        <v>52</v>
      </c>
      <c r="I94" s="2" t="s">
        <v>49</v>
      </c>
      <c r="J94" s="2" t="s">
        <v>51</v>
      </c>
      <c r="K94" s="11">
        <v>295</v>
      </c>
      <c r="L94" s="8">
        <v>421.85</v>
      </c>
    </row>
    <row r="95" spans="1:12" x14ac:dyDescent="0.25">
      <c r="A95" s="4" t="s">
        <v>41</v>
      </c>
      <c r="B95" s="4">
        <v>2020</v>
      </c>
      <c r="C95" s="47">
        <v>43862</v>
      </c>
      <c r="D95" s="55">
        <f t="shared" si="1"/>
        <v>43862</v>
      </c>
      <c r="E95" s="4" t="s">
        <v>45</v>
      </c>
      <c r="F95" s="4" t="s">
        <v>46</v>
      </c>
      <c r="G95" s="4" t="s">
        <v>47</v>
      </c>
      <c r="H95" s="4" t="s">
        <v>52</v>
      </c>
      <c r="I95" s="4" t="s">
        <v>49</v>
      </c>
      <c r="J95" s="4" t="s">
        <v>51</v>
      </c>
      <c r="K95" s="10">
        <v>217</v>
      </c>
      <c r="L95" s="9">
        <v>310.31</v>
      </c>
    </row>
    <row r="96" spans="1:12" x14ac:dyDescent="0.25">
      <c r="A96" s="2" t="s">
        <v>42</v>
      </c>
      <c r="B96" s="2">
        <v>2020</v>
      </c>
      <c r="C96" s="46">
        <v>43862</v>
      </c>
      <c r="D96" s="54">
        <f t="shared" si="1"/>
        <v>43862</v>
      </c>
      <c r="E96" s="2" t="s">
        <v>45</v>
      </c>
      <c r="F96" s="2" t="s">
        <v>46</v>
      </c>
      <c r="G96" s="2" t="s">
        <v>47</v>
      </c>
      <c r="H96" s="2" t="s">
        <v>52</v>
      </c>
      <c r="I96" s="2" t="s">
        <v>49</v>
      </c>
      <c r="J96" s="2" t="s">
        <v>51</v>
      </c>
      <c r="K96" s="11">
        <v>245</v>
      </c>
      <c r="L96" s="8">
        <v>350.35</v>
      </c>
    </row>
    <row r="97" spans="1:12" x14ac:dyDescent="0.25">
      <c r="A97" s="4" t="s">
        <v>40</v>
      </c>
      <c r="B97" s="4">
        <v>2020</v>
      </c>
      <c r="C97" s="47">
        <v>43862</v>
      </c>
      <c r="D97" s="55">
        <f t="shared" si="1"/>
        <v>43862</v>
      </c>
      <c r="E97" s="4" t="s">
        <v>45</v>
      </c>
      <c r="F97" s="4" t="s">
        <v>46</v>
      </c>
      <c r="G97" s="4" t="s">
        <v>47</v>
      </c>
      <c r="H97" s="4" t="s">
        <v>52</v>
      </c>
      <c r="I97" s="4" t="s">
        <v>49</v>
      </c>
      <c r="J97" s="4" t="s">
        <v>51</v>
      </c>
      <c r="K97" s="10">
        <v>293</v>
      </c>
      <c r="L97" s="9">
        <v>418.99</v>
      </c>
    </row>
    <row r="98" spans="1:12" x14ac:dyDescent="0.25">
      <c r="A98" s="2" t="s">
        <v>41</v>
      </c>
      <c r="B98" s="2">
        <v>2020</v>
      </c>
      <c r="C98" s="46">
        <v>43862</v>
      </c>
      <c r="D98" s="54">
        <f t="shared" si="1"/>
        <v>43862</v>
      </c>
      <c r="E98" s="2" t="s">
        <v>45</v>
      </c>
      <c r="F98" s="2" t="s">
        <v>46</v>
      </c>
      <c r="G98" s="2" t="s">
        <v>47</v>
      </c>
      <c r="H98" s="2" t="s">
        <v>52</v>
      </c>
      <c r="I98" s="2" t="s">
        <v>49</v>
      </c>
      <c r="J98" s="2" t="s">
        <v>51</v>
      </c>
      <c r="K98" s="11">
        <v>770</v>
      </c>
      <c r="L98" s="8">
        <v>1101.0999999999999</v>
      </c>
    </row>
    <row r="99" spans="1:12" x14ac:dyDescent="0.25">
      <c r="A99" s="4" t="s">
        <v>40</v>
      </c>
      <c r="B99" s="4">
        <v>2020</v>
      </c>
      <c r="C99" s="47">
        <v>43831</v>
      </c>
      <c r="D99" s="55">
        <f t="shared" si="1"/>
        <v>43831</v>
      </c>
      <c r="E99" s="4" t="s">
        <v>45</v>
      </c>
      <c r="F99" s="4" t="s">
        <v>46</v>
      </c>
      <c r="G99" s="4" t="s">
        <v>47</v>
      </c>
      <c r="H99" s="4" t="s">
        <v>52</v>
      </c>
      <c r="I99" s="4" t="s">
        <v>49</v>
      </c>
      <c r="J99" s="4" t="s">
        <v>51</v>
      </c>
      <c r="K99" s="10">
        <v>254</v>
      </c>
      <c r="L99" s="9">
        <v>388.62</v>
      </c>
    </row>
    <row r="100" spans="1:12" x14ac:dyDescent="0.25">
      <c r="A100" s="2" t="s">
        <v>40</v>
      </c>
      <c r="B100" s="2">
        <v>2020</v>
      </c>
      <c r="C100" s="46">
        <v>43831</v>
      </c>
      <c r="D100" s="54">
        <f t="shared" si="1"/>
        <v>43831</v>
      </c>
      <c r="E100" s="2" t="s">
        <v>45</v>
      </c>
      <c r="F100" s="2" t="s">
        <v>46</v>
      </c>
      <c r="G100" s="2" t="s">
        <v>47</v>
      </c>
      <c r="H100" s="2" t="s">
        <v>52</v>
      </c>
      <c r="I100" s="2" t="s">
        <v>49</v>
      </c>
      <c r="J100" s="2" t="s">
        <v>51</v>
      </c>
      <c r="K100" s="11">
        <v>296</v>
      </c>
      <c r="L100" s="8">
        <v>423.28</v>
      </c>
    </row>
    <row r="101" spans="1:12" x14ac:dyDescent="0.25">
      <c r="A101" s="4" t="s">
        <v>42</v>
      </c>
      <c r="B101" s="4">
        <v>2020</v>
      </c>
      <c r="C101" s="47">
        <v>43831</v>
      </c>
      <c r="D101" s="55">
        <f t="shared" si="1"/>
        <v>43831</v>
      </c>
      <c r="E101" s="4" t="s">
        <v>45</v>
      </c>
      <c r="F101" s="4" t="s">
        <v>46</v>
      </c>
      <c r="G101" s="4" t="s">
        <v>47</v>
      </c>
      <c r="H101" s="4" t="s">
        <v>52</v>
      </c>
      <c r="I101" s="4" t="s">
        <v>49</v>
      </c>
      <c r="J101" s="4" t="s">
        <v>51</v>
      </c>
      <c r="K101" s="10">
        <v>224</v>
      </c>
      <c r="L101" s="9">
        <v>320.32</v>
      </c>
    </row>
    <row r="102" spans="1:12" x14ac:dyDescent="0.25">
      <c r="A102" s="2" t="s">
        <v>41</v>
      </c>
      <c r="B102" s="2">
        <v>2020</v>
      </c>
      <c r="C102" s="46">
        <v>43831</v>
      </c>
      <c r="D102" s="54">
        <f t="shared" si="1"/>
        <v>43831</v>
      </c>
      <c r="E102" s="2" t="s">
        <v>45</v>
      </c>
      <c r="F102" s="2" t="s">
        <v>46</v>
      </c>
      <c r="G102" s="2" t="s">
        <v>47</v>
      </c>
      <c r="H102" s="2" t="s">
        <v>52</v>
      </c>
      <c r="I102" s="2" t="s">
        <v>49</v>
      </c>
      <c r="J102" s="2" t="s">
        <v>50</v>
      </c>
      <c r="K102" s="11">
        <v>370</v>
      </c>
      <c r="L102" s="8">
        <v>529.1</v>
      </c>
    </row>
    <row r="103" spans="1:12" x14ac:dyDescent="0.25">
      <c r="A103" s="4" t="s">
        <v>41</v>
      </c>
      <c r="B103" s="4">
        <v>2020</v>
      </c>
      <c r="C103" s="47">
        <v>43831</v>
      </c>
      <c r="D103" s="55">
        <f t="shared" si="1"/>
        <v>43831</v>
      </c>
      <c r="E103" s="4" t="s">
        <v>45</v>
      </c>
      <c r="F103" s="4" t="s">
        <v>46</v>
      </c>
      <c r="G103" s="4" t="s">
        <v>47</v>
      </c>
      <c r="H103" s="4" t="s">
        <v>52</v>
      </c>
      <c r="I103" s="4" t="s">
        <v>49</v>
      </c>
      <c r="J103" s="4" t="s">
        <v>51</v>
      </c>
      <c r="K103" s="10">
        <v>250</v>
      </c>
      <c r="L103" s="9">
        <v>357.5</v>
      </c>
    </row>
    <row r="104" spans="1:12" x14ac:dyDescent="0.25">
      <c r="A104" s="2" t="s">
        <v>41</v>
      </c>
      <c r="B104" s="2">
        <v>2020</v>
      </c>
      <c r="C104" s="46">
        <v>43831</v>
      </c>
      <c r="D104" s="54">
        <f t="shared" si="1"/>
        <v>43831</v>
      </c>
      <c r="E104" s="2" t="s">
        <v>45</v>
      </c>
      <c r="F104" s="2" t="s">
        <v>46</v>
      </c>
      <c r="G104" s="2" t="s">
        <v>47</v>
      </c>
      <c r="H104" s="2" t="s">
        <v>52</v>
      </c>
      <c r="I104" s="2" t="s">
        <v>49</v>
      </c>
      <c r="J104" s="2" t="s">
        <v>51</v>
      </c>
      <c r="K104" s="11">
        <v>298</v>
      </c>
      <c r="L104" s="8">
        <v>426.14</v>
      </c>
    </row>
    <row r="105" spans="1:12" x14ac:dyDescent="0.25">
      <c r="A105" s="4" t="s">
        <v>42</v>
      </c>
      <c r="B105" s="4">
        <v>2020</v>
      </c>
      <c r="C105" s="47">
        <v>43831</v>
      </c>
      <c r="D105" s="55">
        <f t="shared" si="1"/>
        <v>43831</v>
      </c>
      <c r="E105" s="4" t="s">
        <v>45</v>
      </c>
      <c r="F105" s="4" t="s">
        <v>46</v>
      </c>
      <c r="G105" s="4" t="s">
        <v>47</v>
      </c>
      <c r="H105" s="4" t="s">
        <v>52</v>
      </c>
      <c r="I105" s="4" t="s">
        <v>49</v>
      </c>
      <c r="J105" s="4" t="s">
        <v>51</v>
      </c>
      <c r="K105" s="10">
        <v>226</v>
      </c>
      <c r="L105" s="9">
        <v>323.18</v>
      </c>
    </row>
    <row r="106" spans="1:12" x14ac:dyDescent="0.25">
      <c r="A106" s="2" t="s">
        <v>42</v>
      </c>
      <c r="B106" s="2">
        <v>2020</v>
      </c>
      <c r="C106" s="46">
        <v>43831</v>
      </c>
      <c r="D106" s="54">
        <f t="shared" si="1"/>
        <v>43831</v>
      </c>
      <c r="E106" s="2" t="s">
        <v>45</v>
      </c>
      <c r="F106" s="2" t="s">
        <v>46</v>
      </c>
      <c r="G106" s="2" t="s">
        <v>47</v>
      </c>
      <c r="H106" s="2" t="s">
        <v>52</v>
      </c>
      <c r="I106" s="2" t="s">
        <v>49</v>
      </c>
      <c r="J106" s="2" t="s">
        <v>50</v>
      </c>
      <c r="K106" s="11">
        <v>372</v>
      </c>
      <c r="L106" s="8">
        <v>526.24</v>
      </c>
    </row>
    <row r="107" spans="1:12" x14ac:dyDescent="0.25">
      <c r="A107" s="4" t="s">
        <v>43</v>
      </c>
      <c r="B107" s="4">
        <v>2020</v>
      </c>
      <c r="C107" s="47">
        <v>43831</v>
      </c>
      <c r="D107" s="55">
        <f t="shared" si="1"/>
        <v>43831</v>
      </c>
      <c r="E107" s="4" t="s">
        <v>45</v>
      </c>
      <c r="F107" s="4" t="s">
        <v>46</v>
      </c>
      <c r="G107" s="4" t="s">
        <v>47</v>
      </c>
      <c r="H107" s="4" t="s">
        <v>52</v>
      </c>
      <c r="I107" s="4" t="s">
        <v>49</v>
      </c>
      <c r="J107" s="4" t="s">
        <v>51</v>
      </c>
      <c r="K107" s="10">
        <v>674</v>
      </c>
      <c r="L107" s="9">
        <v>963.81999999999994</v>
      </c>
    </row>
    <row r="108" spans="1:12" x14ac:dyDescent="0.25">
      <c r="A108" s="2" t="s">
        <v>42</v>
      </c>
      <c r="B108" s="2">
        <v>2020</v>
      </c>
      <c r="C108" s="46">
        <v>43831</v>
      </c>
      <c r="D108" s="54">
        <f t="shared" si="1"/>
        <v>43831</v>
      </c>
      <c r="E108" s="2" t="s">
        <v>45</v>
      </c>
      <c r="F108" s="2" t="s">
        <v>46</v>
      </c>
      <c r="G108" s="2" t="s">
        <v>47</v>
      </c>
      <c r="H108" s="2" t="s">
        <v>52</v>
      </c>
      <c r="I108" s="2" t="s">
        <v>49</v>
      </c>
      <c r="J108" s="2" t="s">
        <v>51</v>
      </c>
      <c r="K108" s="11">
        <v>707</v>
      </c>
      <c r="L108" s="8">
        <v>1011.01</v>
      </c>
    </row>
    <row r="109" spans="1:12" x14ac:dyDescent="0.25">
      <c r="A109" s="4" t="s">
        <v>40</v>
      </c>
      <c r="B109" s="4">
        <v>2020</v>
      </c>
      <c r="C109" s="47">
        <v>43831</v>
      </c>
      <c r="D109" s="55">
        <f t="shared" si="1"/>
        <v>43831</v>
      </c>
      <c r="E109" s="4" t="s">
        <v>45</v>
      </c>
      <c r="F109" s="4" t="s">
        <v>46</v>
      </c>
      <c r="G109" s="4" t="s">
        <v>47</v>
      </c>
      <c r="H109" s="4" t="s">
        <v>52</v>
      </c>
      <c r="I109" s="4" t="s">
        <v>49</v>
      </c>
      <c r="J109" s="4" t="s">
        <v>51</v>
      </c>
      <c r="K109" s="10">
        <v>747</v>
      </c>
      <c r="L109" s="9">
        <v>526.24</v>
      </c>
    </row>
    <row r="110" spans="1:12" x14ac:dyDescent="0.25">
      <c r="A110" s="2" t="s">
        <v>43</v>
      </c>
      <c r="B110" s="2">
        <v>2020</v>
      </c>
      <c r="C110" s="46">
        <v>43831</v>
      </c>
      <c r="D110" s="54">
        <f t="shared" si="1"/>
        <v>43831</v>
      </c>
      <c r="E110" s="2" t="s">
        <v>45</v>
      </c>
      <c r="F110" s="2" t="s">
        <v>46</v>
      </c>
      <c r="G110" s="2" t="s">
        <v>47</v>
      </c>
      <c r="H110" s="2" t="s">
        <v>52</v>
      </c>
      <c r="I110" s="2" t="s">
        <v>49</v>
      </c>
      <c r="J110" s="2" t="s">
        <v>51</v>
      </c>
      <c r="K110" s="11">
        <v>800</v>
      </c>
      <c r="L110" s="8">
        <v>526.24</v>
      </c>
    </row>
    <row r="111" spans="1:12" x14ac:dyDescent="0.25">
      <c r="A111" s="4" t="s">
        <v>42</v>
      </c>
      <c r="B111" s="4">
        <v>2020</v>
      </c>
      <c r="C111" s="47">
        <v>43831</v>
      </c>
      <c r="D111" s="55">
        <f t="shared" si="1"/>
        <v>43831</v>
      </c>
      <c r="E111" s="4" t="s">
        <v>45</v>
      </c>
      <c r="F111" s="4" t="s">
        <v>46</v>
      </c>
      <c r="G111" s="4" t="s">
        <v>47</v>
      </c>
      <c r="H111" s="4" t="s">
        <v>52</v>
      </c>
      <c r="I111" s="4" t="s">
        <v>49</v>
      </c>
      <c r="J111" s="4" t="s">
        <v>51</v>
      </c>
      <c r="K111" s="10">
        <v>253</v>
      </c>
      <c r="L111" s="9">
        <v>361.78999999999996</v>
      </c>
    </row>
    <row r="112" spans="1:12" x14ac:dyDescent="0.25">
      <c r="A112" s="2" t="s">
        <v>41</v>
      </c>
      <c r="B112" s="2">
        <v>2020</v>
      </c>
      <c r="C112" s="46">
        <v>43831</v>
      </c>
      <c r="D112" s="54">
        <f t="shared" si="1"/>
        <v>43831</v>
      </c>
      <c r="E112" s="2" t="s">
        <v>45</v>
      </c>
      <c r="F112" s="2" t="s">
        <v>46</v>
      </c>
      <c r="G112" s="2" t="s">
        <v>47</v>
      </c>
      <c r="H112" s="2" t="s">
        <v>52</v>
      </c>
      <c r="I112" s="2" t="s">
        <v>49</v>
      </c>
      <c r="J112" s="2" t="s">
        <v>51</v>
      </c>
      <c r="K112" s="11">
        <v>223</v>
      </c>
      <c r="L112" s="8">
        <v>318.89</v>
      </c>
    </row>
    <row r="113" spans="1:12" x14ac:dyDescent="0.25">
      <c r="A113" s="4" t="s">
        <v>40</v>
      </c>
      <c r="B113" s="4">
        <v>2020</v>
      </c>
      <c r="C113" s="47">
        <v>43831</v>
      </c>
      <c r="D113" s="55">
        <f t="shared" si="1"/>
        <v>43831</v>
      </c>
      <c r="E113" s="4" t="s">
        <v>45</v>
      </c>
      <c r="F113" s="4" t="s">
        <v>46</v>
      </c>
      <c r="G113" s="4" t="s">
        <v>47</v>
      </c>
      <c r="H113" s="4" t="s">
        <v>52</v>
      </c>
      <c r="I113" s="4" t="s">
        <v>49</v>
      </c>
      <c r="J113" s="4" t="s">
        <v>50</v>
      </c>
      <c r="K113" s="10">
        <v>873</v>
      </c>
      <c r="L113" s="9">
        <v>1248.3899999999999</v>
      </c>
    </row>
    <row r="114" spans="1:12" x14ac:dyDescent="0.25">
      <c r="A114" s="2" t="s">
        <v>42</v>
      </c>
      <c r="B114" s="2">
        <v>2020</v>
      </c>
      <c r="C114" s="46">
        <v>43831</v>
      </c>
      <c r="D114" s="54">
        <f t="shared" si="1"/>
        <v>43831</v>
      </c>
      <c r="E114" s="2" t="s">
        <v>45</v>
      </c>
      <c r="F114" s="2" t="s">
        <v>46</v>
      </c>
      <c r="G114" s="2" t="s">
        <v>47</v>
      </c>
      <c r="H114" s="2" t="s">
        <v>52</v>
      </c>
      <c r="I114" s="2" t="s">
        <v>49</v>
      </c>
      <c r="J114" s="2" t="s">
        <v>51</v>
      </c>
      <c r="K114" s="11">
        <v>251</v>
      </c>
      <c r="L114" s="8">
        <v>358.93</v>
      </c>
    </row>
    <row r="115" spans="1:12" x14ac:dyDescent="0.25">
      <c r="A115" s="4" t="s">
        <v>40</v>
      </c>
      <c r="B115" s="4">
        <v>2020</v>
      </c>
      <c r="C115" s="47">
        <v>43831</v>
      </c>
      <c r="D115" s="55">
        <f t="shared" si="1"/>
        <v>43831</v>
      </c>
      <c r="E115" s="4" t="s">
        <v>45</v>
      </c>
      <c r="F115" s="4" t="s">
        <v>46</v>
      </c>
      <c r="G115" s="4" t="s">
        <v>47</v>
      </c>
      <c r="H115" s="4" t="s">
        <v>52</v>
      </c>
      <c r="I115" s="4" t="s">
        <v>49</v>
      </c>
      <c r="J115" s="4" t="s">
        <v>51</v>
      </c>
      <c r="K115" s="10">
        <v>299</v>
      </c>
      <c r="L115" s="9">
        <v>427.57</v>
      </c>
    </row>
    <row r="116" spans="1:12" x14ac:dyDescent="0.25">
      <c r="A116" s="2" t="s">
        <v>40</v>
      </c>
      <c r="B116" s="2">
        <v>2020</v>
      </c>
      <c r="C116" s="46">
        <v>43831</v>
      </c>
      <c r="D116" s="54">
        <f t="shared" si="1"/>
        <v>43831</v>
      </c>
      <c r="E116" s="2" t="s">
        <v>45</v>
      </c>
      <c r="F116" s="2" t="s">
        <v>46</v>
      </c>
      <c r="G116" s="2" t="s">
        <v>47</v>
      </c>
      <c r="H116" s="2" t="s">
        <v>52</v>
      </c>
      <c r="I116" s="2" t="s">
        <v>49</v>
      </c>
      <c r="J116" s="2" t="s">
        <v>51</v>
      </c>
      <c r="K116" s="11">
        <v>769</v>
      </c>
      <c r="L116" s="8">
        <v>1099.67</v>
      </c>
    </row>
    <row r="117" spans="1:12" x14ac:dyDescent="0.25">
      <c r="A117" s="4" t="s">
        <v>40</v>
      </c>
      <c r="B117" s="4">
        <v>2020</v>
      </c>
      <c r="C117" s="47">
        <v>44013</v>
      </c>
      <c r="D117" s="55">
        <f t="shared" si="1"/>
        <v>44013</v>
      </c>
      <c r="E117" s="4" t="s">
        <v>45</v>
      </c>
      <c r="F117" s="4" t="s">
        <v>46</v>
      </c>
      <c r="G117" s="4" t="s">
        <v>47</v>
      </c>
      <c r="H117" s="4" t="s">
        <v>52</v>
      </c>
      <c r="I117" s="4" t="s">
        <v>49</v>
      </c>
      <c r="J117" s="4" t="s">
        <v>50</v>
      </c>
      <c r="K117" s="10">
        <v>302</v>
      </c>
      <c r="L117" s="9">
        <v>431.86</v>
      </c>
    </row>
    <row r="118" spans="1:12" x14ac:dyDescent="0.25">
      <c r="A118" s="2" t="s">
        <v>41</v>
      </c>
      <c r="B118" s="2">
        <v>2020</v>
      </c>
      <c r="C118" s="46">
        <v>44013</v>
      </c>
      <c r="D118" s="54">
        <f t="shared" si="1"/>
        <v>44013</v>
      </c>
      <c r="E118" s="2" t="s">
        <v>45</v>
      </c>
      <c r="F118" s="2" t="s">
        <v>46</v>
      </c>
      <c r="G118" s="2" t="s">
        <v>47</v>
      </c>
      <c r="H118" s="2" t="s">
        <v>52</v>
      </c>
      <c r="I118" s="2" t="s">
        <v>49</v>
      </c>
      <c r="J118" s="2" t="s">
        <v>50</v>
      </c>
      <c r="K118" s="11">
        <v>296</v>
      </c>
      <c r="L118" s="8">
        <v>423.28</v>
      </c>
    </row>
    <row r="119" spans="1:12" x14ac:dyDescent="0.25">
      <c r="A119" s="4" t="s">
        <v>41</v>
      </c>
      <c r="B119" s="4">
        <v>2020</v>
      </c>
      <c r="C119" s="47">
        <v>44013</v>
      </c>
      <c r="D119" s="55">
        <f t="shared" si="1"/>
        <v>44013</v>
      </c>
      <c r="E119" s="4" t="s">
        <v>45</v>
      </c>
      <c r="F119" s="4" t="s">
        <v>46</v>
      </c>
      <c r="G119" s="4" t="s">
        <v>47</v>
      </c>
      <c r="H119" s="4" t="s">
        <v>52</v>
      </c>
      <c r="I119" s="4" t="s">
        <v>49</v>
      </c>
      <c r="J119" s="4" t="s">
        <v>51</v>
      </c>
      <c r="K119" s="10">
        <v>218</v>
      </c>
      <c r="L119" s="9">
        <v>311.74</v>
      </c>
    </row>
    <row r="120" spans="1:12" x14ac:dyDescent="0.25">
      <c r="A120" s="2" t="s">
        <v>40</v>
      </c>
      <c r="B120" s="2">
        <v>2020</v>
      </c>
      <c r="C120" s="46">
        <v>44013</v>
      </c>
      <c r="D120" s="54">
        <f t="shared" si="1"/>
        <v>44013</v>
      </c>
      <c r="E120" s="2" t="s">
        <v>45</v>
      </c>
      <c r="F120" s="2" t="s">
        <v>46</v>
      </c>
      <c r="G120" s="2" t="s">
        <v>47</v>
      </c>
      <c r="H120" s="2" t="s">
        <v>52</v>
      </c>
      <c r="I120" s="2" t="s">
        <v>49</v>
      </c>
      <c r="J120" s="2" t="s">
        <v>51</v>
      </c>
      <c r="K120" s="11">
        <v>266</v>
      </c>
      <c r="L120" s="8">
        <v>380.38</v>
      </c>
    </row>
    <row r="121" spans="1:12" x14ac:dyDescent="0.25">
      <c r="A121" s="4" t="s">
        <v>41</v>
      </c>
      <c r="B121" s="4">
        <v>2020</v>
      </c>
      <c r="C121" s="47">
        <v>44013</v>
      </c>
      <c r="D121" s="55">
        <f t="shared" si="1"/>
        <v>44013</v>
      </c>
      <c r="E121" s="4" t="s">
        <v>45</v>
      </c>
      <c r="F121" s="4" t="s">
        <v>46</v>
      </c>
      <c r="G121" s="4" t="s">
        <v>47</v>
      </c>
      <c r="H121" s="4" t="s">
        <v>52</v>
      </c>
      <c r="I121" s="4" t="s">
        <v>49</v>
      </c>
      <c r="J121" s="4" t="s">
        <v>51</v>
      </c>
      <c r="K121" s="10">
        <v>194</v>
      </c>
      <c r="L121" s="9">
        <v>277.42</v>
      </c>
    </row>
    <row r="122" spans="1:12" x14ac:dyDescent="0.25">
      <c r="A122" s="2" t="s">
        <v>40</v>
      </c>
      <c r="B122" s="2">
        <v>2020</v>
      </c>
      <c r="C122" s="46">
        <v>44013</v>
      </c>
      <c r="D122" s="54">
        <f t="shared" si="1"/>
        <v>44013</v>
      </c>
      <c r="E122" s="2" t="s">
        <v>45</v>
      </c>
      <c r="F122" s="2" t="s">
        <v>46</v>
      </c>
      <c r="G122" s="2" t="s">
        <v>47</v>
      </c>
      <c r="H122" s="2" t="s">
        <v>52</v>
      </c>
      <c r="I122" s="2" t="s">
        <v>49</v>
      </c>
      <c r="J122" s="2" t="s">
        <v>51</v>
      </c>
      <c r="K122" s="11">
        <v>220</v>
      </c>
      <c r="L122" s="8">
        <v>314.60000000000002</v>
      </c>
    </row>
    <row r="123" spans="1:12" x14ac:dyDescent="0.25">
      <c r="A123" s="4" t="s">
        <v>40</v>
      </c>
      <c r="B123" s="4">
        <v>2020</v>
      </c>
      <c r="C123" s="47">
        <v>44013</v>
      </c>
      <c r="D123" s="55">
        <f t="shared" si="1"/>
        <v>44013</v>
      </c>
      <c r="E123" s="4" t="s">
        <v>45</v>
      </c>
      <c r="F123" s="4" t="s">
        <v>46</v>
      </c>
      <c r="G123" s="4" t="s">
        <v>47</v>
      </c>
      <c r="H123" s="4" t="s">
        <v>52</v>
      </c>
      <c r="I123" s="4" t="s">
        <v>49</v>
      </c>
      <c r="J123" s="4" t="s">
        <v>51</v>
      </c>
      <c r="K123" s="10">
        <v>268</v>
      </c>
      <c r="L123" s="9">
        <v>383.24</v>
      </c>
    </row>
    <row r="124" spans="1:12" x14ac:dyDescent="0.25">
      <c r="A124" s="2" t="s">
        <v>41</v>
      </c>
      <c r="B124" s="2">
        <v>2020</v>
      </c>
      <c r="C124" s="46">
        <v>44013</v>
      </c>
      <c r="D124" s="54">
        <f t="shared" si="1"/>
        <v>44013</v>
      </c>
      <c r="E124" s="2" t="s">
        <v>45</v>
      </c>
      <c r="F124" s="2" t="s">
        <v>46</v>
      </c>
      <c r="G124" s="2" t="s">
        <v>47</v>
      </c>
      <c r="H124" s="2" t="s">
        <v>52</v>
      </c>
      <c r="I124" s="2" t="s">
        <v>49</v>
      </c>
      <c r="J124" s="2" t="s">
        <v>51</v>
      </c>
      <c r="K124" s="11">
        <v>306</v>
      </c>
      <c r="L124" s="8">
        <v>526.24</v>
      </c>
    </row>
    <row r="125" spans="1:12" x14ac:dyDescent="0.25">
      <c r="A125" s="4" t="s">
        <v>42</v>
      </c>
      <c r="B125" s="4">
        <v>2020</v>
      </c>
      <c r="C125" s="47">
        <v>44013</v>
      </c>
      <c r="D125" s="55">
        <f t="shared" si="1"/>
        <v>44013</v>
      </c>
      <c r="E125" s="4" t="s">
        <v>45</v>
      </c>
      <c r="F125" s="4" t="s">
        <v>46</v>
      </c>
      <c r="G125" s="4" t="s">
        <v>47</v>
      </c>
      <c r="H125" s="4" t="s">
        <v>52</v>
      </c>
      <c r="I125" s="4" t="s">
        <v>49</v>
      </c>
      <c r="J125" s="4" t="s">
        <v>51</v>
      </c>
      <c r="K125" s="10">
        <v>300</v>
      </c>
      <c r="L125" s="9">
        <v>526.24</v>
      </c>
    </row>
    <row r="126" spans="1:12" x14ac:dyDescent="0.25">
      <c r="A126" s="2" t="s">
        <v>41</v>
      </c>
      <c r="B126" s="2">
        <v>2020</v>
      </c>
      <c r="C126" s="46">
        <v>44013</v>
      </c>
      <c r="D126" s="54">
        <f t="shared" si="1"/>
        <v>44013</v>
      </c>
      <c r="E126" s="2" t="s">
        <v>45</v>
      </c>
      <c r="F126" s="2" t="s">
        <v>46</v>
      </c>
      <c r="G126" s="2" t="s">
        <v>47</v>
      </c>
      <c r="H126" s="2" t="s">
        <v>52</v>
      </c>
      <c r="I126" s="2" t="s">
        <v>49</v>
      </c>
      <c r="J126" s="2" t="s">
        <v>51</v>
      </c>
      <c r="K126" s="11">
        <v>294</v>
      </c>
      <c r="L126" s="8">
        <v>526.24</v>
      </c>
    </row>
    <row r="127" spans="1:12" x14ac:dyDescent="0.25">
      <c r="A127" s="4" t="s">
        <v>41</v>
      </c>
      <c r="B127" s="4">
        <v>2020</v>
      </c>
      <c r="C127" s="47">
        <v>44013</v>
      </c>
      <c r="D127" s="55">
        <f t="shared" si="1"/>
        <v>44013</v>
      </c>
      <c r="E127" s="4" t="s">
        <v>45</v>
      </c>
      <c r="F127" s="4" t="s">
        <v>46</v>
      </c>
      <c r="G127" s="4" t="s">
        <v>47</v>
      </c>
      <c r="H127" s="4" t="s">
        <v>52</v>
      </c>
      <c r="I127" s="4" t="s">
        <v>49</v>
      </c>
      <c r="J127" s="4" t="s">
        <v>51</v>
      </c>
      <c r="K127" s="10">
        <v>679</v>
      </c>
      <c r="L127" s="9">
        <v>970.97</v>
      </c>
    </row>
    <row r="128" spans="1:12" x14ac:dyDescent="0.25">
      <c r="A128" s="2" t="s">
        <v>41</v>
      </c>
      <c r="B128" s="2">
        <v>2020</v>
      </c>
      <c r="C128" s="46">
        <v>44013</v>
      </c>
      <c r="D128" s="54">
        <f t="shared" si="1"/>
        <v>44013</v>
      </c>
      <c r="E128" s="2" t="s">
        <v>45</v>
      </c>
      <c r="F128" s="2" t="s">
        <v>46</v>
      </c>
      <c r="G128" s="2" t="s">
        <v>47</v>
      </c>
      <c r="H128" s="2" t="s">
        <v>52</v>
      </c>
      <c r="I128" s="2" t="s">
        <v>49</v>
      </c>
      <c r="J128" s="2" t="s">
        <v>51</v>
      </c>
      <c r="K128" s="11">
        <v>713</v>
      </c>
      <c r="L128" s="8">
        <v>1019.5899999999999</v>
      </c>
    </row>
    <row r="129" spans="1:12" x14ac:dyDescent="0.25">
      <c r="A129" s="4" t="s">
        <v>42</v>
      </c>
      <c r="B129" s="4">
        <v>2020</v>
      </c>
      <c r="C129" s="47">
        <v>44013</v>
      </c>
      <c r="D129" s="55">
        <f t="shared" si="1"/>
        <v>44013</v>
      </c>
      <c r="E129" s="4" t="s">
        <v>45</v>
      </c>
      <c r="F129" s="4" t="s">
        <v>46</v>
      </c>
      <c r="G129" s="4" t="s">
        <v>47</v>
      </c>
      <c r="H129" s="4" t="s">
        <v>52</v>
      </c>
      <c r="I129" s="4" t="s">
        <v>49</v>
      </c>
      <c r="J129" s="4" t="s">
        <v>51</v>
      </c>
      <c r="K129" s="10">
        <v>766</v>
      </c>
      <c r="L129" s="9">
        <v>1095.3800000000001</v>
      </c>
    </row>
    <row r="130" spans="1:12" x14ac:dyDescent="0.25">
      <c r="A130" s="2" t="s">
        <v>40</v>
      </c>
      <c r="B130" s="2">
        <v>2020</v>
      </c>
      <c r="C130" s="46">
        <v>44013</v>
      </c>
      <c r="D130" s="54">
        <f t="shared" si="1"/>
        <v>44013</v>
      </c>
      <c r="E130" s="2" t="s">
        <v>45</v>
      </c>
      <c r="F130" s="2" t="s">
        <v>46</v>
      </c>
      <c r="G130" s="2" t="s">
        <v>47</v>
      </c>
      <c r="H130" s="2" t="s">
        <v>52</v>
      </c>
      <c r="I130" s="2" t="s">
        <v>49</v>
      </c>
      <c r="J130" s="2" t="s">
        <v>51</v>
      </c>
      <c r="K130" s="11">
        <v>303</v>
      </c>
      <c r="L130" s="8">
        <v>433.28999999999996</v>
      </c>
    </row>
    <row r="131" spans="1:12" x14ac:dyDescent="0.25">
      <c r="A131" s="4" t="s">
        <v>40</v>
      </c>
      <c r="B131" s="4">
        <v>2020</v>
      </c>
      <c r="C131" s="47">
        <v>44013</v>
      </c>
      <c r="D131" s="55">
        <f t="shared" ref="D131:D194" si="2">C131</f>
        <v>44013</v>
      </c>
      <c r="E131" s="4" t="s">
        <v>45</v>
      </c>
      <c r="F131" s="4" t="s">
        <v>46</v>
      </c>
      <c r="G131" s="4" t="s">
        <v>47</v>
      </c>
      <c r="H131" s="4" t="s">
        <v>52</v>
      </c>
      <c r="I131" s="4" t="s">
        <v>49</v>
      </c>
      <c r="J131" s="4" t="s">
        <v>51</v>
      </c>
      <c r="K131" s="10">
        <v>297</v>
      </c>
      <c r="L131" s="9">
        <v>424.71</v>
      </c>
    </row>
    <row r="132" spans="1:12" x14ac:dyDescent="0.25">
      <c r="A132" s="2" t="s">
        <v>41</v>
      </c>
      <c r="B132" s="2">
        <v>2020</v>
      </c>
      <c r="C132" s="46">
        <v>44013</v>
      </c>
      <c r="D132" s="54">
        <f t="shared" si="2"/>
        <v>44013</v>
      </c>
      <c r="E132" s="2" t="s">
        <v>45</v>
      </c>
      <c r="F132" s="2" t="s">
        <v>46</v>
      </c>
      <c r="G132" s="2" t="s">
        <v>47</v>
      </c>
      <c r="H132" s="2" t="s">
        <v>52</v>
      </c>
      <c r="I132" s="2" t="s">
        <v>49</v>
      </c>
      <c r="J132" s="2" t="s">
        <v>51</v>
      </c>
      <c r="K132" s="11">
        <v>291</v>
      </c>
      <c r="L132" s="8">
        <v>416.13</v>
      </c>
    </row>
    <row r="133" spans="1:12" x14ac:dyDescent="0.25">
      <c r="A133" s="4" t="s">
        <v>42</v>
      </c>
      <c r="B133" s="4">
        <v>2020</v>
      </c>
      <c r="C133" s="47">
        <v>44013</v>
      </c>
      <c r="D133" s="55">
        <f t="shared" si="2"/>
        <v>44013</v>
      </c>
      <c r="E133" s="4" t="s">
        <v>45</v>
      </c>
      <c r="F133" s="4" t="s">
        <v>46</v>
      </c>
      <c r="G133" s="4" t="s">
        <v>47</v>
      </c>
      <c r="H133" s="4" t="s">
        <v>52</v>
      </c>
      <c r="I133" s="4" t="s">
        <v>49</v>
      </c>
      <c r="J133" s="4" t="s">
        <v>51</v>
      </c>
      <c r="K133" s="10">
        <v>219</v>
      </c>
      <c r="L133" s="9">
        <v>313.17</v>
      </c>
    </row>
    <row r="134" spans="1:12" x14ac:dyDescent="0.25">
      <c r="A134" s="2" t="s">
        <v>42</v>
      </c>
      <c r="B134" s="2">
        <v>2020</v>
      </c>
      <c r="C134" s="46">
        <v>44013</v>
      </c>
      <c r="D134" s="54">
        <f t="shared" si="2"/>
        <v>44013</v>
      </c>
      <c r="E134" s="2" t="s">
        <v>45</v>
      </c>
      <c r="F134" s="2" t="s">
        <v>46</v>
      </c>
      <c r="G134" s="2" t="s">
        <v>47</v>
      </c>
      <c r="H134" s="2" t="s">
        <v>52</v>
      </c>
      <c r="I134" s="2" t="s">
        <v>49</v>
      </c>
      <c r="J134" s="2" t="s">
        <v>51</v>
      </c>
      <c r="K134" s="11">
        <v>752</v>
      </c>
      <c r="L134" s="8">
        <v>526.24</v>
      </c>
    </row>
    <row r="135" spans="1:12" x14ac:dyDescent="0.25">
      <c r="A135" s="4" t="s">
        <v>41</v>
      </c>
      <c r="B135" s="4">
        <v>2020</v>
      </c>
      <c r="C135" s="47">
        <v>44013</v>
      </c>
      <c r="D135" s="55">
        <f t="shared" si="2"/>
        <v>44013</v>
      </c>
      <c r="E135" s="4" t="s">
        <v>45</v>
      </c>
      <c r="F135" s="4" t="s">
        <v>46</v>
      </c>
      <c r="G135" s="4" t="s">
        <v>47</v>
      </c>
      <c r="H135" s="4" t="s">
        <v>52</v>
      </c>
      <c r="I135" s="4" t="s">
        <v>49</v>
      </c>
      <c r="J135" s="4" t="s">
        <v>51</v>
      </c>
      <c r="K135" s="10">
        <v>805</v>
      </c>
      <c r="L135" s="9">
        <v>526.24</v>
      </c>
    </row>
    <row r="136" spans="1:12" x14ac:dyDescent="0.25">
      <c r="A136" s="2" t="s">
        <v>41</v>
      </c>
      <c r="B136" s="2">
        <v>2020</v>
      </c>
      <c r="C136" s="46">
        <v>44013</v>
      </c>
      <c r="D136" s="54">
        <f t="shared" si="2"/>
        <v>44013</v>
      </c>
      <c r="E136" s="2" t="s">
        <v>45</v>
      </c>
      <c r="F136" s="2" t="s">
        <v>46</v>
      </c>
      <c r="G136" s="2" t="s">
        <v>47</v>
      </c>
      <c r="H136" s="2" t="s">
        <v>52</v>
      </c>
      <c r="I136" s="2" t="s">
        <v>49</v>
      </c>
      <c r="J136" s="2" t="s">
        <v>51</v>
      </c>
      <c r="K136" s="11">
        <v>265</v>
      </c>
      <c r="L136" s="8">
        <v>378.95</v>
      </c>
    </row>
    <row r="137" spans="1:12" x14ac:dyDescent="0.25">
      <c r="A137" s="4" t="s">
        <v>40</v>
      </c>
      <c r="B137" s="4">
        <v>2020</v>
      </c>
      <c r="C137" s="47">
        <v>44013</v>
      </c>
      <c r="D137" s="55">
        <f t="shared" si="2"/>
        <v>44013</v>
      </c>
      <c r="E137" s="4" t="s">
        <v>45</v>
      </c>
      <c r="F137" s="4" t="s">
        <v>46</v>
      </c>
      <c r="G137" s="4" t="s">
        <v>47</v>
      </c>
      <c r="H137" s="4" t="s">
        <v>52</v>
      </c>
      <c r="I137" s="4" t="s">
        <v>49</v>
      </c>
      <c r="J137" s="4" t="s">
        <v>51</v>
      </c>
      <c r="K137" s="10">
        <v>193</v>
      </c>
      <c r="L137" s="9">
        <v>275.99</v>
      </c>
    </row>
    <row r="138" spans="1:12" x14ac:dyDescent="0.25">
      <c r="A138" s="2" t="s">
        <v>42</v>
      </c>
      <c r="B138" s="2">
        <v>2020</v>
      </c>
      <c r="C138" s="46">
        <v>44013</v>
      </c>
      <c r="D138" s="54">
        <f t="shared" si="2"/>
        <v>44013</v>
      </c>
      <c r="E138" s="2" t="s">
        <v>45</v>
      </c>
      <c r="F138" s="2" t="s">
        <v>46</v>
      </c>
      <c r="G138" s="2" t="s">
        <v>47</v>
      </c>
      <c r="H138" s="2" t="s">
        <v>52</v>
      </c>
      <c r="I138" s="2" t="s">
        <v>49</v>
      </c>
      <c r="J138" s="2" t="s">
        <v>50</v>
      </c>
      <c r="K138" s="11">
        <v>884</v>
      </c>
      <c r="L138" s="8">
        <v>1264.1199999999999</v>
      </c>
    </row>
    <row r="139" spans="1:12" x14ac:dyDescent="0.25">
      <c r="A139" s="4" t="s">
        <v>41</v>
      </c>
      <c r="B139" s="4">
        <v>2020</v>
      </c>
      <c r="C139" s="47">
        <v>44013</v>
      </c>
      <c r="D139" s="55">
        <f t="shared" si="2"/>
        <v>44013</v>
      </c>
      <c r="E139" s="4" t="s">
        <v>45</v>
      </c>
      <c r="F139" s="4" t="s">
        <v>46</v>
      </c>
      <c r="G139" s="4" t="s">
        <v>47</v>
      </c>
      <c r="H139" s="4" t="s">
        <v>52</v>
      </c>
      <c r="I139" s="4" t="s">
        <v>49</v>
      </c>
      <c r="J139" s="4" t="s">
        <v>50</v>
      </c>
      <c r="K139" s="10">
        <v>885</v>
      </c>
      <c r="L139" s="9">
        <v>1265.55</v>
      </c>
    </row>
    <row r="140" spans="1:12" x14ac:dyDescent="0.25">
      <c r="A140" s="2" t="s">
        <v>41</v>
      </c>
      <c r="B140" s="2">
        <v>2020</v>
      </c>
      <c r="C140" s="46">
        <v>44013</v>
      </c>
      <c r="D140" s="54">
        <f t="shared" si="2"/>
        <v>44013</v>
      </c>
      <c r="E140" s="2" t="s">
        <v>45</v>
      </c>
      <c r="F140" s="2" t="s">
        <v>46</v>
      </c>
      <c r="G140" s="2" t="s">
        <v>47</v>
      </c>
      <c r="H140" s="2" t="s">
        <v>52</v>
      </c>
      <c r="I140" s="2" t="s">
        <v>49</v>
      </c>
      <c r="J140" s="2" t="s">
        <v>50</v>
      </c>
      <c r="K140" s="11">
        <v>886</v>
      </c>
      <c r="L140" s="8">
        <v>1266.98</v>
      </c>
    </row>
    <row r="141" spans="1:12" x14ac:dyDescent="0.25">
      <c r="A141" s="4" t="s">
        <v>41</v>
      </c>
      <c r="B141" s="4">
        <v>2020</v>
      </c>
      <c r="C141" s="47">
        <v>44013</v>
      </c>
      <c r="D141" s="55">
        <f t="shared" si="2"/>
        <v>44013</v>
      </c>
      <c r="E141" s="4" t="s">
        <v>45</v>
      </c>
      <c r="F141" s="4" t="s">
        <v>46</v>
      </c>
      <c r="G141" s="4" t="s">
        <v>47</v>
      </c>
      <c r="H141" s="4" t="s">
        <v>52</v>
      </c>
      <c r="I141" s="4" t="s">
        <v>49</v>
      </c>
      <c r="J141" s="4" t="s">
        <v>51</v>
      </c>
      <c r="K141" s="10">
        <v>221</v>
      </c>
      <c r="L141" s="9">
        <v>316.02999999999997</v>
      </c>
    </row>
    <row r="142" spans="1:12" x14ac:dyDescent="0.25">
      <c r="A142" s="2" t="s">
        <v>41</v>
      </c>
      <c r="B142" s="2">
        <v>2020</v>
      </c>
      <c r="C142" s="46">
        <v>44013</v>
      </c>
      <c r="D142" s="54">
        <f t="shared" si="2"/>
        <v>44013</v>
      </c>
      <c r="E142" s="2" t="s">
        <v>45</v>
      </c>
      <c r="F142" s="2" t="s">
        <v>46</v>
      </c>
      <c r="G142" s="2" t="s">
        <v>47</v>
      </c>
      <c r="H142" s="2" t="s">
        <v>52</v>
      </c>
      <c r="I142" s="2" t="s">
        <v>49</v>
      </c>
      <c r="J142" s="2" t="s">
        <v>51</v>
      </c>
      <c r="K142" s="11">
        <v>269</v>
      </c>
      <c r="L142" s="8">
        <v>384.67</v>
      </c>
    </row>
    <row r="143" spans="1:12" x14ac:dyDescent="0.25">
      <c r="A143" s="4" t="s">
        <v>41</v>
      </c>
      <c r="B143" s="4">
        <v>2020</v>
      </c>
      <c r="C143" s="47">
        <v>44013</v>
      </c>
      <c r="D143" s="55">
        <f t="shared" si="2"/>
        <v>44013</v>
      </c>
      <c r="E143" s="4" t="s">
        <v>45</v>
      </c>
      <c r="F143" s="4" t="s">
        <v>46</v>
      </c>
      <c r="G143" s="4" t="s">
        <v>47</v>
      </c>
      <c r="H143" s="4" t="s">
        <v>52</v>
      </c>
      <c r="I143" s="4" t="s">
        <v>49</v>
      </c>
      <c r="J143" s="4" t="s">
        <v>51</v>
      </c>
      <c r="K143" s="10">
        <v>775</v>
      </c>
      <c r="L143" s="9">
        <v>1108.25</v>
      </c>
    </row>
    <row r="144" spans="1:12" x14ac:dyDescent="0.25">
      <c r="A144" s="2" t="s">
        <v>40</v>
      </c>
      <c r="B144" s="2">
        <v>2020</v>
      </c>
      <c r="C144" s="46">
        <v>43983</v>
      </c>
      <c r="D144" s="54">
        <f t="shared" si="2"/>
        <v>43983</v>
      </c>
      <c r="E144" s="2" t="s">
        <v>45</v>
      </c>
      <c r="F144" s="2" t="s">
        <v>46</v>
      </c>
      <c r="G144" s="2" t="s">
        <v>47</v>
      </c>
      <c r="H144" s="2" t="s">
        <v>52</v>
      </c>
      <c r="I144" s="2" t="s">
        <v>49</v>
      </c>
      <c r="J144" s="2" t="s">
        <v>50</v>
      </c>
      <c r="K144" s="11">
        <v>320</v>
      </c>
      <c r="L144" s="8">
        <v>457.6</v>
      </c>
    </row>
    <row r="145" spans="1:12" x14ac:dyDescent="0.25">
      <c r="A145" s="4" t="s">
        <v>41</v>
      </c>
      <c r="B145" s="4">
        <v>2020</v>
      </c>
      <c r="C145" s="47">
        <v>43983</v>
      </c>
      <c r="D145" s="55">
        <f t="shared" si="2"/>
        <v>43983</v>
      </c>
      <c r="E145" s="4" t="s">
        <v>45</v>
      </c>
      <c r="F145" s="4" t="s">
        <v>46</v>
      </c>
      <c r="G145" s="4" t="s">
        <v>47</v>
      </c>
      <c r="H145" s="4" t="s">
        <v>52</v>
      </c>
      <c r="I145" s="4" t="s">
        <v>49</v>
      </c>
      <c r="J145" s="4" t="s">
        <v>50</v>
      </c>
      <c r="K145" s="10">
        <v>314</v>
      </c>
      <c r="L145" s="9">
        <v>449.02</v>
      </c>
    </row>
    <row r="146" spans="1:12" x14ac:dyDescent="0.25">
      <c r="A146" s="2" t="s">
        <v>40</v>
      </c>
      <c r="B146" s="2">
        <v>2020</v>
      </c>
      <c r="C146" s="46">
        <v>43983</v>
      </c>
      <c r="D146" s="54">
        <f t="shared" si="2"/>
        <v>43983</v>
      </c>
      <c r="E146" s="2" t="s">
        <v>45</v>
      </c>
      <c r="F146" s="2" t="s">
        <v>46</v>
      </c>
      <c r="G146" s="2" t="s">
        <v>47</v>
      </c>
      <c r="H146" s="2" t="s">
        <v>52</v>
      </c>
      <c r="I146" s="2" t="s">
        <v>49</v>
      </c>
      <c r="J146" s="2" t="s">
        <v>50</v>
      </c>
      <c r="K146" s="11">
        <v>308</v>
      </c>
      <c r="L146" s="8">
        <v>440.44</v>
      </c>
    </row>
    <row r="147" spans="1:12" x14ac:dyDescent="0.25">
      <c r="A147" s="4" t="s">
        <v>41</v>
      </c>
      <c r="B147" s="4">
        <v>2020</v>
      </c>
      <c r="C147" s="47">
        <v>43983</v>
      </c>
      <c r="D147" s="55">
        <f t="shared" si="2"/>
        <v>43983</v>
      </c>
      <c r="E147" s="4" t="s">
        <v>45</v>
      </c>
      <c r="F147" s="4" t="s">
        <v>46</v>
      </c>
      <c r="G147" s="4" t="s">
        <v>47</v>
      </c>
      <c r="H147" s="4" t="s">
        <v>52</v>
      </c>
      <c r="I147" s="4" t="s">
        <v>49</v>
      </c>
      <c r="J147" s="4" t="s">
        <v>51</v>
      </c>
      <c r="K147" s="10">
        <v>224</v>
      </c>
      <c r="L147" s="9">
        <v>320.32</v>
      </c>
    </row>
    <row r="148" spans="1:12" x14ac:dyDescent="0.25">
      <c r="A148" s="2" t="s">
        <v>40</v>
      </c>
      <c r="B148" s="2">
        <v>2020</v>
      </c>
      <c r="C148" s="46">
        <v>43983</v>
      </c>
      <c r="D148" s="54">
        <f t="shared" si="2"/>
        <v>43983</v>
      </c>
      <c r="E148" s="2" t="s">
        <v>45</v>
      </c>
      <c r="F148" s="2" t="s">
        <v>46</v>
      </c>
      <c r="G148" s="2" t="s">
        <v>47</v>
      </c>
      <c r="H148" s="2" t="s">
        <v>52</v>
      </c>
      <c r="I148" s="2" t="s">
        <v>49</v>
      </c>
      <c r="J148" s="2" t="s">
        <v>51</v>
      </c>
      <c r="K148" s="11">
        <v>272</v>
      </c>
      <c r="L148" s="8">
        <v>388.96</v>
      </c>
    </row>
    <row r="149" spans="1:12" x14ac:dyDescent="0.25">
      <c r="A149" s="4" t="s">
        <v>42</v>
      </c>
      <c r="B149" s="4">
        <v>2020</v>
      </c>
      <c r="C149" s="47">
        <v>43983</v>
      </c>
      <c r="D149" s="55">
        <f t="shared" si="2"/>
        <v>43983</v>
      </c>
      <c r="E149" s="4" t="s">
        <v>45</v>
      </c>
      <c r="F149" s="4" t="s">
        <v>46</v>
      </c>
      <c r="G149" s="4" t="s">
        <v>47</v>
      </c>
      <c r="H149" s="4" t="s">
        <v>52</v>
      </c>
      <c r="I149" s="4" t="s">
        <v>49</v>
      </c>
      <c r="J149" s="4" t="s">
        <v>51</v>
      </c>
      <c r="K149" s="10">
        <v>200</v>
      </c>
      <c r="L149" s="9">
        <v>286</v>
      </c>
    </row>
    <row r="150" spans="1:12" x14ac:dyDescent="0.25">
      <c r="A150" s="2" t="s">
        <v>41</v>
      </c>
      <c r="B150" s="2">
        <v>2020</v>
      </c>
      <c r="C150" s="46">
        <v>43983</v>
      </c>
      <c r="D150" s="54">
        <f t="shared" si="2"/>
        <v>43983</v>
      </c>
      <c r="E150" s="2" t="s">
        <v>45</v>
      </c>
      <c r="F150" s="2" t="s">
        <v>46</v>
      </c>
      <c r="G150" s="2" t="s">
        <v>47</v>
      </c>
      <c r="H150" s="2" t="s">
        <v>52</v>
      </c>
      <c r="I150" s="2" t="s">
        <v>49</v>
      </c>
      <c r="J150" s="2" t="s">
        <v>51</v>
      </c>
      <c r="K150" s="11">
        <v>226</v>
      </c>
      <c r="L150" s="8">
        <v>323.18</v>
      </c>
    </row>
    <row r="151" spans="1:12" x14ac:dyDescent="0.25">
      <c r="A151" s="4" t="s">
        <v>41</v>
      </c>
      <c r="B151" s="4">
        <v>2020</v>
      </c>
      <c r="C151" s="47">
        <v>43983</v>
      </c>
      <c r="D151" s="55">
        <f t="shared" si="2"/>
        <v>43983</v>
      </c>
      <c r="E151" s="4" t="s">
        <v>45</v>
      </c>
      <c r="F151" s="4" t="s">
        <v>46</v>
      </c>
      <c r="G151" s="4" t="s">
        <v>47</v>
      </c>
      <c r="H151" s="4" t="s">
        <v>52</v>
      </c>
      <c r="I151" s="4" t="s">
        <v>49</v>
      </c>
      <c r="J151" s="4" t="s">
        <v>51</v>
      </c>
      <c r="K151" s="10">
        <v>274</v>
      </c>
      <c r="L151" s="9">
        <v>391.82</v>
      </c>
    </row>
    <row r="152" spans="1:12" x14ac:dyDescent="0.25">
      <c r="A152" s="2" t="s">
        <v>41</v>
      </c>
      <c r="B152" s="2">
        <v>2020</v>
      </c>
      <c r="C152" s="46">
        <v>43983</v>
      </c>
      <c r="D152" s="54">
        <f t="shared" si="2"/>
        <v>43983</v>
      </c>
      <c r="E152" s="2" t="s">
        <v>45</v>
      </c>
      <c r="F152" s="2" t="s">
        <v>46</v>
      </c>
      <c r="G152" s="2" t="s">
        <v>47</v>
      </c>
      <c r="H152" s="2" t="s">
        <v>52</v>
      </c>
      <c r="I152" s="2" t="s">
        <v>49</v>
      </c>
      <c r="J152" s="2" t="s">
        <v>51</v>
      </c>
      <c r="K152" s="11">
        <v>196</v>
      </c>
      <c r="L152" s="8">
        <v>280.27999999999997</v>
      </c>
    </row>
    <row r="153" spans="1:12" x14ac:dyDescent="0.25">
      <c r="A153" s="4" t="s">
        <v>40</v>
      </c>
      <c r="B153" s="4">
        <v>2020</v>
      </c>
      <c r="C153" s="47">
        <v>43983</v>
      </c>
      <c r="D153" s="55">
        <f t="shared" si="2"/>
        <v>43983</v>
      </c>
      <c r="E153" s="4" t="s">
        <v>45</v>
      </c>
      <c r="F153" s="4" t="s">
        <v>46</v>
      </c>
      <c r="G153" s="4" t="s">
        <v>47</v>
      </c>
      <c r="H153" s="4" t="s">
        <v>52</v>
      </c>
      <c r="I153" s="4" t="s">
        <v>49</v>
      </c>
      <c r="J153" s="4" t="s">
        <v>51</v>
      </c>
      <c r="K153" s="10">
        <v>318</v>
      </c>
      <c r="L153" s="9">
        <v>526.24</v>
      </c>
    </row>
    <row r="154" spans="1:12" x14ac:dyDescent="0.25">
      <c r="A154" s="2" t="s">
        <v>44</v>
      </c>
      <c r="B154" s="2">
        <v>2020</v>
      </c>
      <c r="C154" s="46">
        <v>43983</v>
      </c>
      <c r="D154" s="54">
        <f t="shared" si="2"/>
        <v>43983</v>
      </c>
      <c r="E154" s="2" t="s">
        <v>45</v>
      </c>
      <c r="F154" s="2" t="s">
        <v>46</v>
      </c>
      <c r="G154" s="2" t="s">
        <v>47</v>
      </c>
      <c r="H154" s="2" t="s">
        <v>52</v>
      </c>
      <c r="I154" s="2" t="s">
        <v>49</v>
      </c>
      <c r="J154" s="2" t="s">
        <v>51</v>
      </c>
      <c r="K154" s="11">
        <v>312</v>
      </c>
      <c r="L154" s="8">
        <v>526.24</v>
      </c>
    </row>
    <row r="155" spans="1:12" x14ac:dyDescent="0.25">
      <c r="A155" s="4" t="s">
        <v>42</v>
      </c>
      <c r="B155" s="4">
        <v>2020</v>
      </c>
      <c r="C155" s="47">
        <v>43983</v>
      </c>
      <c r="D155" s="55">
        <f t="shared" si="2"/>
        <v>43983</v>
      </c>
      <c r="E155" s="4" t="s">
        <v>45</v>
      </c>
      <c r="F155" s="4" t="s">
        <v>46</v>
      </c>
      <c r="G155" s="4" t="s">
        <v>47</v>
      </c>
      <c r="H155" s="4" t="s">
        <v>52</v>
      </c>
      <c r="I155" s="4" t="s">
        <v>49</v>
      </c>
      <c r="J155" s="4" t="s">
        <v>51</v>
      </c>
      <c r="K155" s="10">
        <v>712</v>
      </c>
      <c r="L155" s="9">
        <v>1018.16</v>
      </c>
    </row>
    <row r="156" spans="1:12" x14ac:dyDescent="0.25">
      <c r="A156" s="2" t="s">
        <v>40</v>
      </c>
      <c r="B156" s="2">
        <v>2020</v>
      </c>
      <c r="C156" s="46">
        <v>43983</v>
      </c>
      <c r="D156" s="54">
        <f t="shared" si="2"/>
        <v>43983</v>
      </c>
      <c r="E156" s="2" t="s">
        <v>45</v>
      </c>
      <c r="F156" s="2" t="s">
        <v>46</v>
      </c>
      <c r="G156" s="2" t="s">
        <v>47</v>
      </c>
      <c r="H156" s="2" t="s">
        <v>52</v>
      </c>
      <c r="I156" s="2" t="s">
        <v>49</v>
      </c>
      <c r="J156" s="2" t="s">
        <v>51</v>
      </c>
      <c r="K156" s="11">
        <v>765</v>
      </c>
      <c r="L156" s="8">
        <v>1093.95</v>
      </c>
    </row>
    <row r="157" spans="1:12" x14ac:dyDescent="0.25">
      <c r="A157" s="4" t="s">
        <v>41</v>
      </c>
      <c r="B157" s="4">
        <v>2020</v>
      </c>
      <c r="C157" s="47">
        <v>43983</v>
      </c>
      <c r="D157" s="55">
        <f t="shared" si="2"/>
        <v>43983</v>
      </c>
      <c r="E157" s="4" t="s">
        <v>45</v>
      </c>
      <c r="F157" s="4" t="s">
        <v>46</v>
      </c>
      <c r="G157" s="4" t="s">
        <v>47</v>
      </c>
      <c r="H157" s="4" t="s">
        <v>52</v>
      </c>
      <c r="I157" s="4" t="s">
        <v>49</v>
      </c>
      <c r="J157" s="4" t="s">
        <v>50</v>
      </c>
      <c r="K157" s="10">
        <v>321</v>
      </c>
      <c r="L157" s="9">
        <v>459.03</v>
      </c>
    </row>
    <row r="158" spans="1:12" x14ac:dyDescent="0.25">
      <c r="A158" s="2" t="s">
        <v>40</v>
      </c>
      <c r="B158" s="2">
        <v>2020</v>
      </c>
      <c r="C158" s="46">
        <v>43983</v>
      </c>
      <c r="D158" s="54">
        <f t="shared" si="2"/>
        <v>43983</v>
      </c>
      <c r="E158" s="2" t="s">
        <v>45</v>
      </c>
      <c r="F158" s="2" t="s">
        <v>46</v>
      </c>
      <c r="G158" s="2" t="s">
        <v>47</v>
      </c>
      <c r="H158" s="2" t="s">
        <v>52</v>
      </c>
      <c r="I158" s="2" t="s">
        <v>49</v>
      </c>
      <c r="J158" s="2" t="s">
        <v>51</v>
      </c>
      <c r="K158" s="11">
        <v>315</v>
      </c>
      <c r="L158" s="8">
        <v>450.45</v>
      </c>
    </row>
    <row r="159" spans="1:12" x14ac:dyDescent="0.25">
      <c r="A159" s="4" t="s">
        <v>42</v>
      </c>
      <c r="B159" s="4">
        <v>2020</v>
      </c>
      <c r="C159" s="47">
        <v>43983</v>
      </c>
      <c r="D159" s="55">
        <f t="shared" si="2"/>
        <v>43983</v>
      </c>
      <c r="E159" s="4" t="s">
        <v>45</v>
      </c>
      <c r="F159" s="4" t="s">
        <v>46</v>
      </c>
      <c r="G159" s="4" t="s">
        <v>47</v>
      </c>
      <c r="H159" s="4" t="s">
        <v>52</v>
      </c>
      <c r="I159" s="4" t="s">
        <v>49</v>
      </c>
      <c r="J159" s="4" t="s">
        <v>51</v>
      </c>
      <c r="K159" s="10">
        <v>309</v>
      </c>
      <c r="L159" s="9">
        <v>441.87</v>
      </c>
    </row>
    <row r="160" spans="1:12" x14ac:dyDescent="0.25">
      <c r="A160" s="2" t="s">
        <v>40</v>
      </c>
      <c r="B160" s="2">
        <v>2020</v>
      </c>
      <c r="C160" s="46">
        <v>43983</v>
      </c>
      <c r="D160" s="54">
        <f t="shared" si="2"/>
        <v>43983</v>
      </c>
      <c r="E160" s="2" t="s">
        <v>45</v>
      </c>
      <c r="F160" s="2" t="s">
        <v>46</v>
      </c>
      <c r="G160" s="2" t="s">
        <v>47</v>
      </c>
      <c r="H160" s="2" t="s">
        <v>52</v>
      </c>
      <c r="I160" s="2" t="s">
        <v>49</v>
      </c>
      <c r="J160" s="2" t="s">
        <v>51</v>
      </c>
      <c r="K160" s="11">
        <v>225</v>
      </c>
      <c r="L160" s="8">
        <v>321.75</v>
      </c>
    </row>
    <row r="161" spans="1:12" x14ac:dyDescent="0.25">
      <c r="A161" s="4" t="s">
        <v>40</v>
      </c>
      <c r="B161" s="4">
        <v>2020</v>
      </c>
      <c r="C161" s="47">
        <v>43983</v>
      </c>
      <c r="D161" s="55">
        <f t="shared" si="2"/>
        <v>43983</v>
      </c>
      <c r="E161" s="4" t="s">
        <v>45</v>
      </c>
      <c r="F161" s="4" t="s">
        <v>46</v>
      </c>
      <c r="G161" s="4" t="s">
        <v>47</v>
      </c>
      <c r="H161" s="4" t="s">
        <v>52</v>
      </c>
      <c r="I161" s="4" t="s">
        <v>49</v>
      </c>
      <c r="J161" s="4" t="s">
        <v>51</v>
      </c>
      <c r="K161" s="10">
        <v>751</v>
      </c>
      <c r="L161" s="9">
        <v>526.24</v>
      </c>
    </row>
    <row r="162" spans="1:12" x14ac:dyDescent="0.25">
      <c r="A162" s="2" t="s">
        <v>41</v>
      </c>
      <c r="B162" s="2">
        <v>2020</v>
      </c>
      <c r="C162" s="46">
        <v>43983</v>
      </c>
      <c r="D162" s="54">
        <f t="shared" si="2"/>
        <v>43983</v>
      </c>
      <c r="E162" s="2" t="s">
        <v>45</v>
      </c>
      <c r="F162" s="2" t="s">
        <v>46</v>
      </c>
      <c r="G162" s="2" t="s">
        <v>47</v>
      </c>
      <c r="H162" s="2" t="s">
        <v>52</v>
      </c>
      <c r="I162" s="2" t="s">
        <v>49</v>
      </c>
      <c r="J162" s="2" t="s">
        <v>51</v>
      </c>
      <c r="K162" s="11">
        <v>223</v>
      </c>
      <c r="L162" s="8">
        <v>318.89</v>
      </c>
    </row>
    <row r="163" spans="1:12" x14ac:dyDescent="0.25">
      <c r="A163" s="4" t="s">
        <v>44</v>
      </c>
      <c r="B163" s="4">
        <v>2020</v>
      </c>
      <c r="C163" s="47">
        <v>43983</v>
      </c>
      <c r="D163" s="55">
        <f t="shared" si="2"/>
        <v>43983</v>
      </c>
      <c r="E163" s="4" t="s">
        <v>45</v>
      </c>
      <c r="F163" s="4" t="s">
        <v>46</v>
      </c>
      <c r="G163" s="4" t="s">
        <v>47</v>
      </c>
      <c r="H163" s="4" t="s">
        <v>52</v>
      </c>
      <c r="I163" s="4" t="s">
        <v>49</v>
      </c>
      <c r="J163" s="4" t="s">
        <v>51</v>
      </c>
      <c r="K163" s="10">
        <v>271</v>
      </c>
      <c r="L163" s="9">
        <v>387.53</v>
      </c>
    </row>
    <row r="164" spans="1:12" x14ac:dyDescent="0.25">
      <c r="A164" s="2" t="s">
        <v>41</v>
      </c>
      <c r="B164" s="2">
        <v>2020</v>
      </c>
      <c r="C164" s="46">
        <v>43983</v>
      </c>
      <c r="D164" s="54">
        <f t="shared" si="2"/>
        <v>43983</v>
      </c>
      <c r="E164" s="2" t="s">
        <v>45</v>
      </c>
      <c r="F164" s="2" t="s">
        <v>46</v>
      </c>
      <c r="G164" s="2" t="s">
        <v>47</v>
      </c>
      <c r="H164" s="2" t="s">
        <v>52</v>
      </c>
      <c r="I164" s="2" t="s">
        <v>49</v>
      </c>
      <c r="J164" s="2" t="s">
        <v>51</v>
      </c>
      <c r="K164" s="11">
        <v>199</v>
      </c>
      <c r="L164" s="8">
        <v>284.57</v>
      </c>
    </row>
    <row r="165" spans="1:12" x14ac:dyDescent="0.25">
      <c r="A165" s="4" t="s">
        <v>42</v>
      </c>
      <c r="B165" s="4">
        <v>2020</v>
      </c>
      <c r="C165" s="47">
        <v>43983</v>
      </c>
      <c r="D165" s="55">
        <f t="shared" si="2"/>
        <v>43983</v>
      </c>
      <c r="E165" s="4" t="s">
        <v>45</v>
      </c>
      <c r="F165" s="4" t="s">
        <v>46</v>
      </c>
      <c r="G165" s="4" t="s">
        <v>47</v>
      </c>
      <c r="H165" s="4" t="s">
        <v>52</v>
      </c>
      <c r="I165" s="4" t="s">
        <v>49</v>
      </c>
      <c r="J165" s="4" t="s">
        <v>50</v>
      </c>
      <c r="K165" s="10">
        <v>882</v>
      </c>
      <c r="L165" s="9">
        <v>1261.26</v>
      </c>
    </row>
    <row r="166" spans="1:12" x14ac:dyDescent="0.25">
      <c r="A166" s="2" t="s">
        <v>40</v>
      </c>
      <c r="B166" s="2">
        <v>2020</v>
      </c>
      <c r="C166" s="46">
        <v>43983</v>
      </c>
      <c r="D166" s="54">
        <f t="shared" si="2"/>
        <v>43983</v>
      </c>
      <c r="E166" s="2" t="s">
        <v>45</v>
      </c>
      <c r="F166" s="2" t="s">
        <v>46</v>
      </c>
      <c r="G166" s="2" t="s">
        <v>47</v>
      </c>
      <c r="H166" s="2" t="s">
        <v>52</v>
      </c>
      <c r="I166" s="2" t="s">
        <v>49</v>
      </c>
      <c r="J166" s="2" t="s">
        <v>50</v>
      </c>
      <c r="K166" s="11">
        <v>883</v>
      </c>
      <c r="L166" s="8">
        <v>1262.69</v>
      </c>
    </row>
    <row r="167" spans="1:12" x14ac:dyDescent="0.25">
      <c r="A167" s="4" t="s">
        <v>42</v>
      </c>
      <c r="B167" s="4">
        <v>2020</v>
      </c>
      <c r="C167" s="47">
        <v>43983</v>
      </c>
      <c r="D167" s="55">
        <f t="shared" si="2"/>
        <v>43983</v>
      </c>
      <c r="E167" s="4" t="s">
        <v>45</v>
      </c>
      <c r="F167" s="4" t="s">
        <v>46</v>
      </c>
      <c r="G167" s="4" t="s">
        <v>47</v>
      </c>
      <c r="H167" s="4" t="s">
        <v>52</v>
      </c>
      <c r="I167" s="4" t="s">
        <v>49</v>
      </c>
      <c r="J167" s="4" t="s">
        <v>51</v>
      </c>
      <c r="K167" s="10">
        <v>227</v>
      </c>
      <c r="L167" s="9">
        <v>324.61</v>
      </c>
    </row>
    <row r="168" spans="1:12" x14ac:dyDescent="0.25">
      <c r="A168" s="2" t="s">
        <v>41</v>
      </c>
      <c r="B168" s="2">
        <v>2020</v>
      </c>
      <c r="C168" s="46">
        <v>43983</v>
      </c>
      <c r="D168" s="54">
        <f t="shared" si="2"/>
        <v>43983</v>
      </c>
      <c r="E168" s="2" t="s">
        <v>45</v>
      </c>
      <c r="F168" s="2" t="s">
        <v>46</v>
      </c>
      <c r="G168" s="2" t="s">
        <v>47</v>
      </c>
      <c r="H168" s="2" t="s">
        <v>52</v>
      </c>
      <c r="I168" s="2" t="s">
        <v>49</v>
      </c>
      <c r="J168" s="2" t="s">
        <v>51</v>
      </c>
      <c r="K168" s="11">
        <v>774</v>
      </c>
      <c r="L168" s="8">
        <v>1106.82</v>
      </c>
    </row>
    <row r="169" spans="1:12" x14ac:dyDescent="0.25">
      <c r="A169" s="4" t="s">
        <v>42</v>
      </c>
      <c r="B169" s="4">
        <v>2020</v>
      </c>
      <c r="C169" s="47">
        <v>43891</v>
      </c>
      <c r="D169" s="55">
        <f t="shared" si="2"/>
        <v>43891</v>
      </c>
      <c r="E169" s="4" t="s">
        <v>45</v>
      </c>
      <c r="F169" s="4" t="s">
        <v>46</v>
      </c>
      <c r="G169" s="4" t="s">
        <v>47</v>
      </c>
      <c r="H169" s="4" t="s">
        <v>52</v>
      </c>
      <c r="I169" s="4" t="s">
        <v>49</v>
      </c>
      <c r="J169" s="4" t="s">
        <v>51</v>
      </c>
      <c r="K169" s="10">
        <v>368</v>
      </c>
      <c r="L169" s="9">
        <v>526.24</v>
      </c>
    </row>
    <row r="170" spans="1:12" x14ac:dyDescent="0.25">
      <c r="A170" s="2" t="s">
        <v>42</v>
      </c>
      <c r="B170" s="2">
        <v>2020</v>
      </c>
      <c r="C170" s="46">
        <v>43891</v>
      </c>
      <c r="D170" s="54">
        <f t="shared" si="2"/>
        <v>43891</v>
      </c>
      <c r="E170" s="2" t="s">
        <v>45</v>
      </c>
      <c r="F170" s="2" t="s">
        <v>46</v>
      </c>
      <c r="G170" s="2" t="s">
        <v>47</v>
      </c>
      <c r="H170" s="2" t="s">
        <v>52</v>
      </c>
      <c r="I170" s="2" t="s">
        <v>49</v>
      </c>
      <c r="J170" s="2" t="s">
        <v>50</v>
      </c>
      <c r="K170" s="11">
        <v>362</v>
      </c>
      <c r="L170" s="8">
        <v>517.66</v>
      </c>
    </row>
    <row r="171" spans="1:12" x14ac:dyDescent="0.25">
      <c r="A171" s="4" t="s">
        <v>42</v>
      </c>
      <c r="B171" s="4">
        <v>2020</v>
      </c>
      <c r="C171" s="47">
        <v>43891</v>
      </c>
      <c r="D171" s="55">
        <f t="shared" si="2"/>
        <v>43891</v>
      </c>
      <c r="E171" s="4" t="s">
        <v>45</v>
      </c>
      <c r="F171" s="4" t="s">
        <v>46</v>
      </c>
      <c r="G171" s="4" t="s">
        <v>47</v>
      </c>
      <c r="H171" s="4" t="s">
        <v>52</v>
      </c>
      <c r="I171" s="4" t="s">
        <v>49</v>
      </c>
      <c r="J171" s="4" t="s">
        <v>50</v>
      </c>
      <c r="K171" s="10">
        <v>356</v>
      </c>
      <c r="L171" s="9">
        <v>509.08</v>
      </c>
    </row>
    <row r="172" spans="1:12" x14ac:dyDescent="0.25">
      <c r="A172" s="2" t="s">
        <v>43</v>
      </c>
      <c r="B172" s="2">
        <v>2020</v>
      </c>
      <c r="C172" s="46">
        <v>43891</v>
      </c>
      <c r="D172" s="54">
        <f t="shared" si="2"/>
        <v>43891</v>
      </c>
      <c r="E172" s="2" t="s">
        <v>45</v>
      </c>
      <c r="F172" s="2" t="s">
        <v>46</v>
      </c>
      <c r="G172" s="2" t="s">
        <v>47</v>
      </c>
      <c r="H172" s="2" t="s">
        <v>52</v>
      </c>
      <c r="I172" s="2" t="s">
        <v>49</v>
      </c>
      <c r="J172" s="2" t="s">
        <v>51</v>
      </c>
      <c r="K172" s="11">
        <v>242</v>
      </c>
      <c r="L172" s="8">
        <v>346.06</v>
      </c>
    </row>
    <row r="173" spans="1:12" x14ac:dyDescent="0.25">
      <c r="A173" s="4" t="s">
        <v>40</v>
      </c>
      <c r="B173" s="4">
        <v>2020</v>
      </c>
      <c r="C173" s="47">
        <v>43891</v>
      </c>
      <c r="D173" s="55">
        <f t="shared" si="2"/>
        <v>43891</v>
      </c>
      <c r="E173" s="4" t="s">
        <v>45</v>
      </c>
      <c r="F173" s="4" t="s">
        <v>46</v>
      </c>
      <c r="G173" s="4" t="s">
        <v>47</v>
      </c>
      <c r="H173" s="4" t="s">
        <v>52</v>
      </c>
      <c r="I173" s="4" t="s">
        <v>49</v>
      </c>
      <c r="J173" s="4" t="s">
        <v>51</v>
      </c>
      <c r="K173" s="10">
        <v>290</v>
      </c>
      <c r="L173" s="9">
        <v>414.7</v>
      </c>
    </row>
    <row r="174" spans="1:12" x14ac:dyDescent="0.25">
      <c r="A174" s="2" t="s">
        <v>41</v>
      </c>
      <c r="B174" s="2">
        <v>2020</v>
      </c>
      <c r="C174" s="46">
        <v>43891</v>
      </c>
      <c r="D174" s="54">
        <f t="shared" si="2"/>
        <v>43891</v>
      </c>
      <c r="E174" s="2" t="s">
        <v>45</v>
      </c>
      <c r="F174" s="2" t="s">
        <v>46</v>
      </c>
      <c r="G174" s="2" t="s">
        <v>47</v>
      </c>
      <c r="H174" s="2" t="s">
        <v>52</v>
      </c>
      <c r="I174" s="2" t="s">
        <v>49</v>
      </c>
      <c r="J174" s="2" t="s">
        <v>51</v>
      </c>
      <c r="K174" s="11">
        <v>212</v>
      </c>
      <c r="L174" s="8">
        <v>303.15999999999997</v>
      </c>
    </row>
    <row r="175" spans="1:12" x14ac:dyDescent="0.25">
      <c r="A175" s="4" t="s">
        <v>44</v>
      </c>
      <c r="B175" s="4">
        <v>2020</v>
      </c>
      <c r="C175" s="47">
        <v>43891</v>
      </c>
      <c r="D175" s="55">
        <f t="shared" si="2"/>
        <v>43891</v>
      </c>
      <c r="E175" s="4" t="s">
        <v>45</v>
      </c>
      <c r="F175" s="4" t="s">
        <v>46</v>
      </c>
      <c r="G175" s="4" t="s">
        <v>47</v>
      </c>
      <c r="H175" s="4" t="s">
        <v>52</v>
      </c>
      <c r="I175" s="4" t="s">
        <v>49</v>
      </c>
      <c r="J175" s="4" t="s">
        <v>51</v>
      </c>
      <c r="K175" s="10">
        <v>286</v>
      </c>
      <c r="L175" s="9">
        <v>408.98</v>
      </c>
    </row>
    <row r="176" spans="1:12" x14ac:dyDescent="0.25">
      <c r="A176" s="2" t="s">
        <v>43</v>
      </c>
      <c r="B176" s="2">
        <v>2020</v>
      </c>
      <c r="C176" s="46">
        <v>43891</v>
      </c>
      <c r="D176" s="54">
        <f t="shared" si="2"/>
        <v>43891</v>
      </c>
      <c r="E176" s="2" t="s">
        <v>45</v>
      </c>
      <c r="F176" s="2" t="s">
        <v>46</v>
      </c>
      <c r="G176" s="2" t="s">
        <v>47</v>
      </c>
      <c r="H176" s="2" t="s">
        <v>52</v>
      </c>
      <c r="I176" s="2" t="s">
        <v>49</v>
      </c>
      <c r="J176" s="2" t="s">
        <v>51</v>
      </c>
      <c r="K176" s="11">
        <v>214</v>
      </c>
      <c r="L176" s="8">
        <v>306.02</v>
      </c>
    </row>
    <row r="177" spans="1:12" x14ac:dyDescent="0.25">
      <c r="A177" s="4" t="s">
        <v>41</v>
      </c>
      <c r="B177" s="4">
        <v>2020</v>
      </c>
      <c r="C177" s="47">
        <v>43891</v>
      </c>
      <c r="D177" s="55">
        <f t="shared" si="2"/>
        <v>43891</v>
      </c>
      <c r="E177" s="4" t="s">
        <v>45</v>
      </c>
      <c r="F177" s="4" t="s">
        <v>46</v>
      </c>
      <c r="G177" s="4" t="s">
        <v>47</v>
      </c>
      <c r="H177" s="4" t="s">
        <v>52</v>
      </c>
      <c r="I177" s="4" t="s">
        <v>49</v>
      </c>
      <c r="J177" s="4" t="s">
        <v>51</v>
      </c>
      <c r="K177" s="10">
        <v>366</v>
      </c>
      <c r="L177" s="9">
        <v>526.24</v>
      </c>
    </row>
    <row r="178" spans="1:12" x14ac:dyDescent="0.25">
      <c r="A178" s="2" t="s">
        <v>41</v>
      </c>
      <c r="B178" s="2">
        <v>2020</v>
      </c>
      <c r="C178" s="46">
        <v>43891</v>
      </c>
      <c r="D178" s="54">
        <f t="shared" si="2"/>
        <v>43891</v>
      </c>
      <c r="E178" s="2" t="s">
        <v>45</v>
      </c>
      <c r="F178" s="2" t="s">
        <v>46</v>
      </c>
      <c r="G178" s="2" t="s">
        <v>47</v>
      </c>
      <c r="H178" s="2" t="s">
        <v>52</v>
      </c>
      <c r="I178" s="2" t="s">
        <v>49</v>
      </c>
      <c r="J178" s="2" t="s">
        <v>50</v>
      </c>
      <c r="K178" s="11">
        <v>360</v>
      </c>
      <c r="L178" s="8">
        <v>526.24</v>
      </c>
    </row>
    <row r="179" spans="1:12" x14ac:dyDescent="0.25">
      <c r="A179" s="4" t="s">
        <v>42</v>
      </c>
      <c r="B179" s="4">
        <v>2020</v>
      </c>
      <c r="C179" s="47">
        <v>43891</v>
      </c>
      <c r="D179" s="55">
        <f t="shared" si="2"/>
        <v>43891</v>
      </c>
      <c r="E179" s="4" t="s">
        <v>45</v>
      </c>
      <c r="F179" s="4" t="s">
        <v>46</v>
      </c>
      <c r="G179" s="4" t="s">
        <v>47</v>
      </c>
      <c r="H179" s="4" t="s">
        <v>52</v>
      </c>
      <c r="I179" s="4" t="s">
        <v>49</v>
      </c>
      <c r="J179" s="4" t="s">
        <v>51</v>
      </c>
      <c r="K179" s="10">
        <v>676</v>
      </c>
      <c r="L179" s="9">
        <v>966.68000000000006</v>
      </c>
    </row>
    <row r="180" spans="1:12" x14ac:dyDescent="0.25">
      <c r="A180" s="2" t="s">
        <v>42</v>
      </c>
      <c r="B180" s="2">
        <v>2020</v>
      </c>
      <c r="C180" s="46">
        <v>43891</v>
      </c>
      <c r="D180" s="54">
        <f t="shared" si="2"/>
        <v>43891</v>
      </c>
      <c r="E180" s="2" t="s">
        <v>45</v>
      </c>
      <c r="F180" s="2" t="s">
        <v>46</v>
      </c>
      <c r="G180" s="2" t="s">
        <v>47</v>
      </c>
      <c r="H180" s="2" t="s">
        <v>52</v>
      </c>
      <c r="I180" s="2" t="s">
        <v>49</v>
      </c>
      <c r="J180" s="2" t="s">
        <v>51</v>
      </c>
      <c r="K180" s="11">
        <v>709</v>
      </c>
      <c r="L180" s="8">
        <v>1013.87</v>
      </c>
    </row>
    <row r="181" spans="1:12" x14ac:dyDescent="0.25">
      <c r="A181" s="4" t="s">
        <v>40</v>
      </c>
      <c r="B181" s="4">
        <v>2020</v>
      </c>
      <c r="C181" s="47">
        <v>43891</v>
      </c>
      <c r="D181" s="55">
        <f t="shared" si="2"/>
        <v>43891</v>
      </c>
      <c r="E181" s="4" t="s">
        <v>45</v>
      </c>
      <c r="F181" s="4" t="s">
        <v>46</v>
      </c>
      <c r="G181" s="4" t="s">
        <v>47</v>
      </c>
      <c r="H181" s="4" t="s">
        <v>52</v>
      </c>
      <c r="I181" s="4" t="s">
        <v>49</v>
      </c>
      <c r="J181" s="4" t="s">
        <v>51</v>
      </c>
      <c r="K181" s="10">
        <v>762</v>
      </c>
      <c r="L181" s="9">
        <v>1089.6599999999999</v>
      </c>
    </row>
    <row r="182" spans="1:12" x14ac:dyDescent="0.25">
      <c r="A182" s="2" t="s">
        <v>40</v>
      </c>
      <c r="B182" s="2">
        <v>2020</v>
      </c>
      <c r="C182" s="46">
        <v>43891</v>
      </c>
      <c r="D182" s="54">
        <f t="shared" si="2"/>
        <v>43891</v>
      </c>
      <c r="E182" s="2" t="s">
        <v>45</v>
      </c>
      <c r="F182" s="2" t="s">
        <v>46</v>
      </c>
      <c r="G182" s="2" t="s">
        <v>47</v>
      </c>
      <c r="H182" s="2" t="s">
        <v>52</v>
      </c>
      <c r="I182" s="2" t="s">
        <v>49</v>
      </c>
      <c r="J182" s="2" t="s">
        <v>51</v>
      </c>
      <c r="K182" s="11">
        <v>369</v>
      </c>
      <c r="L182" s="8">
        <v>527.66999999999996</v>
      </c>
    </row>
    <row r="183" spans="1:12" x14ac:dyDescent="0.25">
      <c r="A183" s="4" t="s">
        <v>42</v>
      </c>
      <c r="B183" s="4">
        <v>2020</v>
      </c>
      <c r="C183" s="47">
        <v>43891</v>
      </c>
      <c r="D183" s="55">
        <f t="shared" si="2"/>
        <v>43891</v>
      </c>
      <c r="E183" s="4" t="s">
        <v>45</v>
      </c>
      <c r="F183" s="4" t="s">
        <v>46</v>
      </c>
      <c r="G183" s="4" t="s">
        <v>47</v>
      </c>
      <c r="H183" s="4" t="s">
        <v>52</v>
      </c>
      <c r="I183" s="4" t="s">
        <v>49</v>
      </c>
      <c r="J183" s="4" t="s">
        <v>51</v>
      </c>
      <c r="K183" s="10">
        <v>363</v>
      </c>
      <c r="L183" s="9">
        <v>519.09</v>
      </c>
    </row>
    <row r="184" spans="1:12" x14ac:dyDescent="0.25">
      <c r="A184" s="2" t="s">
        <v>44</v>
      </c>
      <c r="B184" s="2">
        <v>2020</v>
      </c>
      <c r="C184" s="46">
        <v>43891</v>
      </c>
      <c r="D184" s="54">
        <f t="shared" si="2"/>
        <v>43891</v>
      </c>
      <c r="E184" s="2" t="s">
        <v>45</v>
      </c>
      <c r="F184" s="2" t="s">
        <v>46</v>
      </c>
      <c r="G184" s="2" t="s">
        <v>47</v>
      </c>
      <c r="H184" s="2" t="s">
        <v>52</v>
      </c>
      <c r="I184" s="2" t="s">
        <v>49</v>
      </c>
      <c r="J184" s="2" t="s">
        <v>50</v>
      </c>
      <c r="K184" s="11">
        <v>357</v>
      </c>
      <c r="L184" s="8">
        <v>510.51</v>
      </c>
    </row>
    <row r="185" spans="1:12" x14ac:dyDescent="0.25">
      <c r="A185" s="4" t="s">
        <v>40</v>
      </c>
      <c r="B185" s="4">
        <v>2020</v>
      </c>
      <c r="C185" s="47">
        <v>43891</v>
      </c>
      <c r="D185" s="55">
        <f t="shared" si="2"/>
        <v>43891</v>
      </c>
      <c r="E185" s="4" t="s">
        <v>45</v>
      </c>
      <c r="F185" s="4" t="s">
        <v>46</v>
      </c>
      <c r="G185" s="4" t="s">
        <v>47</v>
      </c>
      <c r="H185" s="4" t="s">
        <v>52</v>
      </c>
      <c r="I185" s="4" t="s">
        <v>49</v>
      </c>
      <c r="J185" s="4" t="s">
        <v>51</v>
      </c>
      <c r="K185" s="10">
        <v>243</v>
      </c>
      <c r="L185" s="9">
        <v>347.49</v>
      </c>
    </row>
    <row r="186" spans="1:12" x14ac:dyDescent="0.25">
      <c r="A186" s="2" t="s">
        <v>42</v>
      </c>
      <c r="B186" s="2">
        <v>2020</v>
      </c>
      <c r="C186" s="46">
        <v>43891</v>
      </c>
      <c r="D186" s="54">
        <f t="shared" si="2"/>
        <v>43891</v>
      </c>
      <c r="E186" s="2" t="s">
        <v>45</v>
      </c>
      <c r="F186" s="2" t="s">
        <v>46</v>
      </c>
      <c r="G186" s="2" t="s">
        <v>47</v>
      </c>
      <c r="H186" s="2" t="s">
        <v>52</v>
      </c>
      <c r="I186" s="2" t="s">
        <v>49</v>
      </c>
      <c r="J186" s="2" t="s">
        <v>51</v>
      </c>
      <c r="K186" s="11">
        <v>802</v>
      </c>
      <c r="L186" s="8">
        <v>526.24</v>
      </c>
    </row>
    <row r="187" spans="1:12" x14ac:dyDescent="0.25">
      <c r="A187" s="4" t="s">
        <v>43</v>
      </c>
      <c r="B187" s="4">
        <v>2020</v>
      </c>
      <c r="C187" s="47">
        <v>43891</v>
      </c>
      <c r="D187" s="55">
        <f t="shared" si="2"/>
        <v>43891</v>
      </c>
      <c r="E187" s="4" t="s">
        <v>45</v>
      </c>
      <c r="F187" s="4" t="s">
        <v>46</v>
      </c>
      <c r="G187" s="4" t="s">
        <v>47</v>
      </c>
      <c r="H187" s="4" t="s">
        <v>52</v>
      </c>
      <c r="I187" s="4" t="s">
        <v>49</v>
      </c>
      <c r="J187" s="4" t="s">
        <v>51</v>
      </c>
      <c r="K187" s="10">
        <v>241</v>
      </c>
      <c r="L187" s="9">
        <v>344.63</v>
      </c>
    </row>
    <row r="188" spans="1:12" x14ac:dyDescent="0.25">
      <c r="A188" s="2" t="s">
        <v>41</v>
      </c>
      <c r="B188" s="2">
        <v>2020</v>
      </c>
      <c r="C188" s="46">
        <v>43891</v>
      </c>
      <c r="D188" s="54">
        <f t="shared" si="2"/>
        <v>43891</v>
      </c>
      <c r="E188" s="2" t="s">
        <v>45</v>
      </c>
      <c r="F188" s="2" t="s">
        <v>46</v>
      </c>
      <c r="G188" s="2" t="s">
        <v>47</v>
      </c>
      <c r="H188" s="2" t="s">
        <v>52</v>
      </c>
      <c r="I188" s="2" t="s">
        <v>49</v>
      </c>
      <c r="J188" s="2" t="s">
        <v>51</v>
      </c>
      <c r="K188" s="11">
        <v>289</v>
      </c>
      <c r="L188" s="8">
        <v>413.27</v>
      </c>
    </row>
    <row r="189" spans="1:12" x14ac:dyDescent="0.25">
      <c r="A189" s="4" t="s">
        <v>42</v>
      </c>
      <c r="B189" s="4">
        <v>2020</v>
      </c>
      <c r="C189" s="47">
        <v>43891</v>
      </c>
      <c r="D189" s="55">
        <f t="shared" si="2"/>
        <v>43891</v>
      </c>
      <c r="E189" s="4" t="s">
        <v>45</v>
      </c>
      <c r="F189" s="4" t="s">
        <v>46</v>
      </c>
      <c r="G189" s="4" t="s">
        <v>47</v>
      </c>
      <c r="H189" s="4" t="s">
        <v>52</v>
      </c>
      <c r="I189" s="4" t="s">
        <v>49</v>
      </c>
      <c r="J189" s="4" t="s">
        <v>51</v>
      </c>
      <c r="K189" s="10">
        <v>874</v>
      </c>
      <c r="L189" s="9">
        <v>1249.82</v>
      </c>
    </row>
    <row r="190" spans="1:12" x14ac:dyDescent="0.25">
      <c r="A190" s="2" t="s">
        <v>40</v>
      </c>
      <c r="B190" s="2">
        <v>2020</v>
      </c>
      <c r="C190" s="46">
        <v>43891</v>
      </c>
      <c r="D190" s="54">
        <f t="shared" si="2"/>
        <v>43891</v>
      </c>
      <c r="E190" s="2" t="s">
        <v>45</v>
      </c>
      <c r="F190" s="2" t="s">
        <v>46</v>
      </c>
      <c r="G190" s="2" t="s">
        <v>47</v>
      </c>
      <c r="H190" s="2" t="s">
        <v>52</v>
      </c>
      <c r="I190" s="2" t="s">
        <v>49</v>
      </c>
      <c r="J190" s="2" t="s">
        <v>50</v>
      </c>
      <c r="K190" s="11">
        <v>875</v>
      </c>
      <c r="L190" s="8">
        <v>1251.25</v>
      </c>
    </row>
    <row r="191" spans="1:12" x14ac:dyDescent="0.25">
      <c r="A191" s="4" t="s">
        <v>41</v>
      </c>
      <c r="B191" s="4">
        <v>2020</v>
      </c>
      <c r="C191" s="47">
        <v>43891</v>
      </c>
      <c r="D191" s="55">
        <f t="shared" si="2"/>
        <v>43891</v>
      </c>
      <c r="E191" s="4" t="s">
        <v>45</v>
      </c>
      <c r="F191" s="4" t="s">
        <v>46</v>
      </c>
      <c r="G191" s="4" t="s">
        <v>47</v>
      </c>
      <c r="H191" s="4" t="s">
        <v>52</v>
      </c>
      <c r="I191" s="4" t="s">
        <v>49</v>
      </c>
      <c r="J191" s="4" t="s">
        <v>51</v>
      </c>
      <c r="K191" s="10">
        <v>239</v>
      </c>
      <c r="L191" s="9">
        <v>341.77</v>
      </c>
    </row>
    <row r="192" spans="1:12" x14ac:dyDescent="0.25">
      <c r="A192" s="2" t="s">
        <v>41</v>
      </c>
      <c r="B192" s="2">
        <v>2020</v>
      </c>
      <c r="C192" s="46">
        <v>43891</v>
      </c>
      <c r="D192" s="54">
        <f t="shared" si="2"/>
        <v>43891</v>
      </c>
      <c r="E192" s="2" t="s">
        <v>45</v>
      </c>
      <c r="F192" s="2" t="s">
        <v>46</v>
      </c>
      <c r="G192" s="2" t="s">
        <v>47</v>
      </c>
      <c r="H192" s="2" t="s">
        <v>52</v>
      </c>
      <c r="I192" s="2" t="s">
        <v>49</v>
      </c>
      <c r="J192" s="2" t="s">
        <v>51</v>
      </c>
      <c r="K192" s="11">
        <v>287</v>
      </c>
      <c r="L192" s="8">
        <v>410.40999999999997</v>
      </c>
    </row>
    <row r="193" spans="1:12" x14ac:dyDescent="0.25">
      <c r="A193" s="4" t="s">
        <v>43</v>
      </c>
      <c r="B193" s="4">
        <v>2020</v>
      </c>
      <c r="C193" s="47">
        <v>43891</v>
      </c>
      <c r="D193" s="55">
        <f t="shared" si="2"/>
        <v>43891</v>
      </c>
      <c r="E193" s="4" t="s">
        <v>45</v>
      </c>
      <c r="F193" s="4" t="s">
        <v>46</v>
      </c>
      <c r="G193" s="4" t="s">
        <v>47</v>
      </c>
      <c r="H193" s="4" t="s">
        <v>52</v>
      </c>
      <c r="I193" s="4" t="s">
        <v>49</v>
      </c>
      <c r="J193" s="4" t="s">
        <v>51</v>
      </c>
      <c r="K193" s="10">
        <v>771</v>
      </c>
      <c r="L193" s="9">
        <v>1102.53</v>
      </c>
    </row>
    <row r="194" spans="1:12" x14ac:dyDescent="0.25">
      <c r="A194" s="2" t="s">
        <v>40</v>
      </c>
      <c r="B194" s="2">
        <v>2020</v>
      </c>
      <c r="C194" s="46">
        <v>43952</v>
      </c>
      <c r="D194" s="54">
        <f t="shared" si="2"/>
        <v>43952</v>
      </c>
      <c r="E194" s="2" t="s">
        <v>45</v>
      </c>
      <c r="F194" s="2" t="s">
        <v>46</v>
      </c>
      <c r="G194" s="2" t="s">
        <v>47</v>
      </c>
      <c r="H194" s="2" t="s">
        <v>52</v>
      </c>
      <c r="I194" s="2" t="s">
        <v>49</v>
      </c>
      <c r="J194" s="2" t="s">
        <v>50</v>
      </c>
      <c r="K194" s="11">
        <v>338</v>
      </c>
      <c r="L194" s="8">
        <v>483.34000000000003</v>
      </c>
    </row>
    <row r="195" spans="1:12" x14ac:dyDescent="0.25">
      <c r="A195" s="4" t="s">
        <v>40</v>
      </c>
      <c r="B195" s="4">
        <v>2020</v>
      </c>
      <c r="C195" s="47">
        <v>43952</v>
      </c>
      <c r="D195" s="55">
        <f t="shared" ref="D195:D258" si="3">C195</f>
        <v>43952</v>
      </c>
      <c r="E195" s="4" t="s">
        <v>45</v>
      </c>
      <c r="F195" s="4" t="s">
        <v>46</v>
      </c>
      <c r="G195" s="4" t="s">
        <v>47</v>
      </c>
      <c r="H195" s="4" t="s">
        <v>52</v>
      </c>
      <c r="I195" s="4" t="s">
        <v>49</v>
      </c>
      <c r="J195" s="4" t="s">
        <v>50</v>
      </c>
      <c r="K195" s="10">
        <v>332</v>
      </c>
      <c r="L195" s="9">
        <v>474.76</v>
      </c>
    </row>
    <row r="196" spans="1:12" x14ac:dyDescent="0.25">
      <c r="A196" s="2" t="s">
        <v>41</v>
      </c>
      <c r="B196" s="2">
        <v>2020</v>
      </c>
      <c r="C196" s="46">
        <v>43952</v>
      </c>
      <c r="D196" s="54">
        <f t="shared" si="3"/>
        <v>43952</v>
      </c>
      <c r="E196" s="2" t="s">
        <v>45</v>
      </c>
      <c r="F196" s="2" t="s">
        <v>46</v>
      </c>
      <c r="G196" s="2" t="s">
        <v>47</v>
      </c>
      <c r="H196" s="2" t="s">
        <v>52</v>
      </c>
      <c r="I196" s="2" t="s">
        <v>49</v>
      </c>
      <c r="J196" s="2" t="s">
        <v>50</v>
      </c>
      <c r="K196" s="11">
        <v>326</v>
      </c>
      <c r="L196" s="8">
        <v>466.18</v>
      </c>
    </row>
    <row r="197" spans="1:12" x14ac:dyDescent="0.25">
      <c r="A197" s="4" t="s">
        <v>41</v>
      </c>
      <c r="B197" s="4">
        <v>2020</v>
      </c>
      <c r="C197" s="47">
        <v>43952</v>
      </c>
      <c r="D197" s="55">
        <f t="shared" si="3"/>
        <v>43952</v>
      </c>
      <c r="E197" s="4" t="s">
        <v>45</v>
      </c>
      <c r="F197" s="4" t="s">
        <v>46</v>
      </c>
      <c r="G197" s="4" t="s">
        <v>47</v>
      </c>
      <c r="H197" s="4" t="s">
        <v>52</v>
      </c>
      <c r="I197" s="4" t="s">
        <v>49</v>
      </c>
      <c r="J197" s="4" t="s">
        <v>51</v>
      </c>
      <c r="K197" s="10">
        <v>230</v>
      </c>
      <c r="L197" s="9">
        <v>328.9</v>
      </c>
    </row>
    <row r="198" spans="1:12" x14ac:dyDescent="0.25">
      <c r="A198" s="2" t="s">
        <v>42</v>
      </c>
      <c r="B198" s="2">
        <v>2020</v>
      </c>
      <c r="C198" s="46">
        <v>43952</v>
      </c>
      <c r="D198" s="54">
        <f t="shared" si="3"/>
        <v>43952</v>
      </c>
      <c r="E198" s="2" t="s">
        <v>45</v>
      </c>
      <c r="F198" s="2" t="s">
        <v>46</v>
      </c>
      <c r="G198" s="2" t="s">
        <v>47</v>
      </c>
      <c r="H198" s="2" t="s">
        <v>52</v>
      </c>
      <c r="I198" s="2" t="s">
        <v>49</v>
      </c>
      <c r="J198" s="2" t="s">
        <v>51</v>
      </c>
      <c r="K198" s="11">
        <v>278</v>
      </c>
      <c r="L198" s="8">
        <v>397.53999999999996</v>
      </c>
    </row>
    <row r="199" spans="1:12" x14ac:dyDescent="0.25">
      <c r="A199" s="4" t="s">
        <v>41</v>
      </c>
      <c r="B199" s="4">
        <v>2020</v>
      </c>
      <c r="C199" s="47">
        <v>43952</v>
      </c>
      <c r="D199" s="55">
        <f t="shared" si="3"/>
        <v>43952</v>
      </c>
      <c r="E199" s="4" t="s">
        <v>45</v>
      </c>
      <c r="F199" s="4" t="s">
        <v>46</v>
      </c>
      <c r="G199" s="4" t="s">
        <v>47</v>
      </c>
      <c r="H199" s="4" t="s">
        <v>52</v>
      </c>
      <c r="I199" s="4" t="s">
        <v>49</v>
      </c>
      <c r="J199" s="4" t="s">
        <v>51</v>
      </c>
      <c r="K199" s="10">
        <v>206</v>
      </c>
      <c r="L199" s="9">
        <v>294.58</v>
      </c>
    </row>
    <row r="200" spans="1:12" x14ac:dyDescent="0.25">
      <c r="A200" s="2" t="s">
        <v>40</v>
      </c>
      <c r="B200" s="2">
        <v>2020</v>
      </c>
      <c r="C200" s="46">
        <v>43952</v>
      </c>
      <c r="D200" s="54">
        <f t="shared" si="3"/>
        <v>43952</v>
      </c>
      <c r="E200" s="2" t="s">
        <v>45</v>
      </c>
      <c r="F200" s="2" t="s">
        <v>46</v>
      </c>
      <c r="G200" s="2" t="s">
        <v>47</v>
      </c>
      <c r="H200" s="2" t="s">
        <v>52</v>
      </c>
      <c r="I200" s="2" t="s">
        <v>49</v>
      </c>
      <c r="J200" s="2" t="s">
        <v>51</v>
      </c>
      <c r="K200" s="11">
        <v>232</v>
      </c>
      <c r="L200" s="8">
        <v>331.76</v>
      </c>
    </row>
    <row r="201" spans="1:12" x14ac:dyDescent="0.25">
      <c r="A201" s="4" t="s">
        <v>40</v>
      </c>
      <c r="B201" s="4">
        <v>2020</v>
      </c>
      <c r="C201" s="47">
        <v>43952</v>
      </c>
      <c r="D201" s="55">
        <f t="shared" si="3"/>
        <v>43952</v>
      </c>
      <c r="E201" s="4" t="s">
        <v>45</v>
      </c>
      <c r="F201" s="4" t="s">
        <v>46</v>
      </c>
      <c r="G201" s="4" t="s">
        <v>47</v>
      </c>
      <c r="H201" s="4" t="s">
        <v>52</v>
      </c>
      <c r="I201" s="4" t="s">
        <v>49</v>
      </c>
      <c r="J201" s="4" t="s">
        <v>51</v>
      </c>
      <c r="K201" s="10">
        <v>202</v>
      </c>
      <c r="L201" s="9">
        <v>288.86</v>
      </c>
    </row>
    <row r="202" spans="1:12" x14ac:dyDescent="0.25">
      <c r="A202" s="2" t="s">
        <v>42</v>
      </c>
      <c r="B202" s="2">
        <v>2020</v>
      </c>
      <c r="C202" s="46">
        <v>43952</v>
      </c>
      <c r="D202" s="54">
        <f t="shared" si="3"/>
        <v>43952</v>
      </c>
      <c r="E202" s="2" t="s">
        <v>45</v>
      </c>
      <c r="F202" s="2" t="s">
        <v>46</v>
      </c>
      <c r="G202" s="2" t="s">
        <v>47</v>
      </c>
      <c r="H202" s="2" t="s">
        <v>52</v>
      </c>
      <c r="I202" s="2" t="s">
        <v>49</v>
      </c>
      <c r="J202" s="2" t="s">
        <v>50</v>
      </c>
      <c r="K202" s="11">
        <v>336</v>
      </c>
      <c r="L202" s="8">
        <v>526.24</v>
      </c>
    </row>
    <row r="203" spans="1:12" x14ac:dyDescent="0.25">
      <c r="A203" s="4" t="s">
        <v>41</v>
      </c>
      <c r="B203" s="4">
        <v>2020</v>
      </c>
      <c r="C203" s="47">
        <v>43952</v>
      </c>
      <c r="D203" s="55">
        <f t="shared" si="3"/>
        <v>43952</v>
      </c>
      <c r="E203" s="4" t="s">
        <v>45</v>
      </c>
      <c r="F203" s="4" t="s">
        <v>46</v>
      </c>
      <c r="G203" s="4" t="s">
        <v>47</v>
      </c>
      <c r="H203" s="4" t="s">
        <v>52</v>
      </c>
      <c r="I203" s="4" t="s">
        <v>49</v>
      </c>
      <c r="J203" s="4" t="s">
        <v>50</v>
      </c>
      <c r="K203" s="10">
        <v>330</v>
      </c>
      <c r="L203" s="9">
        <v>526.24</v>
      </c>
    </row>
    <row r="204" spans="1:12" x14ac:dyDescent="0.25">
      <c r="A204" s="2" t="s">
        <v>40</v>
      </c>
      <c r="B204" s="2">
        <v>2020</v>
      </c>
      <c r="C204" s="46">
        <v>43952</v>
      </c>
      <c r="D204" s="54">
        <f t="shared" si="3"/>
        <v>43952</v>
      </c>
      <c r="E204" s="2" t="s">
        <v>45</v>
      </c>
      <c r="F204" s="2" t="s">
        <v>46</v>
      </c>
      <c r="G204" s="2" t="s">
        <v>47</v>
      </c>
      <c r="H204" s="2" t="s">
        <v>52</v>
      </c>
      <c r="I204" s="2" t="s">
        <v>49</v>
      </c>
      <c r="J204" s="2" t="s">
        <v>50</v>
      </c>
      <c r="K204" s="11">
        <v>324</v>
      </c>
      <c r="L204" s="8">
        <v>526.24</v>
      </c>
    </row>
    <row r="205" spans="1:12" x14ac:dyDescent="0.25">
      <c r="A205" s="4" t="s">
        <v>41</v>
      </c>
      <c r="B205" s="4">
        <v>2020</v>
      </c>
      <c r="C205" s="47">
        <v>43952</v>
      </c>
      <c r="D205" s="55">
        <f t="shared" si="3"/>
        <v>43952</v>
      </c>
      <c r="E205" s="4" t="s">
        <v>45</v>
      </c>
      <c r="F205" s="4" t="s">
        <v>46</v>
      </c>
      <c r="G205" s="4" t="s">
        <v>47</v>
      </c>
      <c r="H205" s="4" t="s">
        <v>52</v>
      </c>
      <c r="I205" s="4" t="s">
        <v>49</v>
      </c>
      <c r="J205" s="4" t="s">
        <v>51</v>
      </c>
      <c r="K205" s="10">
        <v>678</v>
      </c>
      <c r="L205" s="9">
        <v>969.54</v>
      </c>
    </row>
    <row r="206" spans="1:12" x14ac:dyDescent="0.25">
      <c r="A206" s="2" t="s">
        <v>42</v>
      </c>
      <c r="B206" s="2">
        <v>2020</v>
      </c>
      <c r="C206" s="46">
        <v>43952</v>
      </c>
      <c r="D206" s="54">
        <f t="shared" si="3"/>
        <v>43952</v>
      </c>
      <c r="E206" s="2" t="s">
        <v>45</v>
      </c>
      <c r="F206" s="2" t="s">
        <v>46</v>
      </c>
      <c r="G206" s="2" t="s">
        <v>47</v>
      </c>
      <c r="H206" s="2" t="s">
        <v>52</v>
      </c>
      <c r="I206" s="2" t="s">
        <v>49</v>
      </c>
      <c r="J206" s="2" t="s">
        <v>51</v>
      </c>
      <c r="K206" s="11">
        <v>711</v>
      </c>
      <c r="L206" s="8">
        <v>1016.73</v>
      </c>
    </row>
    <row r="207" spans="1:12" x14ac:dyDescent="0.25">
      <c r="A207" s="4" t="s">
        <v>41</v>
      </c>
      <c r="B207" s="4">
        <v>2020</v>
      </c>
      <c r="C207" s="47">
        <v>43952</v>
      </c>
      <c r="D207" s="55">
        <f t="shared" si="3"/>
        <v>43952</v>
      </c>
      <c r="E207" s="4" t="s">
        <v>45</v>
      </c>
      <c r="F207" s="4" t="s">
        <v>46</v>
      </c>
      <c r="G207" s="4" t="s">
        <v>47</v>
      </c>
      <c r="H207" s="4" t="s">
        <v>52</v>
      </c>
      <c r="I207" s="4" t="s">
        <v>49</v>
      </c>
      <c r="J207" s="4" t="s">
        <v>51</v>
      </c>
      <c r="K207" s="10">
        <v>764</v>
      </c>
      <c r="L207" s="9">
        <v>1092.52</v>
      </c>
    </row>
    <row r="208" spans="1:12" x14ac:dyDescent="0.25">
      <c r="A208" s="2" t="s">
        <v>42</v>
      </c>
      <c r="B208" s="2">
        <v>2020</v>
      </c>
      <c r="C208" s="46">
        <v>43952</v>
      </c>
      <c r="D208" s="54">
        <f t="shared" si="3"/>
        <v>43952</v>
      </c>
      <c r="E208" s="2" t="s">
        <v>45</v>
      </c>
      <c r="F208" s="2" t="s">
        <v>46</v>
      </c>
      <c r="G208" s="2" t="s">
        <v>47</v>
      </c>
      <c r="H208" s="2" t="s">
        <v>52</v>
      </c>
      <c r="I208" s="2" t="s">
        <v>49</v>
      </c>
      <c r="J208" s="2" t="s">
        <v>50</v>
      </c>
      <c r="K208" s="11">
        <v>333</v>
      </c>
      <c r="L208" s="8">
        <v>476.19</v>
      </c>
    </row>
    <row r="209" spans="1:12" x14ac:dyDescent="0.25">
      <c r="A209" s="4" t="s">
        <v>42</v>
      </c>
      <c r="B209" s="4">
        <v>2020</v>
      </c>
      <c r="C209" s="47">
        <v>43952</v>
      </c>
      <c r="D209" s="55">
        <f t="shared" si="3"/>
        <v>43952</v>
      </c>
      <c r="E209" s="4" t="s">
        <v>45</v>
      </c>
      <c r="F209" s="4" t="s">
        <v>46</v>
      </c>
      <c r="G209" s="4" t="s">
        <v>47</v>
      </c>
      <c r="H209" s="4" t="s">
        <v>52</v>
      </c>
      <c r="I209" s="4" t="s">
        <v>49</v>
      </c>
      <c r="J209" s="4" t="s">
        <v>50</v>
      </c>
      <c r="K209" s="10">
        <v>327</v>
      </c>
      <c r="L209" s="9">
        <v>467.61</v>
      </c>
    </row>
    <row r="210" spans="1:12" x14ac:dyDescent="0.25">
      <c r="A210" s="2" t="s">
        <v>41</v>
      </c>
      <c r="B210" s="2">
        <v>2020</v>
      </c>
      <c r="C210" s="46">
        <v>43952</v>
      </c>
      <c r="D210" s="54">
        <f t="shared" si="3"/>
        <v>43952</v>
      </c>
      <c r="E210" s="2" t="s">
        <v>45</v>
      </c>
      <c r="F210" s="2" t="s">
        <v>46</v>
      </c>
      <c r="G210" s="2" t="s">
        <v>47</v>
      </c>
      <c r="H210" s="2" t="s">
        <v>52</v>
      </c>
      <c r="I210" s="2" t="s">
        <v>49</v>
      </c>
      <c r="J210" s="2" t="s">
        <v>51</v>
      </c>
      <c r="K210" s="11">
        <v>231</v>
      </c>
      <c r="L210" s="8">
        <v>330.33</v>
      </c>
    </row>
    <row r="211" spans="1:12" x14ac:dyDescent="0.25">
      <c r="A211" s="4" t="s">
        <v>42</v>
      </c>
      <c r="B211" s="4">
        <v>2020</v>
      </c>
      <c r="C211" s="47">
        <v>43952</v>
      </c>
      <c r="D211" s="55">
        <f t="shared" si="3"/>
        <v>43952</v>
      </c>
      <c r="E211" s="4" t="s">
        <v>45</v>
      </c>
      <c r="F211" s="4" t="s">
        <v>46</v>
      </c>
      <c r="G211" s="4" t="s">
        <v>47</v>
      </c>
      <c r="H211" s="4" t="s">
        <v>52</v>
      </c>
      <c r="I211" s="4" t="s">
        <v>49</v>
      </c>
      <c r="J211" s="4" t="s">
        <v>51</v>
      </c>
      <c r="K211" s="10">
        <v>750</v>
      </c>
      <c r="L211" s="9">
        <v>526.24</v>
      </c>
    </row>
    <row r="212" spans="1:12" x14ac:dyDescent="0.25">
      <c r="A212" s="2" t="s">
        <v>41</v>
      </c>
      <c r="B212" s="2">
        <v>2020</v>
      </c>
      <c r="C212" s="46">
        <v>43952</v>
      </c>
      <c r="D212" s="54">
        <f t="shared" si="3"/>
        <v>43952</v>
      </c>
      <c r="E212" s="2" t="s">
        <v>45</v>
      </c>
      <c r="F212" s="2" t="s">
        <v>46</v>
      </c>
      <c r="G212" s="2" t="s">
        <v>47</v>
      </c>
      <c r="H212" s="2" t="s">
        <v>52</v>
      </c>
      <c r="I212" s="2" t="s">
        <v>49</v>
      </c>
      <c r="J212" s="2" t="s">
        <v>51</v>
      </c>
      <c r="K212" s="11">
        <v>804</v>
      </c>
      <c r="L212" s="8">
        <v>526.24</v>
      </c>
    </row>
    <row r="213" spans="1:12" x14ac:dyDescent="0.25">
      <c r="A213" s="4" t="s">
        <v>40</v>
      </c>
      <c r="B213" s="4">
        <v>2020</v>
      </c>
      <c r="C213" s="47">
        <v>43952</v>
      </c>
      <c r="D213" s="55">
        <f t="shared" si="3"/>
        <v>43952</v>
      </c>
      <c r="E213" s="4" t="s">
        <v>45</v>
      </c>
      <c r="F213" s="4" t="s">
        <v>46</v>
      </c>
      <c r="G213" s="4" t="s">
        <v>47</v>
      </c>
      <c r="H213" s="4" t="s">
        <v>52</v>
      </c>
      <c r="I213" s="4" t="s">
        <v>49</v>
      </c>
      <c r="J213" s="4" t="s">
        <v>51</v>
      </c>
      <c r="K213" s="10">
        <v>229</v>
      </c>
      <c r="L213" s="9">
        <v>327.47000000000003</v>
      </c>
    </row>
    <row r="214" spans="1:12" x14ac:dyDescent="0.25">
      <c r="A214" s="2" t="s">
        <v>41</v>
      </c>
      <c r="B214" s="2">
        <v>2020</v>
      </c>
      <c r="C214" s="46">
        <v>43952</v>
      </c>
      <c r="D214" s="54">
        <f t="shared" si="3"/>
        <v>43952</v>
      </c>
      <c r="E214" s="2" t="s">
        <v>45</v>
      </c>
      <c r="F214" s="2" t="s">
        <v>46</v>
      </c>
      <c r="G214" s="2" t="s">
        <v>47</v>
      </c>
      <c r="H214" s="2" t="s">
        <v>52</v>
      </c>
      <c r="I214" s="2" t="s">
        <v>49</v>
      </c>
      <c r="J214" s="2" t="s">
        <v>51</v>
      </c>
      <c r="K214" s="11">
        <v>277</v>
      </c>
      <c r="L214" s="8">
        <v>396.11</v>
      </c>
    </row>
    <row r="215" spans="1:12" x14ac:dyDescent="0.25">
      <c r="A215" s="4" t="s">
        <v>40</v>
      </c>
      <c r="B215" s="4">
        <v>2020</v>
      </c>
      <c r="C215" s="47">
        <v>43952</v>
      </c>
      <c r="D215" s="55">
        <f t="shared" si="3"/>
        <v>43952</v>
      </c>
      <c r="E215" s="4" t="s">
        <v>45</v>
      </c>
      <c r="F215" s="4" t="s">
        <v>46</v>
      </c>
      <c r="G215" s="4" t="s">
        <v>47</v>
      </c>
      <c r="H215" s="4" t="s">
        <v>48</v>
      </c>
      <c r="I215" s="4" t="s">
        <v>49</v>
      </c>
      <c r="J215" s="4" t="s">
        <v>51</v>
      </c>
      <c r="K215" s="10">
        <v>205</v>
      </c>
      <c r="L215" s="9">
        <v>293.14999999999998</v>
      </c>
    </row>
    <row r="216" spans="1:12" x14ac:dyDescent="0.25">
      <c r="A216" s="2" t="s">
        <v>40</v>
      </c>
      <c r="B216" s="2">
        <v>2020</v>
      </c>
      <c r="C216" s="46">
        <v>43952</v>
      </c>
      <c r="D216" s="54">
        <f t="shared" si="3"/>
        <v>43952</v>
      </c>
      <c r="E216" s="2" t="s">
        <v>45</v>
      </c>
      <c r="F216" s="2" t="s">
        <v>46</v>
      </c>
      <c r="G216" s="2" t="s">
        <v>47</v>
      </c>
      <c r="H216" s="2" t="s">
        <v>48</v>
      </c>
      <c r="I216" s="2" t="s">
        <v>49</v>
      </c>
      <c r="J216" s="2" t="s">
        <v>50</v>
      </c>
      <c r="K216" s="11">
        <v>879</v>
      </c>
      <c r="L216" s="8">
        <v>1256.97</v>
      </c>
    </row>
    <row r="217" spans="1:12" x14ac:dyDescent="0.25">
      <c r="A217" s="4" t="s">
        <v>44</v>
      </c>
      <c r="B217" s="4">
        <v>2020</v>
      </c>
      <c r="C217" s="47">
        <v>43952</v>
      </c>
      <c r="D217" s="55">
        <f t="shared" si="3"/>
        <v>43952</v>
      </c>
      <c r="E217" s="4" t="s">
        <v>45</v>
      </c>
      <c r="F217" s="4" t="s">
        <v>46</v>
      </c>
      <c r="G217" s="4" t="s">
        <v>47</v>
      </c>
      <c r="H217" s="4" t="s">
        <v>48</v>
      </c>
      <c r="I217" s="4" t="s">
        <v>49</v>
      </c>
      <c r="J217" s="4" t="s">
        <v>50</v>
      </c>
      <c r="K217" s="10">
        <v>880</v>
      </c>
      <c r="L217" s="9">
        <v>1258.4000000000001</v>
      </c>
    </row>
    <row r="218" spans="1:12" x14ac:dyDescent="0.25">
      <c r="A218" s="2" t="s">
        <v>41</v>
      </c>
      <c r="B218" s="2">
        <v>2020</v>
      </c>
      <c r="C218" s="46">
        <v>43952</v>
      </c>
      <c r="D218" s="54">
        <f t="shared" si="3"/>
        <v>43952</v>
      </c>
      <c r="E218" s="2" t="s">
        <v>45</v>
      </c>
      <c r="F218" s="2" t="s">
        <v>46</v>
      </c>
      <c r="G218" s="2" t="s">
        <v>47</v>
      </c>
      <c r="H218" s="2" t="s">
        <v>48</v>
      </c>
      <c r="I218" s="2" t="s">
        <v>49</v>
      </c>
      <c r="J218" s="2" t="s">
        <v>50</v>
      </c>
      <c r="K218" s="11">
        <v>881</v>
      </c>
      <c r="L218" s="8">
        <v>1259.83</v>
      </c>
    </row>
    <row r="219" spans="1:12" x14ac:dyDescent="0.25">
      <c r="A219" s="4" t="s">
        <v>41</v>
      </c>
      <c r="B219" s="4">
        <v>2020</v>
      </c>
      <c r="C219" s="47">
        <v>43952</v>
      </c>
      <c r="D219" s="55">
        <f t="shared" si="3"/>
        <v>43952</v>
      </c>
      <c r="E219" s="4" t="s">
        <v>45</v>
      </c>
      <c r="F219" s="4" t="s">
        <v>46</v>
      </c>
      <c r="G219" s="4" t="s">
        <v>47</v>
      </c>
      <c r="H219" s="4" t="s">
        <v>48</v>
      </c>
      <c r="I219" s="4" t="s">
        <v>49</v>
      </c>
      <c r="J219" s="4" t="s">
        <v>51</v>
      </c>
      <c r="K219" s="10">
        <v>233</v>
      </c>
      <c r="L219" s="9">
        <v>333.19</v>
      </c>
    </row>
    <row r="220" spans="1:12" x14ac:dyDescent="0.25">
      <c r="A220" s="2" t="s">
        <v>40</v>
      </c>
      <c r="B220" s="2">
        <v>2020</v>
      </c>
      <c r="C220" s="46">
        <v>43952</v>
      </c>
      <c r="D220" s="54">
        <f t="shared" si="3"/>
        <v>43952</v>
      </c>
      <c r="E220" s="2" t="s">
        <v>45</v>
      </c>
      <c r="F220" s="2" t="s">
        <v>46</v>
      </c>
      <c r="G220" s="2" t="s">
        <v>47</v>
      </c>
      <c r="H220" s="2" t="s">
        <v>48</v>
      </c>
      <c r="I220" s="2" t="s">
        <v>49</v>
      </c>
      <c r="J220" s="2" t="s">
        <v>51</v>
      </c>
      <c r="K220" s="11">
        <v>275</v>
      </c>
      <c r="L220" s="8">
        <v>393.25</v>
      </c>
    </row>
    <row r="221" spans="1:12" x14ac:dyDescent="0.25">
      <c r="A221" s="4" t="s">
        <v>41</v>
      </c>
      <c r="B221" s="4">
        <v>2020</v>
      </c>
      <c r="C221" s="47">
        <v>43952</v>
      </c>
      <c r="D221" s="55">
        <f t="shared" si="3"/>
        <v>43952</v>
      </c>
      <c r="E221" s="4" t="s">
        <v>45</v>
      </c>
      <c r="F221" s="4" t="s">
        <v>46</v>
      </c>
      <c r="G221" s="4" t="s">
        <v>47</v>
      </c>
      <c r="H221" s="4" t="s">
        <v>48</v>
      </c>
      <c r="I221" s="4" t="s">
        <v>49</v>
      </c>
      <c r="J221" s="4" t="s">
        <v>51</v>
      </c>
      <c r="K221" s="10">
        <v>773</v>
      </c>
      <c r="L221" s="9">
        <v>1105.3899999999999</v>
      </c>
    </row>
    <row r="222" spans="1:12" x14ac:dyDescent="0.25">
      <c r="A222" s="2" t="s">
        <v>43</v>
      </c>
      <c r="B222" s="2">
        <v>2020</v>
      </c>
      <c r="C222" s="46">
        <v>44136</v>
      </c>
      <c r="D222" s="54">
        <f t="shared" si="3"/>
        <v>44136</v>
      </c>
      <c r="E222" s="2" t="s">
        <v>45</v>
      </c>
      <c r="F222" s="2" t="s">
        <v>46</v>
      </c>
      <c r="G222" s="2" t="s">
        <v>47</v>
      </c>
      <c r="H222" s="2" t="s">
        <v>48</v>
      </c>
      <c r="I222" s="2" t="s">
        <v>49</v>
      </c>
      <c r="J222" s="2" t="s">
        <v>50</v>
      </c>
      <c r="K222" s="11">
        <v>242</v>
      </c>
      <c r="L222" s="8">
        <v>526.24</v>
      </c>
    </row>
    <row r="223" spans="1:12" x14ac:dyDescent="0.25">
      <c r="A223" s="4" t="s">
        <v>41</v>
      </c>
      <c r="B223" s="4">
        <v>2020</v>
      </c>
      <c r="C223" s="47">
        <v>44136</v>
      </c>
      <c r="D223" s="55">
        <f t="shared" si="3"/>
        <v>44136</v>
      </c>
      <c r="E223" s="4" t="s">
        <v>45</v>
      </c>
      <c r="F223" s="4" t="s">
        <v>46</v>
      </c>
      <c r="G223" s="4" t="s">
        <v>47</v>
      </c>
      <c r="H223" s="4" t="s">
        <v>48</v>
      </c>
      <c r="I223" s="4" t="s">
        <v>49</v>
      </c>
      <c r="J223" s="4" t="s">
        <v>50</v>
      </c>
      <c r="K223" s="10">
        <v>236</v>
      </c>
      <c r="L223" s="9">
        <v>526.24</v>
      </c>
    </row>
    <row r="224" spans="1:12" x14ac:dyDescent="0.25">
      <c r="A224" s="2" t="s">
        <v>42</v>
      </c>
      <c r="B224" s="2">
        <v>2020</v>
      </c>
      <c r="C224" s="46">
        <v>44136</v>
      </c>
      <c r="D224" s="54">
        <f t="shared" si="3"/>
        <v>44136</v>
      </c>
      <c r="E224" s="2" t="s">
        <v>45</v>
      </c>
      <c r="F224" s="2" t="s">
        <v>46</v>
      </c>
      <c r="G224" s="2" t="s">
        <v>47</v>
      </c>
      <c r="H224" s="2" t="s">
        <v>48</v>
      </c>
      <c r="I224" s="2" t="s">
        <v>49</v>
      </c>
      <c r="J224" s="2" t="s">
        <v>50</v>
      </c>
      <c r="K224" s="11">
        <v>230</v>
      </c>
      <c r="L224" s="8">
        <v>526.24</v>
      </c>
    </row>
    <row r="225" spans="1:12" x14ac:dyDescent="0.25">
      <c r="A225" s="4" t="s">
        <v>43</v>
      </c>
      <c r="B225" s="4">
        <v>2020</v>
      </c>
      <c r="C225" s="47">
        <v>44136</v>
      </c>
      <c r="D225" s="55">
        <f t="shared" si="3"/>
        <v>44136</v>
      </c>
      <c r="E225" s="4" t="s">
        <v>45</v>
      </c>
      <c r="F225" s="4" t="s">
        <v>46</v>
      </c>
      <c r="G225" s="4" t="s">
        <v>47</v>
      </c>
      <c r="H225" s="4" t="s">
        <v>48</v>
      </c>
      <c r="I225" s="4" t="s">
        <v>49</v>
      </c>
      <c r="J225" s="4" t="s">
        <v>51</v>
      </c>
      <c r="K225" s="10">
        <v>200</v>
      </c>
      <c r="L225" s="9">
        <v>286</v>
      </c>
    </row>
    <row r="226" spans="1:12" x14ac:dyDescent="0.25">
      <c r="A226" s="2" t="s">
        <v>42</v>
      </c>
      <c r="B226" s="2">
        <v>2020</v>
      </c>
      <c r="C226" s="46">
        <v>44136</v>
      </c>
      <c r="D226" s="54">
        <f t="shared" si="3"/>
        <v>44136</v>
      </c>
      <c r="E226" s="2" t="s">
        <v>45</v>
      </c>
      <c r="F226" s="2" t="s">
        <v>46</v>
      </c>
      <c r="G226" s="2" t="s">
        <v>47</v>
      </c>
      <c r="H226" s="2" t="s">
        <v>48</v>
      </c>
      <c r="I226" s="2" t="s">
        <v>49</v>
      </c>
      <c r="J226" s="2" t="s">
        <v>51</v>
      </c>
      <c r="K226" s="11">
        <v>170</v>
      </c>
      <c r="L226" s="8">
        <v>243.1</v>
      </c>
    </row>
    <row r="227" spans="1:12" x14ac:dyDescent="0.25">
      <c r="A227" s="4" t="s">
        <v>42</v>
      </c>
      <c r="B227" s="4">
        <v>2020</v>
      </c>
      <c r="C227" s="47">
        <v>44136</v>
      </c>
      <c r="D227" s="55">
        <f t="shared" si="3"/>
        <v>44136</v>
      </c>
      <c r="E227" s="4" t="s">
        <v>45</v>
      </c>
      <c r="F227" s="4" t="s">
        <v>46</v>
      </c>
      <c r="G227" s="4" t="s">
        <v>47</v>
      </c>
      <c r="H227" s="4" t="s">
        <v>48</v>
      </c>
      <c r="I227" s="4" t="s">
        <v>49</v>
      </c>
      <c r="J227" s="4" t="s">
        <v>51</v>
      </c>
      <c r="K227" s="10">
        <v>196</v>
      </c>
      <c r="L227" s="9">
        <v>280.27999999999997</v>
      </c>
    </row>
    <row r="228" spans="1:12" x14ac:dyDescent="0.25">
      <c r="A228" s="2" t="s">
        <v>41</v>
      </c>
      <c r="B228" s="2">
        <v>2020</v>
      </c>
      <c r="C228" s="46">
        <v>44136</v>
      </c>
      <c r="D228" s="54">
        <f t="shared" si="3"/>
        <v>44136</v>
      </c>
      <c r="E228" s="2" t="s">
        <v>45</v>
      </c>
      <c r="F228" s="2" t="s">
        <v>46</v>
      </c>
      <c r="G228" s="2" t="s">
        <v>47</v>
      </c>
      <c r="H228" s="2" t="s">
        <v>48</v>
      </c>
      <c r="I228" s="2" t="s">
        <v>49</v>
      </c>
      <c r="J228" s="2" t="s">
        <v>51</v>
      </c>
      <c r="K228" s="11">
        <v>244</v>
      </c>
      <c r="L228" s="8">
        <v>348.92</v>
      </c>
    </row>
    <row r="229" spans="1:12" x14ac:dyDescent="0.25">
      <c r="A229" s="4" t="s">
        <v>40</v>
      </c>
      <c r="B229" s="4">
        <v>2020</v>
      </c>
      <c r="C229" s="47">
        <v>44136</v>
      </c>
      <c r="D229" s="55">
        <f t="shared" si="3"/>
        <v>44136</v>
      </c>
      <c r="E229" s="4" t="s">
        <v>45</v>
      </c>
      <c r="F229" s="4" t="s">
        <v>46</v>
      </c>
      <c r="G229" s="4" t="s">
        <v>47</v>
      </c>
      <c r="H229" s="4" t="s">
        <v>48</v>
      </c>
      <c r="I229" s="4" t="s">
        <v>49</v>
      </c>
      <c r="J229" s="4" t="s">
        <v>51</v>
      </c>
      <c r="K229" s="10">
        <v>172</v>
      </c>
      <c r="L229" s="9">
        <v>245.95999999999998</v>
      </c>
    </row>
    <row r="230" spans="1:12" x14ac:dyDescent="0.25">
      <c r="A230" s="2" t="s">
        <v>40</v>
      </c>
      <c r="B230" s="2">
        <v>2020</v>
      </c>
      <c r="C230" s="46">
        <v>44136</v>
      </c>
      <c r="D230" s="54">
        <f t="shared" si="3"/>
        <v>44136</v>
      </c>
      <c r="E230" s="2" t="s">
        <v>45</v>
      </c>
      <c r="F230" s="2" t="s">
        <v>46</v>
      </c>
      <c r="G230" s="2" t="s">
        <v>47</v>
      </c>
      <c r="H230" s="2" t="s">
        <v>48</v>
      </c>
      <c r="I230" s="2" t="s">
        <v>49</v>
      </c>
      <c r="J230" s="2" t="s">
        <v>50</v>
      </c>
      <c r="K230" s="11">
        <v>240</v>
      </c>
      <c r="L230" s="8">
        <v>526.24</v>
      </c>
    </row>
    <row r="231" spans="1:12" x14ac:dyDescent="0.25">
      <c r="A231" s="4" t="s">
        <v>42</v>
      </c>
      <c r="B231" s="4">
        <v>2020</v>
      </c>
      <c r="C231" s="47">
        <v>44136</v>
      </c>
      <c r="D231" s="55">
        <f t="shared" si="3"/>
        <v>44136</v>
      </c>
      <c r="E231" s="4" t="s">
        <v>45</v>
      </c>
      <c r="F231" s="4" t="s">
        <v>46</v>
      </c>
      <c r="G231" s="4" t="s">
        <v>47</v>
      </c>
      <c r="H231" s="4" t="s">
        <v>48</v>
      </c>
      <c r="I231" s="4" t="s">
        <v>49</v>
      </c>
      <c r="J231" s="4" t="s">
        <v>50</v>
      </c>
      <c r="K231" s="10">
        <v>234</v>
      </c>
      <c r="L231" s="9">
        <v>526.24</v>
      </c>
    </row>
    <row r="232" spans="1:12" x14ac:dyDescent="0.25">
      <c r="A232" s="2" t="s">
        <v>41</v>
      </c>
      <c r="B232" s="2">
        <v>2020</v>
      </c>
      <c r="C232" s="46">
        <v>44136</v>
      </c>
      <c r="D232" s="54">
        <f t="shared" si="3"/>
        <v>44136</v>
      </c>
      <c r="E232" s="2" t="s">
        <v>45</v>
      </c>
      <c r="F232" s="2" t="s">
        <v>46</v>
      </c>
      <c r="G232" s="2" t="s">
        <v>47</v>
      </c>
      <c r="H232" s="2" t="s">
        <v>48</v>
      </c>
      <c r="I232" s="2" t="s">
        <v>49</v>
      </c>
      <c r="J232" s="2" t="s">
        <v>50</v>
      </c>
      <c r="K232" s="11">
        <v>228</v>
      </c>
      <c r="L232" s="8">
        <v>526.24</v>
      </c>
    </row>
    <row r="233" spans="1:12" x14ac:dyDescent="0.25">
      <c r="A233" s="4" t="s">
        <v>40</v>
      </c>
      <c r="B233" s="4">
        <v>2020</v>
      </c>
      <c r="C233" s="47">
        <v>44136</v>
      </c>
      <c r="D233" s="55">
        <f t="shared" si="3"/>
        <v>44136</v>
      </c>
      <c r="E233" s="4" t="s">
        <v>45</v>
      </c>
      <c r="F233" s="4" t="s">
        <v>46</v>
      </c>
      <c r="G233" s="4" t="s">
        <v>47</v>
      </c>
      <c r="H233" s="4" t="s">
        <v>48</v>
      </c>
      <c r="I233" s="4" t="s">
        <v>49</v>
      </c>
      <c r="J233" s="4" t="s">
        <v>51</v>
      </c>
      <c r="K233" s="10">
        <v>683</v>
      </c>
      <c r="L233" s="9">
        <v>976.69</v>
      </c>
    </row>
    <row r="234" spans="1:12" x14ac:dyDescent="0.25">
      <c r="A234" s="2" t="s">
        <v>41</v>
      </c>
      <c r="B234" s="2">
        <v>2020</v>
      </c>
      <c r="C234" s="46">
        <v>44136</v>
      </c>
      <c r="D234" s="54">
        <f t="shared" si="3"/>
        <v>44136</v>
      </c>
      <c r="E234" s="2" t="s">
        <v>45</v>
      </c>
      <c r="F234" s="2" t="s">
        <v>46</v>
      </c>
      <c r="G234" s="2" t="s">
        <v>47</v>
      </c>
      <c r="H234" s="2" t="s">
        <v>48</v>
      </c>
      <c r="I234" s="2" t="s">
        <v>49</v>
      </c>
      <c r="J234" s="2" t="s">
        <v>51</v>
      </c>
      <c r="K234" s="11">
        <v>716</v>
      </c>
      <c r="L234" s="8">
        <v>1023.88</v>
      </c>
    </row>
    <row r="235" spans="1:12" x14ac:dyDescent="0.25">
      <c r="A235" s="4" t="s">
        <v>42</v>
      </c>
      <c r="B235" s="4">
        <v>2020</v>
      </c>
      <c r="C235" s="47">
        <v>44136</v>
      </c>
      <c r="D235" s="55">
        <f t="shared" si="3"/>
        <v>44136</v>
      </c>
      <c r="E235" s="4" t="s">
        <v>45</v>
      </c>
      <c r="F235" s="4" t="s">
        <v>46</v>
      </c>
      <c r="G235" s="4" t="s">
        <v>47</v>
      </c>
      <c r="H235" s="4" t="s">
        <v>48</v>
      </c>
      <c r="I235" s="4" t="s">
        <v>49</v>
      </c>
      <c r="J235" s="4" t="s">
        <v>51</v>
      </c>
      <c r="K235" s="10">
        <v>769</v>
      </c>
      <c r="L235" s="9">
        <v>1099.67</v>
      </c>
    </row>
    <row r="236" spans="1:12" x14ac:dyDescent="0.25">
      <c r="A236" s="2" t="s">
        <v>41</v>
      </c>
      <c r="B236" s="2">
        <v>2020</v>
      </c>
      <c r="C236" s="46">
        <v>44136</v>
      </c>
      <c r="D236" s="54">
        <f t="shared" si="3"/>
        <v>44136</v>
      </c>
      <c r="E236" s="2" t="s">
        <v>45</v>
      </c>
      <c r="F236" s="2" t="s">
        <v>46</v>
      </c>
      <c r="G236" s="2" t="s">
        <v>47</v>
      </c>
      <c r="H236" s="2" t="s">
        <v>48</v>
      </c>
      <c r="I236" s="2" t="s">
        <v>49</v>
      </c>
      <c r="J236" s="2" t="s">
        <v>50</v>
      </c>
      <c r="K236" s="11">
        <v>237</v>
      </c>
      <c r="L236" s="8">
        <v>338.90999999999997</v>
      </c>
    </row>
    <row r="237" spans="1:12" x14ac:dyDescent="0.25">
      <c r="A237" s="4" t="s">
        <v>41</v>
      </c>
      <c r="B237" s="4">
        <v>2020</v>
      </c>
      <c r="C237" s="47">
        <v>44136</v>
      </c>
      <c r="D237" s="55">
        <f t="shared" si="3"/>
        <v>44136</v>
      </c>
      <c r="E237" s="4" t="s">
        <v>45</v>
      </c>
      <c r="F237" s="4" t="s">
        <v>46</v>
      </c>
      <c r="G237" s="4" t="s">
        <v>47</v>
      </c>
      <c r="H237" s="4" t="s">
        <v>48</v>
      </c>
      <c r="I237" s="4" t="s">
        <v>49</v>
      </c>
      <c r="J237" s="4" t="s">
        <v>50</v>
      </c>
      <c r="K237" s="10">
        <v>231</v>
      </c>
      <c r="L237" s="9">
        <v>330.33</v>
      </c>
    </row>
    <row r="238" spans="1:12" x14ac:dyDescent="0.25">
      <c r="A238" s="2" t="s">
        <v>42</v>
      </c>
      <c r="B238" s="2">
        <v>2020</v>
      </c>
      <c r="C238" s="46">
        <v>44136</v>
      </c>
      <c r="D238" s="54">
        <f t="shared" si="3"/>
        <v>44136</v>
      </c>
      <c r="E238" s="2" t="s">
        <v>45</v>
      </c>
      <c r="F238" s="2" t="s">
        <v>46</v>
      </c>
      <c r="G238" s="2" t="s">
        <v>47</v>
      </c>
      <c r="H238" s="2" t="s">
        <v>48</v>
      </c>
      <c r="I238" s="2" t="s">
        <v>49</v>
      </c>
      <c r="J238" s="2" t="s">
        <v>51</v>
      </c>
      <c r="K238" s="11">
        <v>201</v>
      </c>
      <c r="L238" s="8">
        <v>287.43</v>
      </c>
    </row>
    <row r="239" spans="1:12" x14ac:dyDescent="0.25">
      <c r="A239" s="4" t="s">
        <v>41</v>
      </c>
      <c r="B239" s="4">
        <v>2020</v>
      </c>
      <c r="C239" s="47">
        <v>44136</v>
      </c>
      <c r="D239" s="55">
        <f t="shared" si="3"/>
        <v>44136</v>
      </c>
      <c r="E239" s="4" t="s">
        <v>45</v>
      </c>
      <c r="F239" s="4" t="s">
        <v>46</v>
      </c>
      <c r="G239" s="4" t="s">
        <v>47</v>
      </c>
      <c r="H239" s="4" t="s">
        <v>48</v>
      </c>
      <c r="I239" s="4" t="s">
        <v>49</v>
      </c>
      <c r="J239" s="4" t="s">
        <v>51</v>
      </c>
      <c r="K239" s="10">
        <v>756</v>
      </c>
      <c r="L239" s="9">
        <v>526.24</v>
      </c>
    </row>
    <row r="240" spans="1:12" x14ac:dyDescent="0.25">
      <c r="A240" s="2" t="s">
        <v>40</v>
      </c>
      <c r="B240" s="2">
        <v>2020</v>
      </c>
      <c r="C240" s="46">
        <v>44136</v>
      </c>
      <c r="D240" s="54">
        <f t="shared" si="3"/>
        <v>44136</v>
      </c>
      <c r="E240" s="2" t="s">
        <v>45</v>
      </c>
      <c r="F240" s="2" t="s">
        <v>46</v>
      </c>
      <c r="G240" s="2" t="s">
        <v>47</v>
      </c>
      <c r="H240" s="2" t="s">
        <v>48</v>
      </c>
      <c r="I240" s="2" t="s">
        <v>49</v>
      </c>
      <c r="J240" s="2" t="s">
        <v>51</v>
      </c>
      <c r="K240" s="11">
        <v>809</v>
      </c>
      <c r="L240" s="8">
        <v>526.24</v>
      </c>
    </row>
    <row r="241" spans="1:12" x14ac:dyDescent="0.25">
      <c r="A241" s="4" t="s">
        <v>40</v>
      </c>
      <c r="B241" s="4">
        <v>2020</v>
      </c>
      <c r="C241" s="47">
        <v>44136</v>
      </c>
      <c r="D241" s="55">
        <f t="shared" si="3"/>
        <v>44136</v>
      </c>
      <c r="E241" s="4" t="s">
        <v>45</v>
      </c>
      <c r="F241" s="4" t="s">
        <v>46</v>
      </c>
      <c r="G241" s="4" t="s">
        <v>47</v>
      </c>
      <c r="H241" s="4" t="s">
        <v>48</v>
      </c>
      <c r="I241" s="4" t="s">
        <v>49</v>
      </c>
      <c r="J241" s="4" t="s">
        <v>51</v>
      </c>
      <c r="K241" s="10">
        <v>199</v>
      </c>
      <c r="L241" s="9">
        <v>284.57</v>
      </c>
    </row>
    <row r="242" spans="1:12" x14ac:dyDescent="0.25">
      <c r="A242" s="2" t="s">
        <v>40</v>
      </c>
      <c r="B242" s="2">
        <v>2020</v>
      </c>
      <c r="C242" s="46">
        <v>44136</v>
      </c>
      <c r="D242" s="54">
        <f t="shared" si="3"/>
        <v>44136</v>
      </c>
      <c r="E242" s="2" t="s">
        <v>45</v>
      </c>
      <c r="F242" s="2" t="s">
        <v>46</v>
      </c>
      <c r="G242" s="2" t="s">
        <v>47</v>
      </c>
      <c r="H242" s="2" t="s">
        <v>48</v>
      </c>
      <c r="I242" s="2" t="s">
        <v>49</v>
      </c>
      <c r="J242" s="2" t="s">
        <v>51</v>
      </c>
      <c r="K242" s="11">
        <v>247</v>
      </c>
      <c r="L242" s="8">
        <v>353.21</v>
      </c>
    </row>
    <row r="243" spans="1:12" x14ac:dyDescent="0.25">
      <c r="A243" s="4" t="s">
        <v>42</v>
      </c>
      <c r="B243" s="4">
        <v>2020</v>
      </c>
      <c r="C243" s="47">
        <v>44136</v>
      </c>
      <c r="D243" s="55">
        <f t="shared" si="3"/>
        <v>44136</v>
      </c>
      <c r="E243" s="4" t="s">
        <v>45</v>
      </c>
      <c r="F243" s="4" t="s">
        <v>46</v>
      </c>
      <c r="G243" s="4" t="s">
        <v>47</v>
      </c>
      <c r="H243" s="4" t="s">
        <v>48</v>
      </c>
      <c r="I243" s="4" t="s">
        <v>49</v>
      </c>
      <c r="J243" s="4" t="s">
        <v>51</v>
      </c>
      <c r="K243" s="10">
        <v>169</v>
      </c>
      <c r="L243" s="9">
        <v>241.67000000000002</v>
      </c>
    </row>
    <row r="244" spans="1:12" x14ac:dyDescent="0.25">
      <c r="A244" s="2" t="s">
        <v>40</v>
      </c>
      <c r="B244" s="2">
        <v>2020</v>
      </c>
      <c r="C244" s="46">
        <v>44136</v>
      </c>
      <c r="D244" s="54">
        <f t="shared" si="3"/>
        <v>44136</v>
      </c>
      <c r="E244" s="2" t="s">
        <v>45</v>
      </c>
      <c r="F244" s="2" t="s">
        <v>46</v>
      </c>
      <c r="G244" s="2" t="s">
        <v>47</v>
      </c>
      <c r="H244" s="2" t="s">
        <v>48</v>
      </c>
      <c r="I244" s="2" t="s">
        <v>49</v>
      </c>
      <c r="J244" s="2" t="s">
        <v>50</v>
      </c>
      <c r="K244" s="11">
        <v>239</v>
      </c>
      <c r="L244" s="8">
        <v>341.77</v>
      </c>
    </row>
    <row r="245" spans="1:12" x14ac:dyDescent="0.25">
      <c r="A245" s="4" t="s">
        <v>41</v>
      </c>
      <c r="B245" s="4">
        <v>2020</v>
      </c>
      <c r="C245" s="47">
        <v>44136</v>
      </c>
      <c r="D245" s="55">
        <f t="shared" si="3"/>
        <v>44136</v>
      </c>
      <c r="E245" s="4" t="s">
        <v>45</v>
      </c>
      <c r="F245" s="4" t="s">
        <v>46</v>
      </c>
      <c r="G245" s="4" t="s">
        <v>47</v>
      </c>
      <c r="H245" s="4" t="s">
        <v>48</v>
      </c>
      <c r="I245" s="4" t="s">
        <v>49</v>
      </c>
      <c r="J245" s="4" t="s">
        <v>50</v>
      </c>
      <c r="K245" s="10">
        <v>233</v>
      </c>
      <c r="L245" s="9">
        <v>333.19</v>
      </c>
    </row>
    <row r="246" spans="1:12" x14ac:dyDescent="0.25">
      <c r="A246" s="2" t="s">
        <v>42</v>
      </c>
      <c r="B246" s="2">
        <v>2020</v>
      </c>
      <c r="C246" s="46">
        <v>44136</v>
      </c>
      <c r="D246" s="54">
        <f t="shared" si="3"/>
        <v>44136</v>
      </c>
      <c r="E246" s="2" t="s">
        <v>45</v>
      </c>
      <c r="F246" s="2" t="s">
        <v>46</v>
      </c>
      <c r="G246" s="2" t="s">
        <v>47</v>
      </c>
      <c r="H246" s="2" t="s">
        <v>48</v>
      </c>
      <c r="I246" s="2" t="s">
        <v>49</v>
      </c>
      <c r="J246" s="2" t="s">
        <v>50</v>
      </c>
      <c r="K246" s="11">
        <v>227</v>
      </c>
      <c r="L246" s="8">
        <v>324.61</v>
      </c>
    </row>
    <row r="247" spans="1:12" x14ac:dyDescent="0.25">
      <c r="A247" s="4" t="s">
        <v>42</v>
      </c>
      <c r="B247" s="4">
        <v>2020</v>
      </c>
      <c r="C247" s="47">
        <v>44136</v>
      </c>
      <c r="D247" s="55">
        <f t="shared" si="3"/>
        <v>44136</v>
      </c>
      <c r="E247" s="4" t="s">
        <v>45</v>
      </c>
      <c r="F247" s="4" t="s">
        <v>46</v>
      </c>
      <c r="G247" s="4" t="s">
        <v>47</v>
      </c>
      <c r="H247" s="4" t="s">
        <v>48</v>
      </c>
      <c r="I247" s="4" t="s">
        <v>49</v>
      </c>
      <c r="J247" s="4" t="s">
        <v>51</v>
      </c>
      <c r="K247" s="10">
        <v>197</v>
      </c>
      <c r="L247" s="9">
        <v>281.70999999999998</v>
      </c>
    </row>
    <row r="248" spans="1:12" x14ac:dyDescent="0.25">
      <c r="A248" s="2" t="s">
        <v>42</v>
      </c>
      <c r="B248" s="2">
        <v>2020</v>
      </c>
      <c r="C248" s="46">
        <v>44136</v>
      </c>
      <c r="D248" s="54">
        <f t="shared" si="3"/>
        <v>44136</v>
      </c>
      <c r="E248" s="2" t="s">
        <v>45</v>
      </c>
      <c r="F248" s="2" t="s">
        <v>46</v>
      </c>
      <c r="G248" s="2" t="s">
        <v>47</v>
      </c>
      <c r="H248" s="2" t="s">
        <v>48</v>
      </c>
      <c r="I248" s="2" t="s">
        <v>49</v>
      </c>
      <c r="J248" s="2" t="s">
        <v>51</v>
      </c>
      <c r="K248" s="11">
        <v>245</v>
      </c>
      <c r="L248" s="8">
        <v>350.35</v>
      </c>
    </row>
    <row r="249" spans="1:12" x14ac:dyDescent="0.25">
      <c r="A249" s="4" t="s">
        <v>43</v>
      </c>
      <c r="B249" s="4">
        <v>2020</v>
      </c>
      <c r="C249" s="47">
        <v>44136</v>
      </c>
      <c r="D249" s="55">
        <f t="shared" si="3"/>
        <v>44136</v>
      </c>
      <c r="E249" s="4" t="s">
        <v>45</v>
      </c>
      <c r="F249" s="4" t="s">
        <v>46</v>
      </c>
      <c r="G249" s="4" t="s">
        <v>47</v>
      </c>
      <c r="H249" s="4" t="s">
        <v>48</v>
      </c>
      <c r="I249" s="4" t="s">
        <v>49</v>
      </c>
      <c r="J249" s="4" t="s">
        <v>51</v>
      </c>
      <c r="K249" s="10">
        <v>778</v>
      </c>
      <c r="L249" s="9">
        <v>1112.54</v>
      </c>
    </row>
    <row r="250" spans="1:12" x14ac:dyDescent="0.25">
      <c r="A250" s="2" t="s">
        <v>41</v>
      </c>
      <c r="B250" s="2">
        <v>2020</v>
      </c>
      <c r="C250" s="46">
        <v>44105</v>
      </c>
      <c r="D250" s="54">
        <f t="shared" si="3"/>
        <v>44105</v>
      </c>
      <c r="E250" s="2" t="s">
        <v>45</v>
      </c>
      <c r="F250" s="2" t="s">
        <v>46</v>
      </c>
      <c r="G250" s="2" t="s">
        <v>47</v>
      </c>
      <c r="H250" s="2" t="s">
        <v>48</v>
      </c>
      <c r="I250" s="2" t="s">
        <v>49</v>
      </c>
      <c r="J250" s="2" t="s">
        <v>50</v>
      </c>
      <c r="K250" s="11">
        <v>254</v>
      </c>
      <c r="L250" s="8">
        <v>526.24</v>
      </c>
    </row>
    <row r="251" spans="1:12" x14ac:dyDescent="0.25">
      <c r="A251" s="4" t="s">
        <v>41</v>
      </c>
      <c r="B251" s="4">
        <v>2020</v>
      </c>
      <c r="C251" s="47">
        <v>44105</v>
      </c>
      <c r="D251" s="55">
        <f t="shared" si="3"/>
        <v>44105</v>
      </c>
      <c r="E251" s="4" t="s">
        <v>45</v>
      </c>
      <c r="F251" s="4" t="s">
        <v>46</v>
      </c>
      <c r="G251" s="4" t="s">
        <v>47</v>
      </c>
      <c r="H251" s="4" t="s">
        <v>48</v>
      </c>
      <c r="I251" s="4" t="s">
        <v>49</v>
      </c>
      <c r="J251" s="4" t="s">
        <v>50</v>
      </c>
      <c r="K251" s="10">
        <v>248</v>
      </c>
      <c r="L251" s="9">
        <v>526.24</v>
      </c>
    </row>
    <row r="252" spans="1:12" x14ac:dyDescent="0.25">
      <c r="A252" s="2" t="s">
        <v>41</v>
      </c>
      <c r="B252" s="2">
        <v>2020</v>
      </c>
      <c r="C252" s="46">
        <v>44105</v>
      </c>
      <c r="D252" s="54">
        <f t="shared" si="3"/>
        <v>44105</v>
      </c>
      <c r="E252" s="2" t="s">
        <v>45</v>
      </c>
      <c r="F252" s="2" t="s">
        <v>46</v>
      </c>
      <c r="G252" s="2" t="s">
        <v>47</v>
      </c>
      <c r="H252" s="2" t="s">
        <v>48</v>
      </c>
      <c r="I252" s="2" t="s">
        <v>49</v>
      </c>
      <c r="J252" s="2" t="s">
        <v>51</v>
      </c>
      <c r="K252" s="11">
        <v>206</v>
      </c>
      <c r="L252" s="8">
        <v>294.58</v>
      </c>
    </row>
    <row r="253" spans="1:12" x14ac:dyDescent="0.25">
      <c r="A253" s="4" t="s">
        <v>40</v>
      </c>
      <c r="B253" s="4">
        <v>2020</v>
      </c>
      <c r="C253" s="47">
        <v>44105</v>
      </c>
      <c r="D253" s="55">
        <f t="shared" si="3"/>
        <v>44105</v>
      </c>
      <c r="E253" s="4" t="s">
        <v>45</v>
      </c>
      <c r="F253" s="4" t="s">
        <v>46</v>
      </c>
      <c r="G253" s="4" t="s">
        <v>47</v>
      </c>
      <c r="H253" s="4" t="s">
        <v>48</v>
      </c>
      <c r="I253" s="4" t="s">
        <v>49</v>
      </c>
      <c r="J253" s="4" t="s">
        <v>51</v>
      </c>
      <c r="K253" s="10">
        <v>248</v>
      </c>
      <c r="L253" s="9">
        <v>354.64</v>
      </c>
    </row>
    <row r="254" spans="1:12" x14ac:dyDescent="0.25">
      <c r="A254" s="2" t="s">
        <v>42</v>
      </c>
      <c r="B254" s="2">
        <v>2020</v>
      </c>
      <c r="C254" s="46">
        <v>44105</v>
      </c>
      <c r="D254" s="54">
        <f t="shared" si="3"/>
        <v>44105</v>
      </c>
      <c r="E254" s="2" t="s">
        <v>45</v>
      </c>
      <c r="F254" s="2" t="s">
        <v>46</v>
      </c>
      <c r="G254" s="2" t="s">
        <v>47</v>
      </c>
      <c r="H254" s="2" t="s">
        <v>48</v>
      </c>
      <c r="I254" s="2" t="s">
        <v>49</v>
      </c>
      <c r="J254" s="2" t="s">
        <v>51</v>
      </c>
      <c r="K254" s="11">
        <v>176</v>
      </c>
      <c r="L254" s="8">
        <v>251.68</v>
      </c>
    </row>
    <row r="255" spans="1:12" x14ac:dyDescent="0.25">
      <c r="A255" s="4" t="s">
        <v>44</v>
      </c>
      <c r="B255" s="4">
        <v>2020</v>
      </c>
      <c r="C255" s="47">
        <v>44105</v>
      </c>
      <c r="D255" s="55">
        <f t="shared" si="3"/>
        <v>44105</v>
      </c>
      <c r="E255" s="4" t="s">
        <v>45</v>
      </c>
      <c r="F255" s="4" t="s">
        <v>46</v>
      </c>
      <c r="G255" s="4" t="s">
        <v>47</v>
      </c>
      <c r="H255" s="4" t="s">
        <v>48</v>
      </c>
      <c r="I255" s="4" t="s">
        <v>49</v>
      </c>
      <c r="J255" s="4" t="s">
        <v>51</v>
      </c>
      <c r="K255" s="10">
        <v>202</v>
      </c>
      <c r="L255" s="9">
        <v>288.86</v>
      </c>
    </row>
    <row r="256" spans="1:12" x14ac:dyDescent="0.25">
      <c r="A256" s="2" t="s">
        <v>41</v>
      </c>
      <c r="B256" s="2">
        <v>2020</v>
      </c>
      <c r="C256" s="46">
        <v>44105</v>
      </c>
      <c r="D256" s="54">
        <f t="shared" si="3"/>
        <v>44105</v>
      </c>
      <c r="E256" s="2" t="s">
        <v>45</v>
      </c>
      <c r="F256" s="2" t="s">
        <v>46</v>
      </c>
      <c r="G256" s="2" t="s">
        <v>47</v>
      </c>
      <c r="H256" s="2" t="s">
        <v>48</v>
      </c>
      <c r="I256" s="2" t="s">
        <v>49</v>
      </c>
      <c r="J256" s="2" t="s">
        <v>51</v>
      </c>
      <c r="K256" s="11">
        <v>250</v>
      </c>
      <c r="L256" s="8">
        <v>357.5</v>
      </c>
    </row>
    <row r="257" spans="1:12" x14ac:dyDescent="0.25">
      <c r="A257" s="4" t="s">
        <v>40</v>
      </c>
      <c r="B257" s="4">
        <v>2020</v>
      </c>
      <c r="C257" s="47">
        <v>44105</v>
      </c>
      <c r="D257" s="55">
        <f t="shared" si="3"/>
        <v>44105</v>
      </c>
      <c r="E257" s="4" t="s">
        <v>45</v>
      </c>
      <c r="F257" s="4" t="s">
        <v>46</v>
      </c>
      <c r="G257" s="4" t="s">
        <v>47</v>
      </c>
      <c r="H257" s="4" t="s">
        <v>48</v>
      </c>
      <c r="I257" s="4" t="s">
        <v>49</v>
      </c>
      <c r="J257" s="4" t="s">
        <v>51</v>
      </c>
      <c r="K257" s="10">
        <v>178</v>
      </c>
      <c r="L257" s="9">
        <v>254.54</v>
      </c>
    </row>
    <row r="258" spans="1:12" x14ac:dyDescent="0.25">
      <c r="A258" s="2" t="s">
        <v>40</v>
      </c>
      <c r="B258" s="2">
        <v>2020</v>
      </c>
      <c r="C258" s="46">
        <v>44105</v>
      </c>
      <c r="D258" s="54">
        <f t="shared" si="3"/>
        <v>44105</v>
      </c>
      <c r="E258" s="2" t="s">
        <v>45</v>
      </c>
      <c r="F258" s="2" t="s">
        <v>46</v>
      </c>
      <c r="G258" s="2" t="s">
        <v>47</v>
      </c>
      <c r="H258" s="2" t="s">
        <v>48</v>
      </c>
      <c r="I258" s="2" t="s">
        <v>49</v>
      </c>
      <c r="J258" s="2" t="s">
        <v>51</v>
      </c>
      <c r="K258" s="11">
        <v>258</v>
      </c>
      <c r="L258" s="8">
        <v>526.24</v>
      </c>
    </row>
    <row r="259" spans="1:12" x14ac:dyDescent="0.25">
      <c r="A259" s="4" t="s">
        <v>40</v>
      </c>
      <c r="B259" s="4">
        <v>2020</v>
      </c>
      <c r="C259" s="47">
        <v>44105</v>
      </c>
      <c r="D259" s="55">
        <f t="shared" ref="D259:D322" si="4">C259</f>
        <v>44105</v>
      </c>
      <c r="E259" s="4" t="s">
        <v>45</v>
      </c>
      <c r="F259" s="4" t="s">
        <v>46</v>
      </c>
      <c r="G259" s="4" t="s">
        <v>47</v>
      </c>
      <c r="H259" s="4" t="s">
        <v>48</v>
      </c>
      <c r="I259" s="4" t="s">
        <v>49</v>
      </c>
      <c r="J259" s="4" t="s">
        <v>51</v>
      </c>
      <c r="K259" s="10">
        <v>252</v>
      </c>
      <c r="L259" s="9">
        <v>526.24</v>
      </c>
    </row>
    <row r="260" spans="1:12" x14ac:dyDescent="0.25">
      <c r="A260" s="2" t="s">
        <v>40</v>
      </c>
      <c r="B260" s="2">
        <v>2020</v>
      </c>
      <c r="C260" s="46">
        <v>44105</v>
      </c>
      <c r="D260" s="54">
        <f t="shared" si="4"/>
        <v>44105</v>
      </c>
      <c r="E260" s="2" t="s">
        <v>45</v>
      </c>
      <c r="F260" s="2" t="s">
        <v>46</v>
      </c>
      <c r="G260" s="2" t="s">
        <v>47</v>
      </c>
      <c r="H260" s="2" t="s">
        <v>48</v>
      </c>
      <c r="I260" s="2" t="s">
        <v>49</v>
      </c>
      <c r="J260" s="2" t="s">
        <v>50</v>
      </c>
      <c r="K260" s="11">
        <v>246</v>
      </c>
      <c r="L260" s="8">
        <v>526.24</v>
      </c>
    </row>
    <row r="261" spans="1:12" x14ac:dyDescent="0.25">
      <c r="A261" s="4" t="s">
        <v>42</v>
      </c>
      <c r="B261" s="4">
        <v>2020</v>
      </c>
      <c r="C261" s="47">
        <v>44105</v>
      </c>
      <c r="D261" s="55">
        <f t="shared" si="4"/>
        <v>44105</v>
      </c>
      <c r="E261" s="4" t="s">
        <v>45</v>
      </c>
      <c r="F261" s="4" t="s">
        <v>46</v>
      </c>
      <c r="G261" s="4" t="s">
        <v>47</v>
      </c>
      <c r="H261" s="4" t="s">
        <v>48</v>
      </c>
      <c r="I261" s="4" t="s">
        <v>49</v>
      </c>
      <c r="J261" s="4" t="s">
        <v>51</v>
      </c>
      <c r="K261" s="10">
        <v>682</v>
      </c>
      <c r="L261" s="9">
        <v>975.26</v>
      </c>
    </row>
    <row r="262" spans="1:12" x14ac:dyDescent="0.25">
      <c r="A262" s="2" t="s">
        <v>41</v>
      </c>
      <c r="B262" s="2">
        <v>2020</v>
      </c>
      <c r="C262" s="46">
        <v>44105</v>
      </c>
      <c r="D262" s="54">
        <f t="shared" si="4"/>
        <v>44105</v>
      </c>
      <c r="E262" s="2" t="s">
        <v>45</v>
      </c>
      <c r="F262" s="2" t="s">
        <v>46</v>
      </c>
      <c r="G262" s="2" t="s">
        <v>47</v>
      </c>
      <c r="H262" s="2" t="s">
        <v>48</v>
      </c>
      <c r="I262" s="2" t="s">
        <v>49</v>
      </c>
      <c r="J262" s="2" t="s">
        <v>51</v>
      </c>
      <c r="K262" s="11">
        <v>715</v>
      </c>
      <c r="L262" s="8">
        <v>1022.45</v>
      </c>
    </row>
    <row r="263" spans="1:12" x14ac:dyDescent="0.25">
      <c r="A263" s="4" t="s">
        <v>41</v>
      </c>
      <c r="B263" s="4">
        <v>2020</v>
      </c>
      <c r="C263" s="47">
        <v>44105</v>
      </c>
      <c r="D263" s="55">
        <f t="shared" si="4"/>
        <v>44105</v>
      </c>
      <c r="E263" s="4" t="s">
        <v>45</v>
      </c>
      <c r="F263" s="4" t="s">
        <v>46</v>
      </c>
      <c r="G263" s="4" t="s">
        <v>47</v>
      </c>
      <c r="H263" s="4" t="s">
        <v>48</v>
      </c>
      <c r="I263" s="4" t="s">
        <v>49</v>
      </c>
      <c r="J263" s="4" t="s">
        <v>51</v>
      </c>
      <c r="K263" s="10">
        <v>255</v>
      </c>
      <c r="L263" s="9">
        <v>364.65</v>
      </c>
    </row>
    <row r="264" spans="1:12" x14ac:dyDescent="0.25">
      <c r="A264" s="2" t="s">
        <v>41</v>
      </c>
      <c r="B264" s="2">
        <v>2020</v>
      </c>
      <c r="C264" s="46">
        <v>44105</v>
      </c>
      <c r="D264" s="54">
        <f t="shared" si="4"/>
        <v>44105</v>
      </c>
      <c r="E264" s="2" t="s">
        <v>45</v>
      </c>
      <c r="F264" s="2" t="s">
        <v>46</v>
      </c>
      <c r="G264" s="2" t="s">
        <v>47</v>
      </c>
      <c r="H264" s="2" t="s">
        <v>48</v>
      </c>
      <c r="I264" s="2" t="s">
        <v>49</v>
      </c>
      <c r="J264" s="2" t="s">
        <v>51</v>
      </c>
      <c r="K264" s="11">
        <v>249</v>
      </c>
      <c r="L264" s="8">
        <v>356.07</v>
      </c>
    </row>
    <row r="265" spans="1:12" x14ac:dyDescent="0.25">
      <c r="A265" s="4" t="s">
        <v>40</v>
      </c>
      <c r="B265" s="4">
        <v>2020</v>
      </c>
      <c r="C265" s="47">
        <v>44105</v>
      </c>
      <c r="D265" s="55">
        <f t="shared" si="4"/>
        <v>44105</v>
      </c>
      <c r="E265" s="4" t="s">
        <v>45</v>
      </c>
      <c r="F265" s="4" t="s">
        <v>46</v>
      </c>
      <c r="G265" s="4" t="s">
        <v>47</v>
      </c>
      <c r="H265" s="4" t="s">
        <v>48</v>
      </c>
      <c r="I265" s="4" t="s">
        <v>49</v>
      </c>
      <c r="J265" s="4" t="s">
        <v>50</v>
      </c>
      <c r="K265" s="10">
        <v>243</v>
      </c>
      <c r="L265" s="9">
        <v>347.49</v>
      </c>
    </row>
    <row r="266" spans="1:12" x14ac:dyDescent="0.25">
      <c r="A266" s="2" t="s">
        <v>40</v>
      </c>
      <c r="B266" s="2">
        <v>2020</v>
      </c>
      <c r="C266" s="46">
        <v>44105</v>
      </c>
      <c r="D266" s="54">
        <f t="shared" si="4"/>
        <v>44105</v>
      </c>
      <c r="E266" s="2" t="s">
        <v>45</v>
      </c>
      <c r="F266" s="2" t="s">
        <v>46</v>
      </c>
      <c r="G266" s="2" t="s">
        <v>47</v>
      </c>
      <c r="H266" s="2" t="s">
        <v>48</v>
      </c>
      <c r="I266" s="2" t="s">
        <v>49</v>
      </c>
      <c r="J266" s="2" t="s">
        <v>51</v>
      </c>
      <c r="K266" s="11">
        <v>755</v>
      </c>
      <c r="L266" s="8">
        <v>526.24</v>
      </c>
    </row>
    <row r="267" spans="1:12" x14ac:dyDescent="0.25">
      <c r="A267" s="4" t="s">
        <v>42</v>
      </c>
      <c r="B267" s="4">
        <v>2020</v>
      </c>
      <c r="C267" s="47">
        <v>44105</v>
      </c>
      <c r="D267" s="55">
        <f t="shared" si="4"/>
        <v>44105</v>
      </c>
      <c r="E267" s="4" t="s">
        <v>45</v>
      </c>
      <c r="F267" s="4" t="s">
        <v>46</v>
      </c>
      <c r="G267" s="4" t="s">
        <v>47</v>
      </c>
      <c r="H267" s="4" t="s">
        <v>48</v>
      </c>
      <c r="I267" s="4" t="s">
        <v>49</v>
      </c>
      <c r="J267" s="4" t="s">
        <v>51</v>
      </c>
      <c r="K267" s="10">
        <v>808</v>
      </c>
      <c r="L267" s="9">
        <v>526.24</v>
      </c>
    </row>
    <row r="268" spans="1:12" x14ac:dyDescent="0.25">
      <c r="A268" s="2" t="s">
        <v>40</v>
      </c>
      <c r="B268" s="2">
        <v>2020</v>
      </c>
      <c r="C268" s="46">
        <v>44105</v>
      </c>
      <c r="D268" s="54">
        <f t="shared" si="4"/>
        <v>44105</v>
      </c>
      <c r="E268" s="2" t="s">
        <v>45</v>
      </c>
      <c r="F268" s="2" t="s">
        <v>46</v>
      </c>
      <c r="G268" s="2" t="s">
        <v>47</v>
      </c>
      <c r="H268" s="2" t="s">
        <v>48</v>
      </c>
      <c r="I268" s="2" t="s">
        <v>49</v>
      </c>
      <c r="J268" s="2" t="s">
        <v>51</v>
      </c>
      <c r="K268" s="11">
        <v>205</v>
      </c>
      <c r="L268" s="8">
        <v>293.14999999999998</v>
      </c>
    </row>
    <row r="269" spans="1:12" x14ac:dyDescent="0.25">
      <c r="A269" s="4" t="s">
        <v>40</v>
      </c>
      <c r="B269" s="4">
        <v>2020</v>
      </c>
      <c r="C269" s="47">
        <v>44105</v>
      </c>
      <c r="D269" s="55">
        <f t="shared" si="4"/>
        <v>44105</v>
      </c>
      <c r="E269" s="4" t="s">
        <v>45</v>
      </c>
      <c r="F269" s="4" t="s">
        <v>46</v>
      </c>
      <c r="G269" s="4" t="s">
        <v>47</v>
      </c>
      <c r="H269" s="4" t="s">
        <v>48</v>
      </c>
      <c r="I269" s="4" t="s">
        <v>49</v>
      </c>
      <c r="J269" s="4" t="s">
        <v>51</v>
      </c>
      <c r="K269" s="10">
        <v>253</v>
      </c>
      <c r="L269" s="9">
        <v>361.78999999999996</v>
      </c>
    </row>
    <row r="270" spans="1:12" x14ac:dyDescent="0.25">
      <c r="A270" s="2" t="s">
        <v>44</v>
      </c>
      <c r="B270" s="2">
        <v>2020</v>
      </c>
      <c r="C270" s="46">
        <v>44105</v>
      </c>
      <c r="D270" s="54">
        <f t="shared" si="4"/>
        <v>44105</v>
      </c>
      <c r="E270" s="2" t="s">
        <v>45</v>
      </c>
      <c r="F270" s="2" t="s">
        <v>46</v>
      </c>
      <c r="G270" s="2" t="s">
        <v>47</v>
      </c>
      <c r="H270" s="2" t="s">
        <v>48</v>
      </c>
      <c r="I270" s="2" t="s">
        <v>49</v>
      </c>
      <c r="J270" s="2" t="s">
        <v>51</v>
      </c>
      <c r="K270" s="11">
        <v>175</v>
      </c>
      <c r="L270" s="8">
        <v>250.25</v>
      </c>
    </row>
    <row r="271" spans="1:12" x14ac:dyDescent="0.25">
      <c r="A271" s="4" t="s">
        <v>43</v>
      </c>
      <c r="B271" s="4">
        <v>2020</v>
      </c>
      <c r="C271" s="47">
        <v>44105</v>
      </c>
      <c r="D271" s="55">
        <f t="shared" si="4"/>
        <v>44105</v>
      </c>
      <c r="E271" s="4" t="s">
        <v>45</v>
      </c>
      <c r="F271" s="4" t="s">
        <v>46</v>
      </c>
      <c r="G271" s="4" t="s">
        <v>47</v>
      </c>
      <c r="H271" s="4" t="s">
        <v>48</v>
      </c>
      <c r="I271" s="4" t="s">
        <v>49</v>
      </c>
      <c r="J271" s="4" t="s">
        <v>50</v>
      </c>
      <c r="K271" s="10">
        <v>257</v>
      </c>
      <c r="L271" s="9">
        <v>367.51</v>
      </c>
    </row>
    <row r="272" spans="1:12" x14ac:dyDescent="0.25">
      <c r="A272" s="2" t="s">
        <v>43</v>
      </c>
      <c r="B272" s="2">
        <v>2020</v>
      </c>
      <c r="C272" s="46">
        <v>44105</v>
      </c>
      <c r="D272" s="54">
        <f t="shared" si="4"/>
        <v>44105</v>
      </c>
      <c r="E272" s="2" t="s">
        <v>45</v>
      </c>
      <c r="F272" s="2" t="s">
        <v>46</v>
      </c>
      <c r="G272" s="2" t="s">
        <v>47</v>
      </c>
      <c r="H272" s="2" t="s">
        <v>48</v>
      </c>
      <c r="I272" s="2" t="s">
        <v>49</v>
      </c>
      <c r="J272" s="2" t="s">
        <v>50</v>
      </c>
      <c r="K272" s="11">
        <v>251</v>
      </c>
      <c r="L272" s="8">
        <v>358.93</v>
      </c>
    </row>
    <row r="273" spans="1:12" x14ac:dyDescent="0.25">
      <c r="A273" s="4" t="s">
        <v>41</v>
      </c>
      <c r="B273" s="4">
        <v>2020</v>
      </c>
      <c r="C273" s="47">
        <v>44105</v>
      </c>
      <c r="D273" s="55">
        <f t="shared" si="4"/>
        <v>44105</v>
      </c>
      <c r="E273" s="4" t="s">
        <v>45</v>
      </c>
      <c r="F273" s="4" t="s">
        <v>46</v>
      </c>
      <c r="G273" s="4" t="s">
        <v>47</v>
      </c>
      <c r="H273" s="4" t="s">
        <v>48</v>
      </c>
      <c r="I273" s="4" t="s">
        <v>49</v>
      </c>
      <c r="J273" s="4" t="s">
        <v>50</v>
      </c>
      <c r="K273" s="10">
        <v>245</v>
      </c>
      <c r="L273" s="9">
        <v>350.35</v>
      </c>
    </row>
    <row r="274" spans="1:12" x14ac:dyDescent="0.25">
      <c r="A274" s="2" t="s">
        <v>42</v>
      </c>
      <c r="B274" s="2">
        <v>2020</v>
      </c>
      <c r="C274" s="46">
        <v>44105</v>
      </c>
      <c r="D274" s="54">
        <f t="shared" si="4"/>
        <v>44105</v>
      </c>
      <c r="E274" s="2" t="s">
        <v>45</v>
      </c>
      <c r="F274" s="2" t="s">
        <v>46</v>
      </c>
      <c r="G274" s="2" t="s">
        <v>47</v>
      </c>
      <c r="H274" s="2" t="s">
        <v>48</v>
      </c>
      <c r="I274" s="2" t="s">
        <v>49</v>
      </c>
      <c r="J274" s="2" t="s">
        <v>51</v>
      </c>
      <c r="K274" s="11">
        <v>203</v>
      </c>
      <c r="L274" s="8">
        <v>290.28999999999996</v>
      </c>
    </row>
    <row r="275" spans="1:12" x14ac:dyDescent="0.25">
      <c r="A275" s="4" t="s">
        <v>40</v>
      </c>
      <c r="B275" s="4">
        <v>2020</v>
      </c>
      <c r="C275" s="47">
        <v>44105</v>
      </c>
      <c r="D275" s="55">
        <f t="shared" si="4"/>
        <v>44105</v>
      </c>
      <c r="E275" s="4" t="s">
        <v>45</v>
      </c>
      <c r="F275" s="4" t="s">
        <v>46</v>
      </c>
      <c r="G275" s="4" t="s">
        <v>47</v>
      </c>
      <c r="H275" s="4" t="s">
        <v>48</v>
      </c>
      <c r="I275" s="4" t="s">
        <v>49</v>
      </c>
      <c r="J275" s="4" t="s">
        <v>51</v>
      </c>
      <c r="K275" s="10">
        <v>251</v>
      </c>
      <c r="L275" s="9">
        <v>358.93</v>
      </c>
    </row>
    <row r="276" spans="1:12" x14ac:dyDescent="0.25">
      <c r="A276" s="2" t="s">
        <v>41</v>
      </c>
      <c r="B276" s="2">
        <v>2020</v>
      </c>
      <c r="C276" s="46">
        <v>44105</v>
      </c>
      <c r="D276" s="54">
        <f t="shared" si="4"/>
        <v>44105</v>
      </c>
      <c r="E276" s="2" t="s">
        <v>45</v>
      </c>
      <c r="F276" s="2" t="s">
        <v>46</v>
      </c>
      <c r="G276" s="2" t="s">
        <v>47</v>
      </c>
      <c r="H276" s="2" t="s">
        <v>48</v>
      </c>
      <c r="I276" s="2" t="s">
        <v>49</v>
      </c>
      <c r="J276" s="2" t="s">
        <v>51</v>
      </c>
      <c r="K276" s="11">
        <v>777</v>
      </c>
      <c r="L276" s="8">
        <v>1111.1100000000001</v>
      </c>
    </row>
    <row r="277" spans="1:12" x14ac:dyDescent="0.25">
      <c r="A277" s="4" t="s">
        <v>40</v>
      </c>
      <c r="B277" s="4">
        <v>2020</v>
      </c>
      <c r="C277" s="47">
        <v>44075</v>
      </c>
      <c r="D277" s="55">
        <f t="shared" si="4"/>
        <v>44075</v>
      </c>
      <c r="E277" s="4" t="s">
        <v>45</v>
      </c>
      <c r="F277" s="4" t="s">
        <v>46</v>
      </c>
      <c r="G277" s="4" t="s">
        <v>47</v>
      </c>
      <c r="H277" s="4" t="s">
        <v>48</v>
      </c>
      <c r="I277" s="4" t="s">
        <v>49</v>
      </c>
      <c r="J277" s="4" t="s">
        <v>50</v>
      </c>
      <c r="K277" s="10">
        <v>272</v>
      </c>
      <c r="L277" s="9">
        <v>526.24</v>
      </c>
    </row>
    <row r="278" spans="1:12" x14ac:dyDescent="0.25">
      <c r="A278" s="2" t="s">
        <v>40</v>
      </c>
      <c r="B278" s="2">
        <v>2020</v>
      </c>
      <c r="C278" s="46">
        <v>44075</v>
      </c>
      <c r="D278" s="54">
        <f t="shared" si="4"/>
        <v>44075</v>
      </c>
      <c r="E278" s="2" t="s">
        <v>45</v>
      </c>
      <c r="F278" s="2" t="s">
        <v>46</v>
      </c>
      <c r="G278" s="2" t="s">
        <v>47</v>
      </c>
      <c r="H278" s="2" t="s">
        <v>48</v>
      </c>
      <c r="I278" s="2" t="s">
        <v>49</v>
      </c>
      <c r="J278" s="2" t="s">
        <v>50</v>
      </c>
      <c r="K278" s="11">
        <v>266</v>
      </c>
      <c r="L278" s="8">
        <v>526.24</v>
      </c>
    </row>
    <row r="279" spans="1:12" x14ac:dyDescent="0.25">
      <c r="A279" s="4" t="s">
        <v>40</v>
      </c>
      <c r="B279" s="4">
        <v>2020</v>
      </c>
      <c r="C279" s="47">
        <v>44075</v>
      </c>
      <c r="D279" s="55">
        <f t="shared" si="4"/>
        <v>44075</v>
      </c>
      <c r="E279" s="4" t="s">
        <v>45</v>
      </c>
      <c r="F279" s="4" t="s">
        <v>46</v>
      </c>
      <c r="G279" s="4" t="s">
        <v>47</v>
      </c>
      <c r="H279" s="4" t="s">
        <v>48</v>
      </c>
      <c r="I279" s="4" t="s">
        <v>49</v>
      </c>
      <c r="J279" s="4" t="s">
        <v>50</v>
      </c>
      <c r="K279" s="10">
        <v>260</v>
      </c>
      <c r="L279" s="9">
        <v>526.24</v>
      </c>
    </row>
    <row r="280" spans="1:12" x14ac:dyDescent="0.25">
      <c r="A280" s="2" t="s">
        <v>42</v>
      </c>
      <c r="B280" s="2">
        <v>2020</v>
      </c>
      <c r="C280" s="46">
        <v>44075</v>
      </c>
      <c r="D280" s="54">
        <f t="shared" si="4"/>
        <v>44075</v>
      </c>
      <c r="E280" s="2" t="s">
        <v>45</v>
      </c>
      <c r="F280" s="2" t="s">
        <v>46</v>
      </c>
      <c r="G280" s="2" t="s">
        <v>47</v>
      </c>
      <c r="H280" s="2" t="s">
        <v>48</v>
      </c>
      <c r="I280" s="2" t="s">
        <v>49</v>
      </c>
      <c r="J280" s="2" t="s">
        <v>51</v>
      </c>
      <c r="K280" s="11">
        <v>254</v>
      </c>
      <c r="L280" s="8">
        <v>363.22</v>
      </c>
    </row>
    <row r="281" spans="1:12" x14ac:dyDescent="0.25">
      <c r="A281" s="4" t="s">
        <v>40</v>
      </c>
      <c r="B281" s="4">
        <v>2020</v>
      </c>
      <c r="C281" s="47">
        <v>44075</v>
      </c>
      <c r="D281" s="55">
        <f t="shared" si="4"/>
        <v>44075</v>
      </c>
      <c r="E281" s="4" t="s">
        <v>45</v>
      </c>
      <c r="F281" s="4" t="s">
        <v>46</v>
      </c>
      <c r="G281" s="4" t="s">
        <v>47</v>
      </c>
      <c r="H281" s="4" t="s">
        <v>48</v>
      </c>
      <c r="I281" s="4" t="s">
        <v>49</v>
      </c>
      <c r="J281" s="4" t="s">
        <v>51</v>
      </c>
      <c r="K281" s="10">
        <v>182</v>
      </c>
      <c r="L281" s="9">
        <v>260.26</v>
      </c>
    </row>
    <row r="282" spans="1:12" x14ac:dyDescent="0.25">
      <c r="A282" s="2" t="s">
        <v>43</v>
      </c>
      <c r="B282" s="2">
        <v>2020</v>
      </c>
      <c r="C282" s="46">
        <v>44075</v>
      </c>
      <c r="D282" s="54">
        <f t="shared" si="4"/>
        <v>44075</v>
      </c>
      <c r="E282" s="2" t="s">
        <v>45</v>
      </c>
      <c r="F282" s="2" t="s">
        <v>46</v>
      </c>
      <c r="G282" s="2" t="s">
        <v>47</v>
      </c>
      <c r="H282" s="2" t="s">
        <v>48</v>
      </c>
      <c r="I282" s="2" t="s">
        <v>49</v>
      </c>
      <c r="J282" s="2" t="s">
        <v>51</v>
      </c>
      <c r="K282" s="11">
        <v>208</v>
      </c>
      <c r="L282" s="8">
        <v>297.44</v>
      </c>
    </row>
    <row r="283" spans="1:12" x14ac:dyDescent="0.25">
      <c r="A283" s="4" t="s">
        <v>43</v>
      </c>
      <c r="B283" s="4">
        <v>2020</v>
      </c>
      <c r="C283" s="47">
        <v>44075</v>
      </c>
      <c r="D283" s="55">
        <f t="shared" si="4"/>
        <v>44075</v>
      </c>
      <c r="E283" s="4" t="s">
        <v>45</v>
      </c>
      <c r="F283" s="4" t="s">
        <v>46</v>
      </c>
      <c r="G283" s="4" t="s">
        <v>47</v>
      </c>
      <c r="H283" s="4" t="s">
        <v>48</v>
      </c>
      <c r="I283" s="4" t="s">
        <v>49</v>
      </c>
      <c r="J283" s="4" t="s">
        <v>51</v>
      </c>
      <c r="K283" s="10">
        <v>256</v>
      </c>
      <c r="L283" s="9">
        <v>366.08</v>
      </c>
    </row>
    <row r="284" spans="1:12" x14ac:dyDescent="0.25">
      <c r="A284" s="2" t="s">
        <v>42</v>
      </c>
      <c r="B284" s="2">
        <v>2020</v>
      </c>
      <c r="C284" s="46">
        <v>44075</v>
      </c>
      <c r="D284" s="54">
        <f t="shared" si="4"/>
        <v>44075</v>
      </c>
      <c r="E284" s="2" t="s">
        <v>45</v>
      </c>
      <c r="F284" s="2" t="s">
        <v>46</v>
      </c>
      <c r="G284" s="2" t="s">
        <v>47</v>
      </c>
      <c r="H284" s="2" t="s">
        <v>48</v>
      </c>
      <c r="I284" s="2" t="s">
        <v>49</v>
      </c>
      <c r="J284" s="2" t="s">
        <v>51</v>
      </c>
      <c r="K284" s="11">
        <v>184</v>
      </c>
      <c r="L284" s="8">
        <v>263.12</v>
      </c>
    </row>
    <row r="285" spans="1:12" x14ac:dyDescent="0.25">
      <c r="A285" s="4" t="s">
        <v>44</v>
      </c>
      <c r="B285" s="4">
        <v>2020</v>
      </c>
      <c r="C285" s="47">
        <v>44075</v>
      </c>
      <c r="D285" s="55">
        <f t="shared" si="4"/>
        <v>44075</v>
      </c>
      <c r="E285" s="4" t="s">
        <v>45</v>
      </c>
      <c r="F285" s="4" t="s">
        <v>46</v>
      </c>
      <c r="G285" s="4" t="s">
        <v>47</v>
      </c>
      <c r="H285" s="4" t="s">
        <v>48</v>
      </c>
      <c r="I285" s="4" t="s">
        <v>49</v>
      </c>
      <c r="J285" s="4" t="s">
        <v>51</v>
      </c>
      <c r="K285" s="10">
        <v>270</v>
      </c>
      <c r="L285" s="9">
        <v>526.24</v>
      </c>
    </row>
    <row r="286" spans="1:12" x14ac:dyDescent="0.25">
      <c r="A286" s="2" t="s">
        <v>40</v>
      </c>
      <c r="B286" s="2">
        <v>2020</v>
      </c>
      <c r="C286" s="46">
        <v>44075</v>
      </c>
      <c r="D286" s="54">
        <f t="shared" si="4"/>
        <v>44075</v>
      </c>
      <c r="E286" s="2" t="s">
        <v>45</v>
      </c>
      <c r="F286" s="2" t="s">
        <v>46</v>
      </c>
      <c r="G286" s="2" t="s">
        <v>47</v>
      </c>
      <c r="H286" s="2" t="s">
        <v>48</v>
      </c>
      <c r="I286" s="2" t="s">
        <v>49</v>
      </c>
      <c r="J286" s="2" t="s">
        <v>51</v>
      </c>
      <c r="K286" s="11">
        <v>264</v>
      </c>
      <c r="L286" s="8">
        <v>526.24</v>
      </c>
    </row>
    <row r="287" spans="1:12" x14ac:dyDescent="0.25">
      <c r="A287" s="4" t="s">
        <v>43</v>
      </c>
      <c r="B287" s="4">
        <v>2020</v>
      </c>
      <c r="C287" s="47">
        <v>44075</v>
      </c>
      <c r="D287" s="55">
        <f t="shared" si="4"/>
        <v>44075</v>
      </c>
      <c r="E287" s="4" t="s">
        <v>45</v>
      </c>
      <c r="F287" s="4" t="s">
        <v>46</v>
      </c>
      <c r="G287" s="4" t="s">
        <v>47</v>
      </c>
      <c r="H287" s="4" t="s">
        <v>48</v>
      </c>
      <c r="I287" s="4" t="s">
        <v>49</v>
      </c>
      <c r="J287" s="4" t="s">
        <v>51</v>
      </c>
      <c r="K287" s="10">
        <v>681</v>
      </c>
      <c r="L287" s="9">
        <v>973.82999999999993</v>
      </c>
    </row>
    <row r="288" spans="1:12" x14ac:dyDescent="0.25">
      <c r="A288" s="2" t="s">
        <v>40</v>
      </c>
      <c r="B288" s="2">
        <v>2020</v>
      </c>
      <c r="C288" s="46">
        <v>44075</v>
      </c>
      <c r="D288" s="54">
        <f t="shared" si="4"/>
        <v>44075</v>
      </c>
      <c r="E288" s="2" t="s">
        <v>45</v>
      </c>
      <c r="F288" s="2" t="s">
        <v>46</v>
      </c>
      <c r="G288" s="2" t="s">
        <v>47</v>
      </c>
      <c r="H288" s="2" t="s">
        <v>48</v>
      </c>
      <c r="I288" s="2" t="s">
        <v>49</v>
      </c>
      <c r="J288" s="2" t="s">
        <v>51</v>
      </c>
      <c r="K288" s="11">
        <v>714</v>
      </c>
      <c r="L288" s="8">
        <v>1021.02</v>
      </c>
    </row>
    <row r="289" spans="1:12" x14ac:dyDescent="0.25">
      <c r="A289" s="4" t="s">
        <v>40</v>
      </c>
      <c r="B289" s="4">
        <v>2020</v>
      </c>
      <c r="C289" s="47">
        <v>44075</v>
      </c>
      <c r="D289" s="55">
        <f t="shared" si="4"/>
        <v>44075</v>
      </c>
      <c r="E289" s="4" t="s">
        <v>45</v>
      </c>
      <c r="F289" s="4" t="s">
        <v>46</v>
      </c>
      <c r="G289" s="4" t="s">
        <v>47</v>
      </c>
      <c r="H289" s="4" t="s">
        <v>48</v>
      </c>
      <c r="I289" s="4" t="s">
        <v>49</v>
      </c>
      <c r="J289" s="4" t="s">
        <v>51</v>
      </c>
      <c r="K289" s="10">
        <v>768</v>
      </c>
      <c r="L289" s="9">
        <v>1098.24</v>
      </c>
    </row>
    <row r="290" spans="1:12" x14ac:dyDescent="0.25">
      <c r="A290" s="2" t="s">
        <v>40</v>
      </c>
      <c r="B290" s="2">
        <v>2020</v>
      </c>
      <c r="C290" s="46">
        <v>44075</v>
      </c>
      <c r="D290" s="54">
        <f t="shared" si="4"/>
        <v>44075</v>
      </c>
      <c r="E290" s="2" t="s">
        <v>45</v>
      </c>
      <c r="F290" s="2" t="s">
        <v>46</v>
      </c>
      <c r="G290" s="2" t="s">
        <v>47</v>
      </c>
      <c r="H290" s="2" t="s">
        <v>48</v>
      </c>
      <c r="I290" s="2" t="s">
        <v>49</v>
      </c>
      <c r="J290" s="2" t="s">
        <v>51</v>
      </c>
      <c r="K290" s="11">
        <v>273</v>
      </c>
      <c r="L290" s="8">
        <v>390.39</v>
      </c>
    </row>
    <row r="291" spans="1:12" x14ac:dyDescent="0.25">
      <c r="A291" s="4" t="s">
        <v>43</v>
      </c>
      <c r="B291" s="4">
        <v>2020</v>
      </c>
      <c r="C291" s="47">
        <v>44075</v>
      </c>
      <c r="D291" s="55">
        <f t="shared" si="4"/>
        <v>44075</v>
      </c>
      <c r="E291" s="4" t="s">
        <v>45</v>
      </c>
      <c r="F291" s="4" t="s">
        <v>46</v>
      </c>
      <c r="G291" s="4" t="s">
        <v>47</v>
      </c>
      <c r="H291" s="4" t="s">
        <v>48</v>
      </c>
      <c r="I291" s="4" t="s">
        <v>49</v>
      </c>
      <c r="J291" s="4" t="s">
        <v>51</v>
      </c>
      <c r="K291" s="10">
        <v>267</v>
      </c>
      <c r="L291" s="9">
        <v>381.81</v>
      </c>
    </row>
    <row r="292" spans="1:12" x14ac:dyDescent="0.25">
      <c r="A292" s="2" t="s">
        <v>42</v>
      </c>
      <c r="B292" s="2">
        <v>2020</v>
      </c>
      <c r="C292" s="46">
        <v>44075</v>
      </c>
      <c r="D292" s="54">
        <f t="shared" si="4"/>
        <v>44075</v>
      </c>
      <c r="E292" s="2" t="s">
        <v>45</v>
      </c>
      <c r="F292" s="2" t="s">
        <v>46</v>
      </c>
      <c r="G292" s="2" t="s">
        <v>47</v>
      </c>
      <c r="H292" s="2" t="s">
        <v>48</v>
      </c>
      <c r="I292" s="2" t="s">
        <v>49</v>
      </c>
      <c r="J292" s="2" t="s">
        <v>51</v>
      </c>
      <c r="K292" s="11">
        <v>261</v>
      </c>
      <c r="L292" s="8">
        <v>373.23</v>
      </c>
    </row>
    <row r="293" spans="1:12" x14ac:dyDescent="0.25">
      <c r="A293" s="4" t="s">
        <v>40</v>
      </c>
      <c r="B293" s="4">
        <v>2020</v>
      </c>
      <c r="C293" s="47">
        <v>44075</v>
      </c>
      <c r="D293" s="55">
        <f t="shared" si="4"/>
        <v>44075</v>
      </c>
      <c r="E293" s="4" t="s">
        <v>45</v>
      </c>
      <c r="F293" s="4" t="s">
        <v>46</v>
      </c>
      <c r="G293" s="4" t="s">
        <v>47</v>
      </c>
      <c r="H293" s="4" t="s">
        <v>48</v>
      </c>
      <c r="I293" s="4" t="s">
        <v>49</v>
      </c>
      <c r="J293" s="4" t="s">
        <v>51</v>
      </c>
      <c r="K293" s="10">
        <v>207</v>
      </c>
      <c r="L293" s="9">
        <v>296.01</v>
      </c>
    </row>
    <row r="294" spans="1:12" x14ac:dyDescent="0.25">
      <c r="A294" s="2" t="s">
        <v>40</v>
      </c>
      <c r="B294" s="2">
        <v>2020</v>
      </c>
      <c r="C294" s="46">
        <v>44075</v>
      </c>
      <c r="D294" s="54">
        <f t="shared" si="4"/>
        <v>44075</v>
      </c>
      <c r="E294" s="2" t="s">
        <v>45</v>
      </c>
      <c r="F294" s="2" t="s">
        <v>46</v>
      </c>
      <c r="G294" s="2" t="s">
        <v>47</v>
      </c>
      <c r="H294" s="2" t="s">
        <v>48</v>
      </c>
      <c r="I294" s="2" t="s">
        <v>49</v>
      </c>
      <c r="J294" s="2" t="s">
        <v>51</v>
      </c>
      <c r="K294" s="11">
        <v>754</v>
      </c>
      <c r="L294" s="8">
        <v>526.24</v>
      </c>
    </row>
    <row r="295" spans="1:12" x14ac:dyDescent="0.25">
      <c r="A295" s="4" t="s">
        <v>43</v>
      </c>
      <c r="B295" s="4">
        <v>2020</v>
      </c>
      <c r="C295" s="47">
        <v>44075</v>
      </c>
      <c r="D295" s="55">
        <f t="shared" si="4"/>
        <v>44075</v>
      </c>
      <c r="E295" s="4" t="s">
        <v>45</v>
      </c>
      <c r="F295" s="4" t="s">
        <v>46</v>
      </c>
      <c r="G295" s="4" t="s">
        <v>47</v>
      </c>
      <c r="H295" s="4" t="s">
        <v>48</v>
      </c>
      <c r="I295" s="4" t="s">
        <v>49</v>
      </c>
      <c r="J295" s="4" t="s">
        <v>51</v>
      </c>
      <c r="K295" s="10">
        <v>807</v>
      </c>
      <c r="L295" s="9">
        <v>526.24</v>
      </c>
    </row>
    <row r="296" spans="1:12" x14ac:dyDescent="0.25">
      <c r="A296" s="2" t="s">
        <v>42</v>
      </c>
      <c r="B296" s="2">
        <v>2020</v>
      </c>
      <c r="C296" s="46">
        <v>44075</v>
      </c>
      <c r="D296" s="54">
        <f t="shared" si="4"/>
        <v>44075</v>
      </c>
      <c r="E296" s="2" t="s">
        <v>45</v>
      </c>
      <c r="F296" s="2" t="s">
        <v>46</v>
      </c>
      <c r="G296" s="2" t="s">
        <v>47</v>
      </c>
      <c r="H296" s="2" t="s">
        <v>48</v>
      </c>
      <c r="I296" s="2" t="s">
        <v>49</v>
      </c>
      <c r="J296" s="2" t="s">
        <v>51</v>
      </c>
      <c r="K296" s="11">
        <v>211</v>
      </c>
      <c r="L296" s="8">
        <v>301.73</v>
      </c>
    </row>
    <row r="297" spans="1:12" x14ac:dyDescent="0.25">
      <c r="A297" s="4" t="s">
        <v>43</v>
      </c>
      <c r="B297" s="4">
        <v>2020</v>
      </c>
      <c r="C297" s="47">
        <v>44075</v>
      </c>
      <c r="D297" s="55">
        <f t="shared" si="4"/>
        <v>44075</v>
      </c>
      <c r="E297" s="4" t="s">
        <v>45</v>
      </c>
      <c r="F297" s="4" t="s">
        <v>46</v>
      </c>
      <c r="G297" s="4" t="s">
        <v>47</v>
      </c>
      <c r="H297" s="4" t="s">
        <v>48</v>
      </c>
      <c r="I297" s="4" t="s">
        <v>49</v>
      </c>
      <c r="J297" s="4" t="s">
        <v>51</v>
      </c>
      <c r="K297" s="10">
        <v>181</v>
      </c>
      <c r="L297" s="9">
        <v>258.83</v>
      </c>
    </row>
    <row r="298" spans="1:12" x14ac:dyDescent="0.25">
      <c r="A298" s="2" t="s">
        <v>40</v>
      </c>
      <c r="B298" s="2">
        <v>2020</v>
      </c>
      <c r="C298" s="46">
        <v>44075</v>
      </c>
      <c r="D298" s="54">
        <f t="shared" si="4"/>
        <v>44075</v>
      </c>
      <c r="E298" s="2" t="s">
        <v>45</v>
      </c>
      <c r="F298" s="2" t="s">
        <v>46</v>
      </c>
      <c r="G298" s="2" t="s">
        <v>47</v>
      </c>
      <c r="H298" s="2" t="s">
        <v>48</v>
      </c>
      <c r="I298" s="2" t="s">
        <v>49</v>
      </c>
      <c r="J298" s="2" t="s">
        <v>50</v>
      </c>
      <c r="K298" s="11">
        <v>269</v>
      </c>
      <c r="L298" s="8">
        <v>384.67</v>
      </c>
    </row>
    <row r="299" spans="1:12" x14ac:dyDescent="0.25">
      <c r="A299" s="4" t="s">
        <v>41</v>
      </c>
      <c r="B299" s="4">
        <v>2020</v>
      </c>
      <c r="C299" s="47">
        <v>44075</v>
      </c>
      <c r="D299" s="55">
        <f t="shared" si="4"/>
        <v>44075</v>
      </c>
      <c r="E299" s="4" t="s">
        <v>45</v>
      </c>
      <c r="F299" s="4" t="s">
        <v>46</v>
      </c>
      <c r="G299" s="4" t="s">
        <v>47</v>
      </c>
      <c r="H299" s="4" t="s">
        <v>48</v>
      </c>
      <c r="I299" s="4" t="s">
        <v>49</v>
      </c>
      <c r="J299" s="4" t="s">
        <v>50</v>
      </c>
      <c r="K299" s="10">
        <v>263</v>
      </c>
      <c r="L299" s="9">
        <v>376.09000000000003</v>
      </c>
    </row>
    <row r="300" spans="1:12" x14ac:dyDescent="0.25">
      <c r="A300" s="2" t="s">
        <v>40</v>
      </c>
      <c r="B300" s="2">
        <v>2020</v>
      </c>
      <c r="C300" s="46">
        <v>44075</v>
      </c>
      <c r="D300" s="54">
        <f t="shared" si="4"/>
        <v>44075</v>
      </c>
      <c r="E300" s="2" t="s">
        <v>45</v>
      </c>
      <c r="F300" s="2" t="s">
        <v>46</v>
      </c>
      <c r="G300" s="2" t="s">
        <v>47</v>
      </c>
      <c r="H300" s="2" t="s">
        <v>48</v>
      </c>
      <c r="I300" s="2" t="s">
        <v>49</v>
      </c>
      <c r="J300" s="2" t="s">
        <v>51</v>
      </c>
      <c r="K300" s="11">
        <v>209</v>
      </c>
      <c r="L300" s="8">
        <v>298.87</v>
      </c>
    </row>
    <row r="301" spans="1:12" x14ac:dyDescent="0.25">
      <c r="A301" s="4" t="s">
        <v>44</v>
      </c>
      <c r="B301" s="4">
        <v>2020</v>
      </c>
      <c r="C301" s="47">
        <v>44075</v>
      </c>
      <c r="D301" s="55">
        <f t="shared" si="4"/>
        <v>44075</v>
      </c>
      <c r="E301" s="4" t="s">
        <v>45</v>
      </c>
      <c r="F301" s="4" t="s">
        <v>46</v>
      </c>
      <c r="G301" s="4" t="s">
        <v>47</v>
      </c>
      <c r="H301" s="4" t="s">
        <v>48</v>
      </c>
      <c r="I301" s="4" t="s">
        <v>49</v>
      </c>
      <c r="J301" s="4" t="s">
        <v>51</v>
      </c>
      <c r="K301" s="10">
        <v>257</v>
      </c>
      <c r="L301" s="9">
        <v>367.51</v>
      </c>
    </row>
    <row r="302" spans="1:12" x14ac:dyDescent="0.25">
      <c r="A302" s="2" t="s">
        <v>40</v>
      </c>
      <c r="B302" s="2">
        <v>2020</v>
      </c>
      <c r="C302" s="46">
        <v>43922</v>
      </c>
      <c r="D302" s="54">
        <f t="shared" si="4"/>
        <v>43922</v>
      </c>
      <c r="E302" s="2" t="s">
        <v>53</v>
      </c>
      <c r="F302" s="2" t="s">
        <v>46</v>
      </c>
      <c r="G302" s="2" t="s">
        <v>47</v>
      </c>
      <c r="H302" s="2" t="s">
        <v>48</v>
      </c>
      <c r="I302" s="2" t="s">
        <v>49</v>
      </c>
      <c r="J302" s="2" t="s">
        <v>50</v>
      </c>
      <c r="K302" s="11">
        <v>128</v>
      </c>
      <c r="L302" s="8">
        <v>183.04</v>
      </c>
    </row>
    <row r="303" spans="1:12" x14ac:dyDescent="0.25">
      <c r="A303" s="4" t="s">
        <v>42</v>
      </c>
      <c r="B303" s="4">
        <v>2020</v>
      </c>
      <c r="C303" s="47">
        <v>43922</v>
      </c>
      <c r="D303" s="55">
        <f t="shared" si="4"/>
        <v>43922</v>
      </c>
      <c r="E303" s="4" t="s">
        <v>53</v>
      </c>
      <c r="F303" s="4" t="s">
        <v>46</v>
      </c>
      <c r="G303" s="4" t="s">
        <v>47</v>
      </c>
      <c r="H303" s="4" t="s">
        <v>48</v>
      </c>
      <c r="I303" s="4" t="s">
        <v>49</v>
      </c>
      <c r="J303" s="4" t="s">
        <v>50</v>
      </c>
      <c r="K303" s="10">
        <v>302</v>
      </c>
      <c r="L303" s="9">
        <v>431.86</v>
      </c>
    </row>
    <row r="304" spans="1:12" x14ac:dyDescent="0.25">
      <c r="A304" s="2" t="s">
        <v>41</v>
      </c>
      <c r="B304" s="2">
        <v>2020</v>
      </c>
      <c r="C304" s="46">
        <v>43922</v>
      </c>
      <c r="D304" s="54">
        <f t="shared" si="4"/>
        <v>43922</v>
      </c>
      <c r="E304" s="2" t="s">
        <v>53</v>
      </c>
      <c r="F304" s="2" t="s">
        <v>46</v>
      </c>
      <c r="G304" s="2" t="s">
        <v>47</v>
      </c>
      <c r="H304" s="2" t="s">
        <v>48</v>
      </c>
      <c r="I304" s="2" t="s">
        <v>49</v>
      </c>
      <c r="J304" s="2" t="s">
        <v>50</v>
      </c>
      <c r="K304" s="11">
        <v>328</v>
      </c>
      <c r="L304" s="8">
        <v>526.24</v>
      </c>
    </row>
    <row r="305" spans="1:12" x14ac:dyDescent="0.25">
      <c r="A305" s="4" t="s">
        <v>40</v>
      </c>
      <c r="B305" s="4">
        <v>2020</v>
      </c>
      <c r="C305" s="47">
        <v>43922</v>
      </c>
      <c r="D305" s="55">
        <f t="shared" si="4"/>
        <v>43922</v>
      </c>
      <c r="E305" s="4" t="s">
        <v>53</v>
      </c>
      <c r="F305" s="4" t="s">
        <v>46</v>
      </c>
      <c r="G305" s="4" t="s">
        <v>47</v>
      </c>
      <c r="H305" s="4" t="s">
        <v>48</v>
      </c>
      <c r="I305" s="4" t="s">
        <v>49</v>
      </c>
      <c r="J305" s="4" t="s">
        <v>50</v>
      </c>
      <c r="K305" s="10">
        <v>130</v>
      </c>
      <c r="L305" s="9">
        <v>526.24</v>
      </c>
    </row>
    <row r="306" spans="1:12" x14ac:dyDescent="0.25">
      <c r="A306" s="2" t="s">
        <v>40</v>
      </c>
      <c r="B306" s="2">
        <v>2020</v>
      </c>
      <c r="C306" s="46">
        <v>43922</v>
      </c>
      <c r="D306" s="54">
        <f t="shared" si="4"/>
        <v>43922</v>
      </c>
      <c r="E306" s="2" t="s">
        <v>53</v>
      </c>
      <c r="F306" s="2" t="s">
        <v>46</v>
      </c>
      <c r="G306" s="2" t="s">
        <v>47</v>
      </c>
      <c r="H306" s="2" t="s">
        <v>48</v>
      </c>
      <c r="I306" s="2" t="s">
        <v>49</v>
      </c>
      <c r="J306" s="2" t="s">
        <v>50</v>
      </c>
      <c r="K306" s="11">
        <v>304</v>
      </c>
      <c r="L306" s="8">
        <v>526.24</v>
      </c>
    </row>
    <row r="307" spans="1:12" x14ac:dyDescent="0.25">
      <c r="A307" s="4" t="s">
        <v>41</v>
      </c>
      <c r="B307" s="4">
        <v>2020</v>
      </c>
      <c r="C307" s="47">
        <v>43922</v>
      </c>
      <c r="D307" s="55">
        <f t="shared" si="4"/>
        <v>43922</v>
      </c>
      <c r="E307" s="4" t="s">
        <v>53</v>
      </c>
      <c r="F307" s="4" t="s">
        <v>46</v>
      </c>
      <c r="G307" s="4" t="s">
        <v>47</v>
      </c>
      <c r="H307" s="4" t="s">
        <v>48</v>
      </c>
      <c r="I307" s="4" t="s">
        <v>49</v>
      </c>
      <c r="J307" s="4" t="s">
        <v>50</v>
      </c>
      <c r="K307" s="10">
        <v>989</v>
      </c>
      <c r="L307" s="9">
        <v>1414.27</v>
      </c>
    </row>
    <row r="308" spans="1:12" x14ac:dyDescent="0.25">
      <c r="A308" s="2" t="s">
        <v>40</v>
      </c>
      <c r="B308" s="2">
        <v>2020</v>
      </c>
      <c r="C308" s="46">
        <v>43922</v>
      </c>
      <c r="D308" s="54">
        <f t="shared" si="4"/>
        <v>43922</v>
      </c>
      <c r="E308" s="2" t="s">
        <v>53</v>
      </c>
      <c r="F308" s="2" t="s">
        <v>46</v>
      </c>
      <c r="G308" s="2" t="s">
        <v>47</v>
      </c>
      <c r="H308" s="2" t="s">
        <v>48</v>
      </c>
      <c r="I308" s="2" t="s">
        <v>49</v>
      </c>
      <c r="J308" s="2" t="s">
        <v>50</v>
      </c>
      <c r="K308" s="11">
        <v>1022</v>
      </c>
      <c r="L308" s="8">
        <v>1461.46</v>
      </c>
    </row>
    <row r="309" spans="1:12" x14ac:dyDescent="0.25">
      <c r="A309" s="4" t="s">
        <v>42</v>
      </c>
      <c r="B309" s="4">
        <v>2020</v>
      </c>
      <c r="C309" s="47">
        <v>43922</v>
      </c>
      <c r="D309" s="55">
        <f t="shared" si="4"/>
        <v>43922</v>
      </c>
      <c r="E309" s="4" t="s">
        <v>53</v>
      </c>
      <c r="F309" s="4" t="s">
        <v>46</v>
      </c>
      <c r="G309" s="4" t="s">
        <v>47</v>
      </c>
      <c r="H309" s="4" t="s">
        <v>48</v>
      </c>
      <c r="I309" s="4" t="s">
        <v>49</v>
      </c>
      <c r="J309" s="4" t="s">
        <v>50</v>
      </c>
      <c r="K309" s="10">
        <v>300</v>
      </c>
      <c r="L309" s="9">
        <v>429</v>
      </c>
    </row>
    <row r="310" spans="1:12" x14ac:dyDescent="0.25">
      <c r="A310" s="2" t="s">
        <v>42</v>
      </c>
      <c r="B310" s="2">
        <v>2020</v>
      </c>
      <c r="C310" s="46">
        <v>43922</v>
      </c>
      <c r="D310" s="54">
        <f t="shared" si="4"/>
        <v>43922</v>
      </c>
      <c r="E310" s="2" t="s">
        <v>53</v>
      </c>
      <c r="F310" s="2" t="s">
        <v>46</v>
      </c>
      <c r="G310" s="2" t="s">
        <v>47</v>
      </c>
      <c r="H310" s="2" t="s">
        <v>48</v>
      </c>
      <c r="I310" s="2" t="s">
        <v>49</v>
      </c>
      <c r="J310" s="2" t="s">
        <v>50</v>
      </c>
      <c r="K310" s="11">
        <v>327</v>
      </c>
      <c r="L310" s="8">
        <v>467.61</v>
      </c>
    </row>
    <row r="311" spans="1:12" x14ac:dyDescent="0.25">
      <c r="A311" s="4" t="s">
        <v>40</v>
      </c>
      <c r="B311" s="4">
        <v>2020</v>
      </c>
      <c r="C311" s="47">
        <v>43922</v>
      </c>
      <c r="D311" s="55">
        <f t="shared" si="4"/>
        <v>43922</v>
      </c>
      <c r="E311" s="4" t="s">
        <v>53</v>
      </c>
      <c r="F311" s="4" t="s">
        <v>46</v>
      </c>
      <c r="G311" s="4" t="s">
        <v>47</v>
      </c>
      <c r="H311" s="4" t="s">
        <v>48</v>
      </c>
      <c r="I311" s="4" t="s">
        <v>49</v>
      </c>
      <c r="J311" s="4" t="s">
        <v>50</v>
      </c>
      <c r="K311" s="10">
        <v>129</v>
      </c>
      <c r="L311" s="9">
        <v>184.47</v>
      </c>
    </row>
    <row r="312" spans="1:12" x14ac:dyDescent="0.25">
      <c r="A312" s="2" t="s">
        <v>41</v>
      </c>
      <c r="B312" s="2">
        <v>2020</v>
      </c>
      <c r="C312" s="46">
        <v>43922</v>
      </c>
      <c r="D312" s="54">
        <f t="shared" si="4"/>
        <v>43922</v>
      </c>
      <c r="E312" s="2" t="s">
        <v>53</v>
      </c>
      <c r="F312" s="2" t="s">
        <v>46</v>
      </c>
      <c r="G312" s="2" t="s">
        <v>47</v>
      </c>
      <c r="H312" s="2" t="s">
        <v>48</v>
      </c>
      <c r="I312" s="2" t="s">
        <v>49</v>
      </c>
      <c r="J312" s="2" t="s">
        <v>50</v>
      </c>
      <c r="K312" s="11">
        <v>303</v>
      </c>
      <c r="L312" s="8">
        <v>433.28999999999996</v>
      </c>
    </row>
    <row r="313" spans="1:12" x14ac:dyDescent="0.25">
      <c r="A313" s="4" t="s">
        <v>40</v>
      </c>
      <c r="B313" s="4">
        <v>2020</v>
      </c>
      <c r="C313" s="47">
        <v>43922</v>
      </c>
      <c r="D313" s="55">
        <f t="shared" si="4"/>
        <v>43922</v>
      </c>
      <c r="E313" s="4" t="s">
        <v>53</v>
      </c>
      <c r="F313" s="4" t="s">
        <v>46</v>
      </c>
      <c r="G313" s="4" t="s">
        <v>47</v>
      </c>
      <c r="H313" s="4" t="s">
        <v>48</v>
      </c>
      <c r="I313" s="4" t="s">
        <v>49</v>
      </c>
      <c r="J313" s="4" t="s">
        <v>50</v>
      </c>
      <c r="K313" s="10">
        <v>770</v>
      </c>
      <c r="L313" s="9">
        <v>1101.0999999999999</v>
      </c>
    </row>
    <row r="314" spans="1:12" x14ac:dyDescent="0.25">
      <c r="A314" s="2" t="s">
        <v>41</v>
      </c>
      <c r="B314" s="2">
        <v>2020</v>
      </c>
      <c r="C314" s="46">
        <v>43922</v>
      </c>
      <c r="D314" s="54">
        <f t="shared" si="4"/>
        <v>43922</v>
      </c>
      <c r="E314" s="2" t="s">
        <v>53</v>
      </c>
      <c r="F314" s="2" t="s">
        <v>46</v>
      </c>
      <c r="G314" s="2" t="s">
        <v>47</v>
      </c>
      <c r="H314" s="2" t="s">
        <v>48</v>
      </c>
      <c r="I314" s="2" t="s">
        <v>49</v>
      </c>
      <c r="J314" s="2" t="s">
        <v>50</v>
      </c>
      <c r="K314" s="11">
        <v>857</v>
      </c>
      <c r="L314" s="8">
        <v>1225.51</v>
      </c>
    </row>
    <row r="315" spans="1:12" x14ac:dyDescent="0.25">
      <c r="A315" s="4" t="s">
        <v>42</v>
      </c>
      <c r="B315" s="4">
        <v>2020</v>
      </c>
      <c r="C315" s="47">
        <v>43922</v>
      </c>
      <c r="D315" s="55">
        <f t="shared" si="4"/>
        <v>43922</v>
      </c>
      <c r="E315" s="4" t="s">
        <v>53</v>
      </c>
      <c r="F315" s="4" t="s">
        <v>46</v>
      </c>
      <c r="G315" s="4" t="s">
        <v>47</v>
      </c>
      <c r="H315" s="4" t="s">
        <v>48</v>
      </c>
      <c r="I315" s="4" t="s">
        <v>49</v>
      </c>
      <c r="J315" s="4" t="s">
        <v>50</v>
      </c>
      <c r="K315" s="10">
        <v>329</v>
      </c>
      <c r="L315" s="9">
        <v>470.47</v>
      </c>
    </row>
    <row r="316" spans="1:12" x14ac:dyDescent="0.25">
      <c r="A316" s="2" t="s">
        <v>40</v>
      </c>
      <c r="B316" s="2">
        <v>2020</v>
      </c>
      <c r="C316" s="46">
        <v>43922</v>
      </c>
      <c r="D316" s="54">
        <f t="shared" si="4"/>
        <v>43922</v>
      </c>
      <c r="E316" s="2" t="s">
        <v>53</v>
      </c>
      <c r="F316" s="2" t="s">
        <v>46</v>
      </c>
      <c r="G316" s="2" t="s">
        <v>47</v>
      </c>
      <c r="H316" s="2" t="s">
        <v>48</v>
      </c>
      <c r="I316" s="2" t="s">
        <v>49</v>
      </c>
      <c r="J316" s="2" t="s">
        <v>50</v>
      </c>
      <c r="K316" s="11">
        <v>131</v>
      </c>
      <c r="L316" s="8">
        <v>187.32999999999998</v>
      </c>
    </row>
    <row r="317" spans="1:12" x14ac:dyDescent="0.25">
      <c r="A317" s="4" t="s">
        <v>42</v>
      </c>
      <c r="B317" s="4">
        <v>2020</v>
      </c>
      <c r="C317" s="47">
        <v>44044</v>
      </c>
      <c r="D317" s="55">
        <f t="shared" si="4"/>
        <v>44044</v>
      </c>
      <c r="E317" s="4" t="s">
        <v>53</v>
      </c>
      <c r="F317" s="4" t="s">
        <v>46</v>
      </c>
      <c r="G317" s="4" t="s">
        <v>47</v>
      </c>
      <c r="H317" s="4" t="s">
        <v>48</v>
      </c>
      <c r="I317" s="4" t="s">
        <v>49</v>
      </c>
      <c r="J317" s="4" t="s">
        <v>50</v>
      </c>
      <c r="K317" s="10">
        <v>308</v>
      </c>
      <c r="L317" s="9">
        <v>440.44</v>
      </c>
    </row>
    <row r="318" spans="1:12" x14ac:dyDescent="0.25">
      <c r="A318" s="2" t="s">
        <v>40</v>
      </c>
      <c r="B318" s="2">
        <v>2020</v>
      </c>
      <c r="C318" s="46">
        <v>44044</v>
      </c>
      <c r="D318" s="54">
        <f t="shared" si="4"/>
        <v>44044</v>
      </c>
      <c r="E318" s="2" t="s">
        <v>53</v>
      </c>
      <c r="F318" s="2" t="s">
        <v>46</v>
      </c>
      <c r="G318" s="2" t="s">
        <v>47</v>
      </c>
      <c r="H318" s="2" t="s">
        <v>48</v>
      </c>
      <c r="I318" s="2" t="s">
        <v>49</v>
      </c>
      <c r="J318" s="2" t="s">
        <v>50</v>
      </c>
      <c r="K318" s="11">
        <v>356</v>
      </c>
      <c r="L318" s="8">
        <v>509.08</v>
      </c>
    </row>
    <row r="319" spans="1:12" x14ac:dyDescent="0.25">
      <c r="A319" s="4" t="s">
        <v>41</v>
      </c>
      <c r="B319" s="4">
        <v>2020</v>
      </c>
      <c r="C319" s="47">
        <v>44044</v>
      </c>
      <c r="D319" s="55">
        <f t="shared" si="4"/>
        <v>44044</v>
      </c>
      <c r="E319" s="4" t="s">
        <v>53</v>
      </c>
      <c r="F319" s="4" t="s">
        <v>46</v>
      </c>
      <c r="G319" s="4" t="s">
        <v>47</v>
      </c>
      <c r="H319" s="4" t="s">
        <v>48</v>
      </c>
      <c r="I319" s="4" t="s">
        <v>49</v>
      </c>
      <c r="J319" s="4" t="s">
        <v>50</v>
      </c>
      <c r="K319" s="10">
        <v>310</v>
      </c>
      <c r="L319" s="9">
        <v>526.24</v>
      </c>
    </row>
    <row r="320" spans="1:12" x14ac:dyDescent="0.25">
      <c r="A320" s="2" t="s">
        <v>41</v>
      </c>
      <c r="B320" s="2">
        <v>2020</v>
      </c>
      <c r="C320" s="46">
        <v>44044</v>
      </c>
      <c r="D320" s="54">
        <f t="shared" si="4"/>
        <v>44044</v>
      </c>
      <c r="E320" s="2" t="s">
        <v>53</v>
      </c>
      <c r="F320" s="2" t="s">
        <v>46</v>
      </c>
      <c r="G320" s="2" t="s">
        <v>47</v>
      </c>
      <c r="H320" s="2" t="s">
        <v>48</v>
      </c>
      <c r="I320" s="2" t="s">
        <v>49</v>
      </c>
      <c r="J320" s="2" t="s">
        <v>50</v>
      </c>
      <c r="K320" s="11">
        <v>352</v>
      </c>
      <c r="L320" s="8">
        <v>526.24</v>
      </c>
    </row>
    <row r="321" spans="1:12" x14ac:dyDescent="0.25">
      <c r="A321" s="4" t="s">
        <v>41</v>
      </c>
      <c r="B321" s="4">
        <v>2020</v>
      </c>
      <c r="C321" s="47">
        <v>44044</v>
      </c>
      <c r="D321" s="55">
        <f t="shared" si="4"/>
        <v>44044</v>
      </c>
      <c r="E321" s="4" t="s">
        <v>53</v>
      </c>
      <c r="F321" s="4" t="s">
        <v>46</v>
      </c>
      <c r="G321" s="4" t="s">
        <v>47</v>
      </c>
      <c r="H321" s="4" t="s">
        <v>48</v>
      </c>
      <c r="I321" s="4" t="s">
        <v>49</v>
      </c>
      <c r="J321" s="4" t="s">
        <v>50</v>
      </c>
      <c r="K321" s="10">
        <v>280</v>
      </c>
      <c r="L321" s="9">
        <v>526.24</v>
      </c>
    </row>
    <row r="322" spans="1:12" x14ac:dyDescent="0.25">
      <c r="A322" s="2" t="s">
        <v>41</v>
      </c>
      <c r="B322" s="2">
        <v>2020</v>
      </c>
      <c r="C322" s="46">
        <v>44044</v>
      </c>
      <c r="D322" s="54">
        <f t="shared" si="4"/>
        <v>44044</v>
      </c>
      <c r="E322" s="2" t="s">
        <v>53</v>
      </c>
      <c r="F322" s="2" t="s">
        <v>46</v>
      </c>
      <c r="G322" s="2" t="s">
        <v>47</v>
      </c>
      <c r="H322" s="2" t="s">
        <v>48</v>
      </c>
      <c r="I322" s="2" t="s">
        <v>49</v>
      </c>
      <c r="J322" s="2" t="s">
        <v>50</v>
      </c>
      <c r="K322" s="11">
        <v>993</v>
      </c>
      <c r="L322" s="8">
        <v>1419.99</v>
      </c>
    </row>
    <row r="323" spans="1:12" x14ac:dyDescent="0.25">
      <c r="A323" s="4" t="s">
        <v>41</v>
      </c>
      <c r="B323" s="4">
        <v>2020</v>
      </c>
      <c r="C323" s="47">
        <v>44044</v>
      </c>
      <c r="D323" s="55">
        <f t="shared" ref="D323:D386" si="5">C323</f>
        <v>44044</v>
      </c>
      <c r="E323" s="4" t="s">
        <v>53</v>
      </c>
      <c r="F323" s="4" t="s">
        <v>46</v>
      </c>
      <c r="G323" s="4" t="s">
        <v>47</v>
      </c>
      <c r="H323" s="4" t="s">
        <v>48</v>
      </c>
      <c r="I323" s="4" t="s">
        <v>49</v>
      </c>
      <c r="J323" s="4" t="s">
        <v>50</v>
      </c>
      <c r="K323" s="10">
        <v>1026</v>
      </c>
      <c r="L323" s="9">
        <v>1467.18</v>
      </c>
    </row>
    <row r="324" spans="1:12" x14ac:dyDescent="0.25">
      <c r="A324" s="2" t="s">
        <v>42</v>
      </c>
      <c r="B324" s="2">
        <v>2020</v>
      </c>
      <c r="C324" s="46">
        <v>44044</v>
      </c>
      <c r="D324" s="54">
        <f t="shared" si="5"/>
        <v>44044</v>
      </c>
      <c r="E324" s="2" t="s">
        <v>53</v>
      </c>
      <c r="F324" s="2" t="s">
        <v>46</v>
      </c>
      <c r="G324" s="2" t="s">
        <v>47</v>
      </c>
      <c r="H324" s="2" t="s">
        <v>48</v>
      </c>
      <c r="I324" s="2" t="s">
        <v>49</v>
      </c>
      <c r="J324" s="2" t="s">
        <v>50</v>
      </c>
      <c r="K324" s="11">
        <v>282</v>
      </c>
      <c r="L324" s="8">
        <v>403.26</v>
      </c>
    </row>
    <row r="325" spans="1:12" x14ac:dyDescent="0.25">
      <c r="A325" s="4" t="s">
        <v>42</v>
      </c>
      <c r="B325" s="4">
        <v>2020</v>
      </c>
      <c r="C325" s="47">
        <v>44044</v>
      </c>
      <c r="D325" s="55">
        <f t="shared" si="5"/>
        <v>44044</v>
      </c>
      <c r="E325" s="4" t="s">
        <v>53</v>
      </c>
      <c r="F325" s="4" t="s">
        <v>46</v>
      </c>
      <c r="G325" s="4" t="s">
        <v>47</v>
      </c>
      <c r="H325" s="4" t="s">
        <v>48</v>
      </c>
      <c r="I325" s="4" t="s">
        <v>49</v>
      </c>
      <c r="J325" s="4" t="s">
        <v>50</v>
      </c>
      <c r="K325" s="10">
        <v>309</v>
      </c>
      <c r="L325" s="9">
        <v>441.87</v>
      </c>
    </row>
    <row r="326" spans="1:12" x14ac:dyDescent="0.25">
      <c r="A326" s="2" t="s">
        <v>40</v>
      </c>
      <c r="B326" s="2">
        <v>2020</v>
      </c>
      <c r="C326" s="46">
        <v>44044</v>
      </c>
      <c r="D326" s="54">
        <f t="shared" si="5"/>
        <v>44044</v>
      </c>
      <c r="E326" s="2" t="s">
        <v>53</v>
      </c>
      <c r="F326" s="2" t="s">
        <v>46</v>
      </c>
      <c r="G326" s="2" t="s">
        <v>47</v>
      </c>
      <c r="H326" s="2" t="s">
        <v>48</v>
      </c>
      <c r="I326" s="2" t="s">
        <v>49</v>
      </c>
      <c r="J326" s="2" t="s">
        <v>50</v>
      </c>
      <c r="K326" s="11">
        <v>357</v>
      </c>
      <c r="L326" s="8">
        <v>510.51</v>
      </c>
    </row>
    <row r="327" spans="1:12" x14ac:dyDescent="0.25">
      <c r="A327" s="4" t="s">
        <v>41</v>
      </c>
      <c r="B327" s="4">
        <v>2020</v>
      </c>
      <c r="C327" s="47">
        <v>44044</v>
      </c>
      <c r="D327" s="55">
        <f t="shared" si="5"/>
        <v>44044</v>
      </c>
      <c r="E327" s="4" t="s">
        <v>53</v>
      </c>
      <c r="F327" s="4" t="s">
        <v>46</v>
      </c>
      <c r="G327" s="4" t="s">
        <v>47</v>
      </c>
      <c r="H327" s="4" t="s">
        <v>48</v>
      </c>
      <c r="I327" s="4" t="s">
        <v>49</v>
      </c>
      <c r="J327" s="4" t="s">
        <v>50</v>
      </c>
      <c r="K327" s="10">
        <v>279</v>
      </c>
      <c r="L327" s="9">
        <v>398.97</v>
      </c>
    </row>
    <row r="328" spans="1:12" x14ac:dyDescent="0.25">
      <c r="A328" s="2" t="s">
        <v>41</v>
      </c>
      <c r="B328" s="2">
        <v>2020</v>
      </c>
      <c r="C328" s="46">
        <v>44044</v>
      </c>
      <c r="D328" s="54">
        <f t="shared" si="5"/>
        <v>44044</v>
      </c>
      <c r="E328" s="2" t="s">
        <v>53</v>
      </c>
      <c r="F328" s="2" t="s">
        <v>46</v>
      </c>
      <c r="G328" s="2" t="s">
        <v>47</v>
      </c>
      <c r="H328" s="2" t="s">
        <v>48</v>
      </c>
      <c r="I328" s="2" t="s">
        <v>49</v>
      </c>
      <c r="J328" s="2" t="s">
        <v>50</v>
      </c>
      <c r="K328" s="11">
        <v>774</v>
      </c>
      <c r="L328" s="8">
        <v>1106.82</v>
      </c>
    </row>
    <row r="329" spans="1:12" x14ac:dyDescent="0.25">
      <c r="A329" s="4" t="s">
        <v>40</v>
      </c>
      <c r="B329" s="4">
        <v>2020</v>
      </c>
      <c r="C329" s="47">
        <v>44044</v>
      </c>
      <c r="D329" s="55">
        <f t="shared" si="5"/>
        <v>44044</v>
      </c>
      <c r="E329" s="4" t="s">
        <v>53</v>
      </c>
      <c r="F329" s="4" t="s">
        <v>46</v>
      </c>
      <c r="G329" s="4" t="s">
        <v>47</v>
      </c>
      <c r="H329" s="4" t="s">
        <v>48</v>
      </c>
      <c r="I329" s="4" t="s">
        <v>49</v>
      </c>
      <c r="J329" s="4" t="s">
        <v>50</v>
      </c>
      <c r="K329" s="10">
        <v>807</v>
      </c>
      <c r="L329" s="9">
        <v>1154.01</v>
      </c>
    </row>
    <row r="330" spans="1:12" x14ac:dyDescent="0.25">
      <c r="A330" s="2" t="s">
        <v>41</v>
      </c>
      <c r="B330" s="2">
        <v>2020</v>
      </c>
      <c r="C330" s="46">
        <v>44044</v>
      </c>
      <c r="D330" s="54">
        <f t="shared" si="5"/>
        <v>44044</v>
      </c>
      <c r="E330" s="2" t="s">
        <v>53</v>
      </c>
      <c r="F330" s="2" t="s">
        <v>46</v>
      </c>
      <c r="G330" s="2" t="s">
        <v>47</v>
      </c>
      <c r="H330" s="2" t="s">
        <v>48</v>
      </c>
      <c r="I330" s="2" t="s">
        <v>49</v>
      </c>
      <c r="J330" s="2" t="s">
        <v>50</v>
      </c>
      <c r="K330" s="11">
        <v>860</v>
      </c>
      <c r="L330" s="8">
        <v>1229.8</v>
      </c>
    </row>
    <row r="331" spans="1:12" x14ac:dyDescent="0.25">
      <c r="A331" s="4" t="s">
        <v>44</v>
      </c>
      <c r="B331" s="4">
        <v>2020</v>
      </c>
      <c r="C331" s="47">
        <v>44044</v>
      </c>
      <c r="D331" s="55">
        <f t="shared" si="5"/>
        <v>44044</v>
      </c>
      <c r="E331" s="4" t="s">
        <v>53</v>
      </c>
      <c r="F331" s="4" t="s">
        <v>46</v>
      </c>
      <c r="G331" s="4" t="s">
        <v>47</v>
      </c>
      <c r="H331" s="4" t="s">
        <v>48</v>
      </c>
      <c r="I331" s="4" t="s">
        <v>49</v>
      </c>
      <c r="J331" s="4" t="s">
        <v>50</v>
      </c>
      <c r="K331" s="10">
        <v>353</v>
      </c>
      <c r="L331" s="9">
        <v>504.78999999999996</v>
      </c>
    </row>
    <row r="332" spans="1:12" x14ac:dyDescent="0.25">
      <c r="A332" s="2" t="s">
        <v>42</v>
      </c>
      <c r="B332" s="2">
        <v>2020</v>
      </c>
      <c r="C332" s="46">
        <v>44044</v>
      </c>
      <c r="D332" s="54">
        <f t="shared" si="5"/>
        <v>44044</v>
      </c>
      <c r="E332" s="2" t="s">
        <v>53</v>
      </c>
      <c r="F332" s="2" t="s">
        <v>46</v>
      </c>
      <c r="G332" s="2" t="s">
        <v>47</v>
      </c>
      <c r="H332" s="2" t="s">
        <v>48</v>
      </c>
      <c r="I332" s="2" t="s">
        <v>49</v>
      </c>
      <c r="J332" s="2" t="s">
        <v>50</v>
      </c>
      <c r="K332" s="11">
        <v>281</v>
      </c>
      <c r="L332" s="8">
        <v>401.83</v>
      </c>
    </row>
    <row r="333" spans="1:12" x14ac:dyDescent="0.25">
      <c r="A333" s="4" t="s">
        <v>42</v>
      </c>
      <c r="B333" s="4">
        <v>2020</v>
      </c>
      <c r="C333" s="47">
        <v>44166</v>
      </c>
      <c r="D333" s="55">
        <f t="shared" si="5"/>
        <v>44166</v>
      </c>
      <c r="E333" s="4" t="s">
        <v>53</v>
      </c>
      <c r="F333" s="4" t="s">
        <v>46</v>
      </c>
      <c r="G333" s="4" t="s">
        <v>47</v>
      </c>
      <c r="H333" s="4" t="s">
        <v>48</v>
      </c>
      <c r="I333" s="4" t="s">
        <v>49</v>
      </c>
      <c r="J333" s="4" t="s">
        <v>50</v>
      </c>
      <c r="K333" s="10">
        <v>284</v>
      </c>
      <c r="L333" s="9">
        <v>406.12</v>
      </c>
    </row>
    <row r="334" spans="1:12" x14ac:dyDescent="0.25">
      <c r="A334" s="2" t="s">
        <v>41</v>
      </c>
      <c r="B334" s="2">
        <v>2020</v>
      </c>
      <c r="C334" s="46">
        <v>44166</v>
      </c>
      <c r="D334" s="54">
        <f t="shared" si="5"/>
        <v>44166</v>
      </c>
      <c r="E334" s="2" t="s">
        <v>53</v>
      </c>
      <c r="F334" s="2" t="s">
        <v>46</v>
      </c>
      <c r="G334" s="2" t="s">
        <v>47</v>
      </c>
      <c r="H334" s="2" t="s">
        <v>48</v>
      </c>
      <c r="I334" s="2" t="s">
        <v>49</v>
      </c>
      <c r="J334" s="2" t="s">
        <v>50</v>
      </c>
      <c r="K334" s="11">
        <v>332</v>
      </c>
      <c r="L334" s="8">
        <v>474.76</v>
      </c>
    </row>
    <row r="335" spans="1:12" x14ac:dyDescent="0.25">
      <c r="A335" s="4" t="s">
        <v>42</v>
      </c>
      <c r="B335" s="4">
        <v>2020</v>
      </c>
      <c r="C335" s="47">
        <v>44166</v>
      </c>
      <c r="D335" s="55">
        <f t="shared" si="5"/>
        <v>44166</v>
      </c>
      <c r="E335" s="4" t="s">
        <v>53</v>
      </c>
      <c r="F335" s="4" t="s">
        <v>46</v>
      </c>
      <c r="G335" s="4" t="s">
        <v>47</v>
      </c>
      <c r="H335" s="4" t="s">
        <v>48</v>
      </c>
      <c r="I335" s="4" t="s">
        <v>49</v>
      </c>
      <c r="J335" s="4" t="s">
        <v>50</v>
      </c>
      <c r="K335" s="10">
        <v>260</v>
      </c>
      <c r="L335" s="9">
        <v>371.8</v>
      </c>
    </row>
    <row r="336" spans="1:12" x14ac:dyDescent="0.25">
      <c r="A336" s="2" t="s">
        <v>41</v>
      </c>
      <c r="B336" s="2">
        <v>2020</v>
      </c>
      <c r="C336" s="46">
        <v>44166</v>
      </c>
      <c r="D336" s="54">
        <f t="shared" si="5"/>
        <v>44166</v>
      </c>
      <c r="E336" s="2" t="s">
        <v>53</v>
      </c>
      <c r="F336" s="2" t="s">
        <v>46</v>
      </c>
      <c r="G336" s="2" t="s">
        <v>47</v>
      </c>
      <c r="H336" s="2" t="s">
        <v>48</v>
      </c>
      <c r="I336" s="2" t="s">
        <v>49</v>
      </c>
      <c r="J336" s="2" t="s">
        <v>50</v>
      </c>
      <c r="K336" s="11">
        <v>286</v>
      </c>
      <c r="L336" s="8">
        <v>526.24</v>
      </c>
    </row>
    <row r="337" spans="1:12" x14ac:dyDescent="0.25">
      <c r="A337" s="4" t="s">
        <v>40</v>
      </c>
      <c r="B337" s="4">
        <v>2020</v>
      </c>
      <c r="C337" s="47">
        <v>44166</v>
      </c>
      <c r="D337" s="55">
        <f t="shared" si="5"/>
        <v>44166</v>
      </c>
      <c r="E337" s="4" t="s">
        <v>53</v>
      </c>
      <c r="F337" s="4" t="s">
        <v>46</v>
      </c>
      <c r="G337" s="4" t="s">
        <v>47</v>
      </c>
      <c r="H337" s="4" t="s">
        <v>48</v>
      </c>
      <c r="I337" s="4" t="s">
        <v>49</v>
      </c>
      <c r="J337" s="4" t="s">
        <v>50</v>
      </c>
      <c r="K337" s="10">
        <v>334</v>
      </c>
      <c r="L337" s="9">
        <v>526.24</v>
      </c>
    </row>
    <row r="338" spans="1:12" x14ac:dyDescent="0.25">
      <c r="A338" s="2" t="s">
        <v>41</v>
      </c>
      <c r="B338" s="2">
        <v>2020</v>
      </c>
      <c r="C338" s="46">
        <v>44166</v>
      </c>
      <c r="D338" s="54">
        <f t="shared" si="5"/>
        <v>44166</v>
      </c>
      <c r="E338" s="2" t="s">
        <v>53</v>
      </c>
      <c r="F338" s="2" t="s">
        <v>46</v>
      </c>
      <c r="G338" s="2" t="s">
        <v>47</v>
      </c>
      <c r="H338" s="2" t="s">
        <v>48</v>
      </c>
      <c r="I338" s="2" t="s">
        <v>49</v>
      </c>
      <c r="J338" s="2" t="s">
        <v>50</v>
      </c>
      <c r="K338" s="11">
        <v>262</v>
      </c>
      <c r="L338" s="8">
        <v>526.24</v>
      </c>
    </row>
    <row r="339" spans="1:12" x14ac:dyDescent="0.25">
      <c r="A339" s="4" t="s">
        <v>40</v>
      </c>
      <c r="B339" s="4">
        <v>2020</v>
      </c>
      <c r="C339" s="47">
        <v>44166</v>
      </c>
      <c r="D339" s="55">
        <f t="shared" si="5"/>
        <v>44166</v>
      </c>
      <c r="E339" s="4" t="s">
        <v>53</v>
      </c>
      <c r="F339" s="4" t="s">
        <v>46</v>
      </c>
      <c r="G339" s="4" t="s">
        <v>47</v>
      </c>
      <c r="H339" s="4" t="s">
        <v>48</v>
      </c>
      <c r="I339" s="4" t="s">
        <v>49</v>
      </c>
      <c r="J339" s="4" t="s">
        <v>50</v>
      </c>
      <c r="K339" s="10">
        <v>996</v>
      </c>
      <c r="L339" s="9">
        <v>1424.28</v>
      </c>
    </row>
    <row r="340" spans="1:12" x14ac:dyDescent="0.25">
      <c r="A340" s="2" t="s">
        <v>41</v>
      </c>
      <c r="B340" s="2">
        <v>2020</v>
      </c>
      <c r="C340" s="46">
        <v>44166</v>
      </c>
      <c r="D340" s="54">
        <f t="shared" si="5"/>
        <v>44166</v>
      </c>
      <c r="E340" s="2" t="s">
        <v>53</v>
      </c>
      <c r="F340" s="2" t="s">
        <v>46</v>
      </c>
      <c r="G340" s="2" t="s">
        <v>47</v>
      </c>
      <c r="H340" s="2" t="s">
        <v>48</v>
      </c>
      <c r="I340" s="2" t="s">
        <v>49</v>
      </c>
      <c r="J340" s="2" t="s">
        <v>50</v>
      </c>
      <c r="K340" s="11">
        <v>258</v>
      </c>
      <c r="L340" s="8">
        <v>368.94</v>
      </c>
    </row>
    <row r="341" spans="1:12" x14ac:dyDescent="0.25">
      <c r="A341" s="4" t="s">
        <v>41</v>
      </c>
      <c r="B341" s="4">
        <v>2020</v>
      </c>
      <c r="C341" s="47">
        <v>44166</v>
      </c>
      <c r="D341" s="55">
        <f t="shared" si="5"/>
        <v>44166</v>
      </c>
      <c r="E341" s="4" t="s">
        <v>53</v>
      </c>
      <c r="F341" s="4" t="s">
        <v>46</v>
      </c>
      <c r="G341" s="4" t="s">
        <v>47</v>
      </c>
      <c r="H341" s="4" t="s">
        <v>48</v>
      </c>
      <c r="I341" s="4" t="s">
        <v>49</v>
      </c>
      <c r="J341" s="4" t="s">
        <v>50</v>
      </c>
      <c r="K341" s="10">
        <v>285</v>
      </c>
      <c r="L341" s="9">
        <v>407.55</v>
      </c>
    </row>
    <row r="342" spans="1:12" x14ac:dyDescent="0.25">
      <c r="A342" s="2" t="s">
        <v>40</v>
      </c>
      <c r="B342" s="2">
        <v>2020</v>
      </c>
      <c r="C342" s="46">
        <v>44166</v>
      </c>
      <c r="D342" s="54">
        <f t="shared" si="5"/>
        <v>44166</v>
      </c>
      <c r="E342" s="2" t="s">
        <v>53</v>
      </c>
      <c r="F342" s="2" t="s">
        <v>46</v>
      </c>
      <c r="G342" s="2" t="s">
        <v>47</v>
      </c>
      <c r="H342" s="2" t="s">
        <v>48</v>
      </c>
      <c r="I342" s="2" t="s">
        <v>49</v>
      </c>
      <c r="J342" s="2" t="s">
        <v>50</v>
      </c>
      <c r="K342" s="11">
        <v>333</v>
      </c>
      <c r="L342" s="8">
        <v>476.19</v>
      </c>
    </row>
    <row r="343" spans="1:12" x14ac:dyDescent="0.25">
      <c r="A343" s="4" t="s">
        <v>40</v>
      </c>
      <c r="B343" s="4">
        <v>2020</v>
      </c>
      <c r="C343" s="47">
        <v>44166</v>
      </c>
      <c r="D343" s="55">
        <f t="shared" si="5"/>
        <v>44166</v>
      </c>
      <c r="E343" s="4" t="s">
        <v>53</v>
      </c>
      <c r="F343" s="4" t="s">
        <v>46</v>
      </c>
      <c r="G343" s="4" t="s">
        <v>47</v>
      </c>
      <c r="H343" s="4" t="s">
        <v>48</v>
      </c>
      <c r="I343" s="4" t="s">
        <v>49</v>
      </c>
      <c r="J343" s="4" t="s">
        <v>50</v>
      </c>
      <c r="K343" s="10">
        <v>261</v>
      </c>
      <c r="L343" s="9">
        <v>373.23</v>
      </c>
    </row>
    <row r="344" spans="1:12" x14ac:dyDescent="0.25">
      <c r="A344" s="2" t="s">
        <v>41</v>
      </c>
      <c r="B344" s="2">
        <v>2020</v>
      </c>
      <c r="C344" s="46">
        <v>44166</v>
      </c>
      <c r="D344" s="54">
        <f t="shared" si="5"/>
        <v>44166</v>
      </c>
      <c r="E344" s="2" t="s">
        <v>53</v>
      </c>
      <c r="F344" s="2" t="s">
        <v>46</v>
      </c>
      <c r="G344" s="2" t="s">
        <v>47</v>
      </c>
      <c r="H344" s="2" t="s">
        <v>48</v>
      </c>
      <c r="I344" s="2" t="s">
        <v>49</v>
      </c>
      <c r="J344" s="2" t="s">
        <v>50</v>
      </c>
      <c r="K344" s="11">
        <v>777</v>
      </c>
      <c r="L344" s="8">
        <v>1111.1100000000001</v>
      </c>
    </row>
    <row r="345" spans="1:12" x14ac:dyDescent="0.25">
      <c r="A345" s="4" t="s">
        <v>40</v>
      </c>
      <c r="B345" s="4">
        <v>2020</v>
      </c>
      <c r="C345" s="47">
        <v>44166</v>
      </c>
      <c r="D345" s="55">
        <f t="shared" si="5"/>
        <v>44166</v>
      </c>
      <c r="E345" s="4" t="s">
        <v>53</v>
      </c>
      <c r="F345" s="4" t="s">
        <v>46</v>
      </c>
      <c r="G345" s="4" t="s">
        <v>47</v>
      </c>
      <c r="H345" s="4" t="s">
        <v>48</v>
      </c>
      <c r="I345" s="4" t="s">
        <v>49</v>
      </c>
      <c r="J345" s="4" t="s">
        <v>50</v>
      </c>
      <c r="K345" s="10">
        <v>811</v>
      </c>
      <c r="L345" s="9">
        <v>1159.73</v>
      </c>
    </row>
    <row r="346" spans="1:12" x14ac:dyDescent="0.25">
      <c r="A346" s="2" t="s">
        <v>41</v>
      </c>
      <c r="B346" s="2">
        <v>2020</v>
      </c>
      <c r="C346" s="46">
        <v>44166</v>
      </c>
      <c r="D346" s="54">
        <f t="shared" si="5"/>
        <v>44166</v>
      </c>
      <c r="E346" s="2" t="s">
        <v>53</v>
      </c>
      <c r="F346" s="2" t="s">
        <v>46</v>
      </c>
      <c r="G346" s="2" t="s">
        <v>47</v>
      </c>
      <c r="H346" s="2" t="s">
        <v>48</v>
      </c>
      <c r="I346" s="2" t="s">
        <v>49</v>
      </c>
      <c r="J346" s="2" t="s">
        <v>50</v>
      </c>
      <c r="K346" s="11">
        <v>864</v>
      </c>
      <c r="L346" s="8">
        <v>1235.52</v>
      </c>
    </row>
    <row r="347" spans="1:12" x14ac:dyDescent="0.25">
      <c r="A347" s="4" t="s">
        <v>42</v>
      </c>
      <c r="B347" s="4">
        <v>2020</v>
      </c>
      <c r="C347" s="47">
        <v>44166</v>
      </c>
      <c r="D347" s="55">
        <f t="shared" si="5"/>
        <v>44166</v>
      </c>
      <c r="E347" s="4" t="s">
        <v>53</v>
      </c>
      <c r="F347" s="4" t="s">
        <v>46</v>
      </c>
      <c r="G347" s="4" t="s">
        <v>47</v>
      </c>
      <c r="H347" s="4" t="s">
        <v>48</v>
      </c>
      <c r="I347" s="4" t="s">
        <v>49</v>
      </c>
      <c r="J347" s="4" t="s">
        <v>50</v>
      </c>
      <c r="K347" s="10">
        <v>287</v>
      </c>
      <c r="L347" s="9">
        <v>410.40999999999997</v>
      </c>
    </row>
    <row r="348" spans="1:12" x14ac:dyDescent="0.25">
      <c r="A348" s="2" t="s">
        <v>40</v>
      </c>
      <c r="B348" s="2">
        <v>2020</v>
      </c>
      <c r="C348" s="46">
        <v>44166</v>
      </c>
      <c r="D348" s="54">
        <f t="shared" si="5"/>
        <v>44166</v>
      </c>
      <c r="E348" s="2" t="s">
        <v>53</v>
      </c>
      <c r="F348" s="2" t="s">
        <v>46</v>
      </c>
      <c r="G348" s="2" t="s">
        <v>47</v>
      </c>
      <c r="H348" s="2" t="s">
        <v>48</v>
      </c>
      <c r="I348" s="2" t="s">
        <v>49</v>
      </c>
      <c r="J348" s="2" t="s">
        <v>50</v>
      </c>
      <c r="K348" s="11">
        <v>335</v>
      </c>
      <c r="L348" s="8">
        <v>479.05</v>
      </c>
    </row>
    <row r="349" spans="1:12" x14ac:dyDescent="0.25">
      <c r="A349" s="4" t="s">
        <v>42</v>
      </c>
      <c r="B349" s="4">
        <v>2020</v>
      </c>
      <c r="C349" s="47">
        <v>44166</v>
      </c>
      <c r="D349" s="55">
        <f t="shared" si="5"/>
        <v>44166</v>
      </c>
      <c r="E349" s="4" t="s">
        <v>53</v>
      </c>
      <c r="F349" s="4" t="s">
        <v>46</v>
      </c>
      <c r="G349" s="4" t="s">
        <v>47</v>
      </c>
      <c r="H349" s="4" t="s">
        <v>48</v>
      </c>
      <c r="I349" s="4" t="s">
        <v>49</v>
      </c>
      <c r="J349" s="4" t="s">
        <v>50</v>
      </c>
      <c r="K349" s="10">
        <v>257</v>
      </c>
      <c r="L349" s="9">
        <v>367.51</v>
      </c>
    </row>
    <row r="350" spans="1:12" x14ac:dyDescent="0.25">
      <c r="A350" s="2" t="s">
        <v>41</v>
      </c>
      <c r="B350" s="2">
        <v>2020</v>
      </c>
      <c r="C350" s="46">
        <v>43862</v>
      </c>
      <c r="D350" s="54">
        <f t="shared" si="5"/>
        <v>43862</v>
      </c>
      <c r="E350" s="2" t="s">
        <v>53</v>
      </c>
      <c r="F350" s="2" t="s">
        <v>46</v>
      </c>
      <c r="G350" s="2" t="s">
        <v>47</v>
      </c>
      <c r="H350" s="2" t="s">
        <v>48</v>
      </c>
      <c r="I350" s="2" t="s">
        <v>49</v>
      </c>
      <c r="J350" s="2" t="s">
        <v>51</v>
      </c>
      <c r="K350" s="11">
        <v>350</v>
      </c>
      <c r="L350" s="8">
        <v>500.5</v>
      </c>
    </row>
    <row r="351" spans="1:12" x14ac:dyDescent="0.25">
      <c r="A351" s="4" t="s">
        <v>42</v>
      </c>
      <c r="B351" s="4">
        <v>2020</v>
      </c>
      <c r="C351" s="47">
        <v>43862</v>
      </c>
      <c r="D351" s="55">
        <f t="shared" si="5"/>
        <v>43862</v>
      </c>
      <c r="E351" s="4" t="s">
        <v>53</v>
      </c>
      <c r="F351" s="4" t="s">
        <v>46</v>
      </c>
      <c r="G351" s="4" t="s">
        <v>47</v>
      </c>
      <c r="H351" s="4" t="s">
        <v>48</v>
      </c>
      <c r="I351" s="4" t="s">
        <v>49</v>
      </c>
      <c r="J351" s="4" t="s">
        <v>51</v>
      </c>
      <c r="K351" s="10">
        <v>344</v>
      </c>
      <c r="L351" s="9">
        <v>491.91999999999996</v>
      </c>
    </row>
    <row r="352" spans="1:12" x14ac:dyDescent="0.25">
      <c r="A352" s="2" t="s">
        <v>40</v>
      </c>
      <c r="B352" s="2">
        <v>2020</v>
      </c>
      <c r="C352" s="46">
        <v>43862</v>
      </c>
      <c r="D352" s="54">
        <f t="shared" si="5"/>
        <v>43862</v>
      </c>
      <c r="E352" s="2" t="s">
        <v>53</v>
      </c>
      <c r="F352" s="2" t="s">
        <v>46</v>
      </c>
      <c r="G352" s="2" t="s">
        <v>47</v>
      </c>
      <c r="H352" s="2" t="s">
        <v>48</v>
      </c>
      <c r="I352" s="2" t="s">
        <v>49</v>
      </c>
      <c r="J352" s="2" t="s">
        <v>50</v>
      </c>
      <c r="K352" s="11">
        <v>338</v>
      </c>
      <c r="L352" s="8">
        <v>483.34000000000003</v>
      </c>
    </row>
    <row r="353" spans="1:12" x14ac:dyDescent="0.25">
      <c r="A353" s="4" t="s">
        <v>40</v>
      </c>
      <c r="B353" s="4">
        <v>2020</v>
      </c>
      <c r="C353" s="47">
        <v>43862</v>
      </c>
      <c r="D353" s="55">
        <f t="shared" si="5"/>
        <v>43862</v>
      </c>
      <c r="E353" s="4" t="s">
        <v>53</v>
      </c>
      <c r="F353" s="4" t="s">
        <v>46</v>
      </c>
      <c r="G353" s="4" t="s">
        <v>47</v>
      </c>
      <c r="H353" s="4" t="s">
        <v>48</v>
      </c>
      <c r="I353" s="4" t="s">
        <v>49</v>
      </c>
      <c r="J353" s="4" t="s">
        <v>50</v>
      </c>
      <c r="K353" s="10">
        <v>140</v>
      </c>
      <c r="L353" s="9">
        <v>200.2</v>
      </c>
    </row>
    <row r="354" spans="1:12" x14ac:dyDescent="0.25">
      <c r="A354" s="2" t="s">
        <v>43</v>
      </c>
      <c r="B354" s="2">
        <v>2020</v>
      </c>
      <c r="C354" s="46">
        <v>43862</v>
      </c>
      <c r="D354" s="54">
        <f t="shared" si="5"/>
        <v>43862</v>
      </c>
      <c r="E354" s="2" t="s">
        <v>53</v>
      </c>
      <c r="F354" s="2" t="s">
        <v>46</v>
      </c>
      <c r="G354" s="2" t="s">
        <v>47</v>
      </c>
      <c r="H354" s="2" t="s">
        <v>48</v>
      </c>
      <c r="I354" s="2" t="s">
        <v>49</v>
      </c>
      <c r="J354" s="2" t="s">
        <v>50</v>
      </c>
      <c r="K354" s="11">
        <v>314</v>
      </c>
      <c r="L354" s="8">
        <v>449.02</v>
      </c>
    </row>
    <row r="355" spans="1:12" x14ac:dyDescent="0.25">
      <c r="A355" s="4" t="s">
        <v>40</v>
      </c>
      <c r="B355" s="4">
        <v>2020</v>
      </c>
      <c r="C355" s="47">
        <v>43862</v>
      </c>
      <c r="D355" s="55">
        <f t="shared" si="5"/>
        <v>43862</v>
      </c>
      <c r="E355" s="4" t="s">
        <v>53</v>
      </c>
      <c r="F355" s="4" t="s">
        <v>46</v>
      </c>
      <c r="G355" s="4" t="s">
        <v>47</v>
      </c>
      <c r="H355" s="4" t="s">
        <v>48</v>
      </c>
      <c r="I355" s="4" t="s">
        <v>49</v>
      </c>
      <c r="J355" s="4" t="s">
        <v>51</v>
      </c>
      <c r="K355" s="10">
        <v>352</v>
      </c>
      <c r="L355" s="9">
        <v>503.36</v>
      </c>
    </row>
    <row r="356" spans="1:12" x14ac:dyDescent="0.25">
      <c r="A356" s="2" t="s">
        <v>40</v>
      </c>
      <c r="B356" s="2">
        <v>2020</v>
      </c>
      <c r="C356" s="46">
        <v>43862</v>
      </c>
      <c r="D356" s="54">
        <f t="shared" si="5"/>
        <v>43862</v>
      </c>
      <c r="E356" s="2" t="s">
        <v>53</v>
      </c>
      <c r="F356" s="2" t="s">
        <v>46</v>
      </c>
      <c r="G356" s="2" t="s">
        <v>47</v>
      </c>
      <c r="H356" s="2" t="s">
        <v>48</v>
      </c>
      <c r="I356" s="2" t="s">
        <v>49</v>
      </c>
      <c r="J356" s="2" t="s">
        <v>51</v>
      </c>
      <c r="K356" s="11">
        <v>346</v>
      </c>
      <c r="L356" s="8">
        <v>494.78</v>
      </c>
    </row>
    <row r="357" spans="1:12" x14ac:dyDescent="0.25">
      <c r="A357" s="4" t="s">
        <v>41</v>
      </c>
      <c r="B357" s="4">
        <v>2020</v>
      </c>
      <c r="C357" s="47">
        <v>43862</v>
      </c>
      <c r="D357" s="55">
        <f t="shared" si="5"/>
        <v>43862</v>
      </c>
      <c r="E357" s="4" t="s">
        <v>53</v>
      </c>
      <c r="F357" s="4" t="s">
        <v>46</v>
      </c>
      <c r="G357" s="4" t="s">
        <v>47</v>
      </c>
      <c r="H357" s="4" t="s">
        <v>48</v>
      </c>
      <c r="I357" s="4" t="s">
        <v>49</v>
      </c>
      <c r="J357" s="4" t="s">
        <v>51</v>
      </c>
      <c r="K357" s="10">
        <v>340</v>
      </c>
      <c r="L357" s="9">
        <v>486.2</v>
      </c>
    </row>
    <row r="358" spans="1:12" x14ac:dyDescent="0.25">
      <c r="A358" s="2" t="s">
        <v>41</v>
      </c>
      <c r="B358" s="2">
        <v>2020</v>
      </c>
      <c r="C358" s="46">
        <v>43862</v>
      </c>
      <c r="D358" s="54">
        <f t="shared" si="5"/>
        <v>43862</v>
      </c>
      <c r="E358" s="2" t="s">
        <v>53</v>
      </c>
      <c r="F358" s="2" t="s">
        <v>46</v>
      </c>
      <c r="G358" s="2" t="s">
        <v>47</v>
      </c>
      <c r="H358" s="2" t="s">
        <v>48</v>
      </c>
      <c r="I358" s="2" t="s">
        <v>49</v>
      </c>
      <c r="J358" s="2" t="s">
        <v>50</v>
      </c>
      <c r="K358" s="11">
        <v>340</v>
      </c>
      <c r="L358" s="8">
        <v>526.24</v>
      </c>
    </row>
    <row r="359" spans="1:12" x14ac:dyDescent="0.25">
      <c r="A359" s="4" t="s">
        <v>40</v>
      </c>
      <c r="B359" s="4">
        <v>2020</v>
      </c>
      <c r="C359" s="47">
        <v>43862</v>
      </c>
      <c r="D359" s="55">
        <f t="shared" si="5"/>
        <v>43862</v>
      </c>
      <c r="E359" s="4" t="s">
        <v>53</v>
      </c>
      <c r="F359" s="4" t="s">
        <v>46</v>
      </c>
      <c r="G359" s="4" t="s">
        <v>47</v>
      </c>
      <c r="H359" s="4" t="s">
        <v>48</v>
      </c>
      <c r="I359" s="4" t="s">
        <v>49</v>
      </c>
      <c r="J359" s="4" t="s">
        <v>50</v>
      </c>
      <c r="K359" s="10">
        <v>142</v>
      </c>
      <c r="L359" s="9">
        <v>526.24</v>
      </c>
    </row>
    <row r="360" spans="1:12" x14ac:dyDescent="0.25">
      <c r="A360" s="2" t="s">
        <v>41</v>
      </c>
      <c r="B360" s="2">
        <v>2020</v>
      </c>
      <c r="C360" s="46">
        <v>43862</v>
      </c>
      <c r="D360" s="54">
        <f t="shared" si="5"/>
        <v>43862</v>
      </c>
      <c r="E360" s="2" t="s">
        <v>53</v>
      </c>
      <c r="F360" s="2" t="s">
        <v>46</v>
      </c>
      <c r="G360" s="2" t="s">
        <v>47</v>
      </c>
      <c r="H360" s="2" t="s">
        <v>48</v>
      </c>
      <c r="I360" s="2" t="s">
        <v>49</v>
      </c>
      <c r="J360" s="2" t="s">
        <v>50</v>
      </c>
      <c r="K360" s="11">
        <v>987</v>
      </c>
      <c r="L360" s="8">
        <v>1411.4099999999999</v>
      </c>
    </row>
    <row r="361" spans="1:12" x14ac:dyDescent="0.25">
      <c r="A361" s="4" t="s">
        <v>41</v>
      </c>
      <c r="B361" s="4">
        <v>2020</v>
      </c>
      <c r="C361" s="47">
        <v>43862</v>
      </c>
      <c r="D361" s="55">
        <f t="shared" si="5"/>
        <v>43862</v>
      </c>
      <c r="E361" s="4" t="s">
        <v>53</v>
      </c>
      <c r="F361" s="4" t="s">
        <v>46</v>
      </c>
      <c r="G361" s="4" t="s">
        <v>47</v>
      </c>
      <c r="H361" s="4" t="s">
        <v>48</v>
      </c>
      <c r="I361" s="4" t="s">
        <v>49</v>
      </c>
      <c r="J361" s="4" t="s">
        <v>50</v>
      </c>
      <c r="K361" s="10">
        <v>1021</v>
      </c>
      <c r="L361" s="9">
        <v>1460.03</v>
      </c>
    </row>
    <row r="362" spans="1:12" x14ac:dyDescent="0.25">
      <c r="A362" s="2" t="s">
        <v>41</v>
      </c>
      <c r="B362" s="2">
        <v>2020</v>
      </c>
      <c r="C362" s="46">
        <v>43862</v>
      </c>
      <c r="D362" s="54">
        <f t="shared" si="5"/>
        <v>43862</v>
      </c>
      <c r="E362" s="2" t="s">
        <v>53</v>
      </c>
      <c r="F362" s="2" t="s">
        <v>46</v>
      </c>
      <c r="G362" s="2" t="s">
        <v>47</v>
      </c>
      <c r="H362" s="2" t="s">
        <v>48</v>
      </c>
      <c r="I362" s="2" t="s">
        <v>49</v>
      </c>
      <c r="J362" s="2" t="s">
        <v>50</v>
      </c>
      <c r="K362" s="11">
        <v>312</v>
      </c>
      <c r="L362" s="8">
        <v>446.15999999999997</v>
      </c>
    </row>
    <row r="363" spans="1:12" x14ac:dyDescent="0.25">
      <c r="A363" s="4" t="s">
        <v>41</v>
      </c>
      <c r="B363" s="4">
        <v>2020</v>
      </c>
      <c r="C363" s="47">
        <v>43862</v>
      </c>
      <c r="D363" s="55">
        <f t="shared" si="5"/>
        <v>43862</v>
      </c>
      <c r="E363" s="4" t="s">
        <v>53</v>
      </c>
      <c r="F363" s="4" t="s">
        <v>46</v>
      </c>
      <c r="G363" s="4" t="s">
        <v>47</v>
      </c>
      <c r="H363" s="4" t="s">
        <v>48</v>
      </c>
      <c r="I363" s="4" t="s">
        <v>49</v>
      </c>
      <c r="J363" s="4" t="s">
        <v>50</v>
      </c>
      <c r="K363" s="10">
        <v>339</v>
      </c>
      <c r="L363" s="9">
        <v>484.77</v>
      </c>
    </row>
    <row r="364" spans="1:12" x14ac:dyDescent="0.25">
      <c r="A364" s="2" t="s">
        <v>40</v>
      </c>
      <c r="B364" s="2">
        <v>2020</v>
      </c>
      <c r="C364" s="46">
        <v>43862</v>
      </c>
      <c r="D364" s="54">
        <f t="shared" si="5"/>
        <v>43862</v>
      </c>
      <c r="E364" s="2" t="s">
        <v>53</v>
      </c>
      <c r="F364" s="2" t="s">
        <v>46</v>
      </c>
      <c r="G364" s="2" t="s">
        <v>47</v>
      </c>
      <c r="H364" s="2" t="s">
        <v>48</v>
      </c>
      <c r="I364" s="2" t="s">
        <v>49</v>
      </c>
      <c r="J364" s="2" t="s">
        <v>50</v>
      </c>
      <c r="K364" s="11">
        <v>141</v>
      </c>
      <c r="L364" s="8">
        <v>201.63</v>
      </c>
    </row>
    <row r="365" spans="1:12" x14ac:dyDescent="0.25">
      <c r="A365" s="4" t="s">
        <v>41</v>
      </c>
      <c r="B365" s="4">
        <v>2020</v>
      </c>
      <c r="C365" s="47">
        <v>43862</v>
      </c>
      <c r="D365" s="55">
        <f t="shared" si="5"/>
        <v>43862</v>
      </c>
      <c r="E365" s="4" t="s">
        <v>53</v>
      </c>
      <c r="F365" s="4" t="s">
        <v>46</v>
      </c>
      <c r="G365" s="4" t="s">
        <v>47</v>
      </c>
      <c r="H365" s="4" t="s">
        <v>48</v>
      </c>
      <c r="I365" s="4" t="s">
        <v>49</v>
      </c>
      <c r="J365" s="4" t="s">
        <v>50</v>
      </c>
      <c r="K365" s="10">
        <v>315</v>
      </c>
      <c r="L365" s="9">
        <v>450.45</v>
      </c>
    </row>
    <row r="366" spans="1:12" x14ac:dyDescent="0.25">
      <c r="A366" s="2" t="s">
        <v>41</v>
      </c>
      <c r="B366" s="2">
        <v>2020</v>
      </c>
      <c r="C366" s="46">
        <v>43862</v>
      </c>
      <c r="D366" s="54">
        <f t="shared" si="5"/>
        <v>43862</v>
      </c>
      <c r="E366" s="2" t="s">
        <v>53</v>
      </c>
      <c r="F366" s="2" t="s">
        <v>46</v>
      </c>
      <c r="G366" s="2" t="s">
        <v>47</v>
      </c>
      <c r="H366" s="2" t="s">
        <v>48</v>
      </c>
      <c r="I366" s="2" t="s">
        <v>49</v>
      </c>
      <c r="J366" s="2" t="s">
        <v>50</v>
      </c>
      <c r="K366" s="11">
        <v>355</v>
      </c>
      <c r="L366" s="8">
        <v>507.65</v>
      </c>
    </row>
    <row r="367" spans="1:12" x14ac:dyDescent="0.25">
      <c r="A367" s="4" t="s">
        <v>40</v>
      </c>
      <c r="B367" s="4">
        <v>2020</v>
      </c>
      <c r="C367" s="47">
        <v>43862</v>
      </c>
      <c r="D367" s="55">
        <f t="shared" si="5"/>
        <v>43862</v>
      </c>
      <c r="E367" s="4" t="s">
        <v>53</v>
      </c>
      <c r="F367" s="4" t="s">
        <v>46</v>
      </c>
      <c r="G367" s="4" t="s">
        <v>47</v>
      </c>
      <c r="H367" s="4" t="s">
        <v>48</v>
      </c>
      <c r="I367" s="4" t="s">
        <v>49</v>
      </c>
      <c r="J367" s="4" t="s">
        <v>51</v>
      </c>
      <c r="K367" s="10">
        <v>349</v>
      </c>
      <c r="L367" s="9">
        <v>499.07</v>
      </c>
    </row>
    <row r="368" spans="1:12" x14ac:dyDescent="0.25">
      <c r="A368" s="2" t="s">
        <v>41</v>
      </c>
      <c r="B368" s="2">
        <v>2020</v>
      </c>
      <c r="C368" s="46">
        <v>43862</v>
      </c>
      <c r="D368" s="54">
        <f t="shared" si="5"/>
        <v>43862</v>
      </c>
      <c r="E368" s="2" t="s">
        <v>53</v>
      </c>
      <c r="F368" s="2" t="s">
        <v>46</v>
      </c>
      <c r="G368" s="2" t="s">
        <v>47</v>
      </c>
      <c r="H368" s="2" t="s">
        <v>48</v>
      </c>
      <c r="I368" s="2" t="s">
        <v>49</v>
      </c>
      <c r="J368" s="2" t="s">
        <v>51</v>
      </c>
      <c r="K368" s="11">
        <v>343</v>
      </c>
      <c r="L368" s="8">
        <v>490.49</v>
      </c>
    </row>
    <row r="369" spans="1:12" x14ac:dyDescent="0.25">
      <c r="A369" s="4" t="s">
        <v>41</v>
      </c>
      <c r="B369" s="4">
        <v>2020</v>
      </c>
      <c r="C369" s="47">
        <v>43862</v>
      </c>
      <c r="D369" s="55">
        <f t="shared" si="5"/>
        <v>43862</v>
      </c>
      <c r="E369" s="4" t="s">
        <v>53</v>
      </c>
      <c r="F369" s="4" t="s">
        <v>46</v>
      </c>
      <c r="G369" s="4" t="s">
        <v>47</v>
      </c>
      <c r="H369" s="4" t="s">
        <v>48</v>
      </c>
      <c r="I369" s="4" t="s">
        <v>49</v>
      </c>
      <c r="J369" s="4" t="s">
        <v>50</v>
      </c>
      <c r="K369" s="10">
        <v>802</v>
      </c>
      <c r="L369" s="9">
        <v>1146.8600000000001</v>
      </c>
    </row>
    <row r="370" spans="1:12" x14ac:dyDescent="0.25">
      <c r="A370" s="2" t="s">
        <v>41</v>
      </c>
      <c r="B370" s="2">
        <v>2020</v>
      </c>
      <c r="C370" s="46">
        <v>43862</v>
      </c>
      <c r="D370" s="54">
        <f t="shared" si="5"/>
        <v>43862</v>
      </c>
      <c r="E370" s="2" t="s">
        <v>53</v>
      </c>
      <c r="F370" s="2" t="s">
        <v>46</v>
      </c>
      <c r="G370" s="2" t="s">
        <v>47</v>
      </c>
      <c r="H370" s="2" t="s">
        <v>48</v>
      </c>
      <c r="I370" s="2" t="s">
        <v>49</v>
      </c>
      <c r="J370" s="2" t="s">
        <v>50</v>
      </c>
      <c r="K370" s="11">
        <v>855</v>
      </c>
      <c r="L370" s="8">
        <v>1222.6500000000001</v>
      </c>
    </row>
    <row r="371" spans="1:12" x14ac:dyDescent="0.25">
      <c r="A371" s="4" t="s">
        <v>41</v>
      </c>
      <c r="B371" s="4">
        <v>2020</v>
      </c>
      <c r="C371" s="47">
        <v>43862</v>
      </c>
      <c r="D371" s="55">
        <f t="shared" si="5"/>
        <v>43862</v>
      </c>
      <c r="E371" s="4" t="s">
        <v>53</v>
      </c>
      <c r="F371" s="4" t="s">
        <v>46</v>
      </c>
      <c r="G371" s="4" t="s">
        <v>47</v>
      </c>
      <c r="H371" s="4" t="s">
        <v>48</v>
      </c>
      <c r="I371" s="4" t="s">
        <v>49</v>
      </c>
      <c r="J371" s="4" t="s">
        <v>51</v>
      </c>
      <c r="K371" s="10">
        <v>789</v>
      </c>
      <c r="L371" s="9">
        <v>1128.27</v>
      </c>
    </row>
    <row r="372" spans="1:12" x14ac:dyDescent="0.25">
      <c r="A372" s="2" t="s">
        <v>40</v>
      </c>
      <c r="B372" s="2">
        <v>2020</v>
      </c>
      <c r="C372" s="46">
        <v>43862</v>
      </c>
      <c r="D372" s="54">
        <f t="shared" si="5"/>
        <v>43862</v>
      </c>
      <c r="E372" s="2" t="s">
        <v>53</v>
      </c>
      <c r="F372" s="2" t="s">
        <v>46</v>
      </c>
      <c r="G372" s="2" t="s">
        <v>47</v>
      </c>
      <c r="H372" s="2" t="s">
        <v>48</v>
      </c>
      <c r="I372" s="2" t="s">
        <v>49</v>
      </c>
      <c r="J372" s="2" t="s">
        <v>51</v>
      </c>
      <c r="K372" s="11">
        <v>790</v>
      </c>
      <c r="L372" s="8">
        <v>1129.7</v>
      </c>
    </row>
    <row r="373" spans="1:12" x14ac:dyDescent="0.25">
      <c r="A373" s="4" t="s">
        <v>41</v>
      </c>
      <c r="B373" s="4">
        <v>2020</v>
      </c>
      <c r="C373" s="47">
        <v>43862</v>
      </c>
      <c r="D373" s="55">
        <f t="shared" si="5"/>
        <v>43862</v>
      </c>
      <c r="E373" s="4" t="s">
        <v>53</v>
      </c>
      <c r="F373" s="4" t="s">
        <v>46</v>
      </c>
      <c r="G373" s="4" t="s">
        <v>47</v>
      </c>
      <c r="H373" s="4" t="s">
        <v>48</v>
      </c>
      <c r="I373" s="4" t="s">
        <v>49</v>
      </c>
      <c r="J373" s="4" t="s">
        <v>51</v>
      </c>
      <c r="K373" s="10">
        <v>791</v>
      </c>
      <c r="L373" s="9">
        <v>1131.1300000000001</v>
      </c>
    </row>
    <row r="374" spans="1:12" x14ac:dyDescent="0.25">
      <c r="A374" s="2" t="s">
        <v>43</v>
      </c>
      <c r="B374" s="2">
        <v>2020</v>
      </c>
      <c r="C374" s="46">
        <v>43862</v>
      </c>
      <c r="D374" s="54">
        <f t="shared" si="5"/>
        <v>43862</v>
      </c>
      <c r="E374" s="2" t="s">
        <v>53</v>
      </c>
      <c r="F374" s="2" t="s">
        <v>46</v>
      </c>
      <c r="G374" s="2" t="s">
        <v>47</v>
      </c>
      <c r="H374" s="2" t="s">
        <v>48</v>
      </c>
      <c r="I374" s="2" t="s">
        <v>49</v>
      </c>
      <c r="J374" s="2" t="s">
        <v>50</v>
      </c>
      <c r="K374" s="11">
        <v>341</v>
      </c>
      <c r="L374" s="8">
        <v>487.63</v>
      </c>
    </row>
    <row r="375" spans="1:12" x14ac:dyDescent="0.25">
      <c r="A375" s="4" t="s">
        <v>41</v>
      </c>
      <c r="B375" s="4">
        <v>2020</v>
      </c>
      <c r="C375" s="47">
        <v>43862</v>
      </c>
      <c r="D375" s="55">
        <f t="shared" si="5"/>
        <v>43862</v>
      </c>
      <c r="E375" s="4" t="s">
        <v>53</v>
      </c>
      <c r="F375" s="4" t="s">
        <v>46</v>
      </c>
      <c r="G375" s="4" t="s">
        <v>47</v>
      </c>
      <c r="H375" s="4" t="s">
        <v>48</v>
      </c>
      <c r="I375" s="4" t="s">
        <v>49</v>
      </c>
      <c r="J375" s="4" t="s">
        <v>50</v>
      </c>
      <c r="K375" s="10">
        <v>143</v>
      </c>
      <c r="L375" s="9">
        <v>204.49</v>
      </c>
    </row>
    <row r="376" spans="1:12" x14ac:dyDescent="0.25">
      <c r="A376" s="2" t="s">
        <v>40</v>
      </c>
      <c r="B376" s="2">
        <v>2020</v>
      </c>
      <c r="C376" s="46">
        <v>43862</v>
      </c>
      <c r="D376" s="54">
        <f t="shared" si="5"/>
        <v>43862</v>
      </c>
      <c r="E376" s="2" t="s">
        <v>53</v>
      </c>
      <c r="F376" s="2" t="s">
        <v>46</v>
      </c>
      <c r="G376" s="2" t="s">
        <v>47</v>
      </c>
      <c r="H376" s="2" t="s">
        <v>48</v>
      </c>
      <c r="I376" s="2" t="s">
        <v>49</v>
      </c>
      <c r="J376" s="2" t="s">
        <v>50</v>
      </c>
      <c r="K376" s="11">
        <v>311</v>
      </c>
      <c r="L376" s="8">
        <v>444.73</v>
      </c>
    </row>
    <row r="377" spans="1:12" x14ac:dyDescent="0.25">
      <c r="A377" s="4" t="s">
        <v>40</v>
      </c>
      <c r="B377" s="4">
        <v>2020</v>
      </c>
      <c r="C377" s="47">
        <v>43831</v>
      </c>
      <c r="D377" s="55">
        <f t="shared" si="5"/>
        <v>43831</v>
      </c>
      <c r="E377" s="4" t="s">
        <v>53</v>
      </c>
      <c r="F377" s="4" t="s">
        <v>46</v>
      </c>
      <c r="G377" s="4" t="s">
        <v>47</v>
      </c>
      <c r="H377" s="4" t="s">
        <v>48</v>
      </c>
      <c r="I377" s="4" t="s">
        <v>49</v>
      </c>
      <c r="J377" s="4" t="s">
        <v>50</v>
      </c>
      <c r="K377" s="10">
        <v>356</v>
      </c>
      <c r="L377" s="9">
        <v>509.08</v>
      </c>
    </row>
    <row r="378" spans="1:12" x14ac:dyDescent="0.25">
      <c r="A378" s="2" t="s">
        <v>42</v>
      </c>
      <c r="B378" s="2">
        <v>2020</v>
      </c>
      <c r="C378" s="46">
        <v>43831</v>
      </c>
      <c r="D378" s="54">
        <f t="shared" si="5"/>
        <v>43831</v>
      </c>
      <c r="E378" s="2" t="s">
        <v>53</v>
      </c>
      <c r="F378" s="2" t="s">
        <v>46</v>
      </c>
      <c r="G378" s="2" t="s">
        <v>47</v>
      </c>
      <c r="H378" s="2" t="s">
        <v>48</v>
      </c>
      <c r="I378" s="2" t="s">
        <v>49</v>
      </c>
      <c r="J378" s="2" t="s">
        <v>50</v>
      </c>
      <c r="K378" s="11">
        <v>344</v>
      </c>
      <c r="L378" s="8">
        <v>491.91999999999996</v>
      </c>
    </row>
    <row r="379" spans="1:12" x14ac:dyDescent="0.25">
      <c r="A379" s="4" t="s">
        <v>41</v>
      </c>
      <c r="B379" s="4">
        <v>2020</v>
      </c>
      <c r="C379" s="47">
        <v>43831</v>
      </c>
      <c r="D379" s="55">
        <f t="shared" si="5"/>
        <v>43831</v>
      </c>
      <c r="E379" s="4" t="s">
        <v>53</v>
      </c>
      <c r="F379" s="4" t="s">
        <v>46</v>
      </c>
      <c r="G379" s="4" t="s">
        <v>47</v>
      </c>
      <c r="H379" s="4" t="s">
        <v>48</v>
      </c>
      <c r="I379" s="4" t="s">
        <v>49</v>
      </c>
      <c r="J379" s="4" t="s">
        <v>50</v>
      </c>
      <c r="K379" s="10">
        <v>146</v>
      </c>
      <c r="L379" s="9">
        <v>208.78</v>
      </c>
    </row>
    <row r="380" spans="1:12" x14ac:dyDescent="0.25">
      <c r="A380" s="2" t="s">
        <v>41</v>
      </c>
      <c r="B380" s="2">
        <v>2020</v>
      </c>
      <c r="C380" s="46">
        <v>43831</v>
      </c>
      <c r="D380" s="54">
        <f t="shared" si="5"/>
        <v>43831</v>
      </c>
      <c r="E380" s="2" t="s">
        <v>53</v>
      </c>
      <c r="F380" s="2" t="s">
        <v>46</v>
      </c>
      <c r="G380" s="2" t="s">
        <v>47</v>
      </c>
      <c r="H380" s="2" t="s">
        <v>48</v>
      </c>
      <c r="I380" s="2" t="s">
        <v>49</v>
      </c>
      <c r="J380" s="2" t="s">
        <v>50</v>
      </c>
      <c r="K380" s="11">
        <v>320</v>
      </c>
      <c r="L380" s="8">
        <v>457.6</v>
      </c>
    </row>
    <row r="381" spans="1:12" x14ac:dyDescent="0.25">
      <c r="A381" s="4" t="s">
        <v>41</v>
      </c>
      <c r="B381" s="4">
        <v>2020</v>
      </c>
      <c r="C381" s="47">
        <v>43831</v>
      </c>
      <c r="D381" s="55">
        <f t="shared" si="5"/>
        <v>43831</v>
      </c>
      <c r="E381" s="4" t="s">
        <v>53</v>
      </c>
      <c r="F381" s="4" t="s">
        <v>46</v>
      </c>
      <c r="G381" s="4" t="s">
        <v>47</v>
      </c>
      <c r="H381" s="4" t="s">
        <v>48</v>
      </c>
      <c r="I381" s="4" t="s">
        <v>49</v>
      </c>
      <c r="J381" s="4" t="s">
        <v>50</v>
      </c>
      <c r="K381" s="10">
        <v>358</v>
      </c>
      <c r="L381" s="9">
        <v>511.94</v>
      </c>
    </row>
    <row r="382" spans="1:12" x14ac:dyDescent="0.25">
      <c r="A382" s="2" t="s">
        <v>40</v>
      </c>
      <c r="B382" s="2">
        <v>2020</v>
      </c>
      <c r="C382" s="46">
        <v>43831</v>
      </c>
      <c r="D382" s="54">
        <f t="shared" si="5"/>
        <v>43831</v>
      </c>
      <c r="E382" s="2" t="s">
        <v>53</v>
      </c>
      <c r="F382" s="2" t="s">
        <v>46</v>
      </c>
      <c r="G382" s="2" t="s">
        <v>47</v>
      </c>
      <c r="H382" s="2" t="s">
        <v>48</v>
      </c>
      <c r="I382" s="2" t="s">
        <v>49</v>
      </c>
      <c r="J382" s="2" t="s">
        <v>50</v>
      </c>
      <c r="K382" s="11">
        <v>262</v>
      </c>
      <c r="L382" s="8">
        <v>374.65999999999997</v>
      </c>
    </row>
    <row r="383" spans="1:12" x14ac:dyDescent="0.25">
      <c r="A383" s="4" t="s">
        <v>42</v>
      </c>
      <c r="B383" s="4">
        <v>2020</v>
      </c>
      <c r="C383" s="47">
        <v>43831</v>
      </c>
      <c r="D383" s="55">
        <f t="shared" si="5"/>
        <v>43831</v>
      </c>
      <c r="E383" s="4" t="s">
        <v>53</v>
      </c>
      <c r="F383" s="4" t="s">
        <v>46</v>
      </c>
      <c r="G383" s="4" t="s">
        <v>47</v>
      </c>
      <c r="H383" s="4" t="s">
        <v>48</v>
      </c>
      <c r="I383" s="4" t="s">
        <v>49</v>
      </c>
      <c r="J383" s="4" t="s">
        <v>50</v>
      </c>
      <c r="K383" s="10">
        <v>346</v>
      </c>
      <c r="L383" s="9">
        <v>526.24</v>
      </c>
    </row>
    <row r="384" spans="1:12" x14ac:dyDescent="0.25">
      <c r="A384" s="2" t="s">
        <v>42</v>
      </c>
      <c r="B384" s="2">
        <v>2020</v>
      </c>
      <c r="C384" s="46">
        <v>43831</v>
      </c>
      <c r="D384" s="54">
        <f t="shared" si="5"/>
        <v>43831</v>
      </c>
      <c r="E384" s="2" t="s">
        <v>53</v>
      </c>
      <c r="F384" s="2" t="s">
        <v>46</v>
      </c>
      <c r="G384" s="2" t="s">
        <v>47</v>
      </c>
      <c r="H384" s="2" t="s">
        <v>48</v>
      </c>
      <c r="I384" s="2" t="s">
        <v>49</v>
      </c>
      <c r="J384" s="2" t="s">
        <v>50</v>
      </c>
      <c r="K384" s="11">
        <v>148</v>
      </c>
      <c r="L384" s="8">
        <v>526.24</v>
      </c>
    </row>
    <row r="385" spans="1:12" x14ac:dyDescent="0.25">
      <c r="A385" s="4" t="s">
        <v>41</v>
      </c>
      <c r="B385" s="4">
        <v>2020</v>
      </c>
      <c r="C385" s="47">
        <v>43831</v>
      </c>
      <c r="D385" s="55">
        <f t="shared" si="5"/>
        <v>43831</v>
      </c>
      <c r="E385" s="4" t="s">
        <v>53</v>
      </c>
      <c r="F385" s="4" t="s">
        <v>46</v>
      </c>
      <c r="G385" s="4" t="s">
        <v>47</v>
      </c>
      <c r="H385" s="4" t="s">
        <v>48</v>
      </c>
      <c r="I385" s="4" t="s">
        <v>49</v>
      </c>
      <c r="J385" s="4" t="s">
        <v>50</v>
      </c>
      <c r="K385" s="10">
        <v>316</v>
      </c>
      <c r="L385" s="9">
        <v>526.24</v>
      </c>
    </row>
    <row r="386" spans="1:12" x14ac:dyDescent="0.25">
      <c r="A386" s="2" t="s">
        <v>42</v>
      </c>
      <c r="B386" s="2">
        <v>2020</v>
      </c>
      <c r="C386" s="46">
        <v>43831</v>
      </c>
      <c r="D386" s="54">
        <f t="shared" si="5"/>
        <v>43831</v>
      </c>
      <c r="E386" s="2" t="s">
        <v>53</v>
      </c>
      <c r="F386" s="2" t="s">
        <v>46</v>
      </c>
      <c r="G386" s="2" t="s">
        <v>47</v>
      </c>
      <c r="H386" s="2" t="s">
        <v>48</v>
      </c>
      <c r="I386" s="2" t="s">
        <v>49</v>
      </c>
      <c r="J386" s="2" t="s">
        <v>50</v>
      </c>
      <c r="K386" s="11">
        <v>959</v>
      </c>
      <c r="L386" s="8">
        <v>1371.37</v>
      </c>
    </row>
    <row r="387" spans="1:12" x14ac:dyDescent="0.25">
      <c r="A387" s="4" t="s">
        <v>41</v>
      </c>
      <c r="B387" s="4">
        <v>2020</v>
      </c>
      <c r="C387" s="47">
        <v>43831</v>
      </c>
      <c r="D387" s="55">
        <f t="shared" ref="D387:D450" si="6">C387</f>
        <v>43831</v>
      </c>
      <c r="E387" s="4" t="s">
        <v>53</v>
      </c>
      <c r="F387" s="4" t="s">
        <v>46</v>
      </c>
      <c r="G387" s="4" t="s">
        <v>47</v>
      </c>
      <c r="H387" s="4" t="s">
        <v>48</v>
      </c>
      <c r="I387" s="4" t="s">
        <v>49</v>
      </c>
      <c r="J387" s="4" t="s">
        <v>50</v>
      </c>
      <c r="K387" s="10">
        <v>1020</v>
      </c>
      <c r="L387" s="9">
        <v>1458.6</v>
      </c>
    </row>
    <row r="388" spans="1:12" x14ac:dyDescent="0.25">
      <c r="A388" s="2" t="s">
        <v>41</v>
      </c>
      <c r="B388" s="2">
        <v>2020</v>
      </c>
      <c r="C388" s="46">
        <v>43831</v>
      </c>
      <c r="D388" s="54">
        <f t="shared" si="6"/>
        <v>43831</v>
      </c>
      <c r="E388" s="2" t="s">
        <v>53</v>
      </c>
      <c r="F388" s="2" t="s">
        <v>46</v>
      </c>
      <c r="G388" s="2" t="s">
        <v>47</v>
      </c>
      <c r="H388" s="2" t="s">
        <v>48</v>
      </c>
      <c r="I388" s="2" t="s">
        <v>49</v>
      </c>
      <c r="J388" s="2" t="s">
        <v>50</v>
      </c>
      <c r="K388" s="11">
        <v>318</v>
      </c>
      <c r="L388" s="8">
        <v>454.74</v>
      </c>
    </row>
    <row r="389" spans="1:12" x14ac:dyDescent="0.25">
      <c r="A389" s="4" t="s">
        <v>41</v>
      </c>
      <c r="B389" s="4">
        <v>2020</v>
      </c>
      <c r="C389" s="47">
        <v>43831</v>
      </c>
      <c r="D389" s="55">
        <f t="shared" si="6"/>
        <v>43831</v>
      </c>
      <c r="E389" s="4" t="s">
        <v>53</v>
      </c>
      <c r="F389" s="4" t="s">
        <v>46</v>
      </c>
      <c r="G389" s="4" t="s">
        <v>47</v>
      </c>
      <c r="H389" s="4" t="s">
        <v>48</v>
      </c>
      <c r="I389" s="4" t="s">
        <v>49</v>
      </c>
      <c r="J389" s="4" t="s">
        <v>50</v>
      </c>
      <c r="K389" s="10">
        <v>345</v>
      </c>
      <c r="L389" s="9">
        <v>493.35</v>
      </c>
    </row>
    <row r="390" spans="1:12" x14ac:dyDescent="0.25">
      <c r="A390" s="2" t="s">
        <v>42</v>
      </c>
      <c r="B390" s="2">
        <v>2020</v>
      </c>
      <c r="C390" s="46">
        <v>43831</v>
      </c>
      <c r="D390" s="54">
        <f t="shared" si="6"/>
        <v>43831</v>
      </c>
      <c r="E390" s="2" t="s">
        <v>53</v>
      </c>
      <c r="F390" s="2" t="s">
        <v>46</v>
      </c>
      <c r="G390" s="2" t="s">
        <v>47</v>
      </c>
      <c r="H390" s="2" t="s">
        <v>48</v>
      </c>
      <c r="I390" s="2" t="s">
        <v>49</v>
      </c>
      <c r="J390" s="2" t="s">
        <v>50</v>
      </c>
      <c r="K390" s="11">
        <v>147</v>
      </c>
      <c r="L390" s="8">
        <v>210.21</v>
      </c>
    </row>
    <row r="391" spans="1:12" x14ac:dyDescent="0.25">
      <c r="A391" s="4" t="s">
        <v>42</v>
      </c>
      <c r="B391" s="4">
        <v>2020</v>
      </c>
      <c r="C391" s="47">
        <v>43831</v>
      </c>
      <c r="D391" s="55">
        <f t="shared" si="6"/>
        <v>43831</v>
      </c>
      <c r="E391" s="4" t="s">
        <v>53</v>
      </c>
      <c r="F391" s="4" t="s">
        <v>46</v>
      </c>
      <c r="G391" s="4" t="s">
        <v>47</v>
      </c>
      <c r="H391" s="4" t="s">
        <v>48</v>
      </c>
      <c r="I391" s="4" t="s">
        <v>49</v>
      </c>
      <c r="J391" s="4" t="s">
        <v>50</v>
      </c>
      <c r="K391" s="10">
        <v>265</v>
      </c>
      <c r="L391" s="9">
        <v>378.95</v>
      </c>
    </row>
    <row r="392" spans="1:12" x14ac:dyDescent="0.25">
      <c r="A392" s="2" t="s">
        <v>41</v>
      </c>
      <c r="B392" s="2">
        <v>2020</v>
      </c>
      <c r="C392" s="46">
        <v>43831</v>
      </c>
      <c r="D392" s="54">
        <f t="shared" si="6"/>
        <v>43831</v>
      </c>
      <c r="E392" s="2" t="s">
        <v>53</v>
      </c>
      <c r="F392" s="2" t="s">
        <v>46</v>
      </c>
      <c r="G392" s="2" t="s">
        <v>47</v>
      </c>
      <c r="H392" s="2" t="s">
        <v>48</v>
      </c>
      <c r="I392" s="2" t="s">
        <v>49</v>
      </c>
      <c r="J392" s="2" t="s">
        <v>50</v>
      </c>
      <c r="K392" s="11">
        <v>768</v>
      </c>
      <c r="L392" s="8">
        <v>1098.24</v>
      </c>
    </row>
    <row r="393" spans="1:12" x14ac:dyDescent="0.25">
      <c r="A393" s="4" t="s">
        <v>40</v>
      </c>
      <c r="B393" s="4">
        <v>2020</v>
      </c>
      <c r="C393" s="47">
        <v>43831</v>
      </c>
      <c r="D393" s="55">
        <f t="shared" si="6"/>
        <v>43831</v>
      </c>
      <c r="E393" s="4" t="s">
        <v>53</v>
      </c>
      <c r="F393" s="4" t="s">
        <v>46</v>
      </c>
      <c r="G393" s="4" t="s">
        <v>47</v>
      </c>
      <c r="H393" s="4" t="s">
        <v>48</v>
      </c>
      <c r="I393" s="4" t="s">
        <v>49</v>
      </c>
      <c r="J393" s="4" t="s">
        <v>50</v>
      </c>
      <c r="K393" s="10">
        <v>801</v>
      </c>
      <c r="L393" s="9">
        <v>1145.43</v>
      </c>
    </row>
    <row r="394" spans="1:12" x14ac:dyDescent="0.25">
      <c r="A394" s="2" t="s">
        <v>42</v>
      </c>
      <c r="B394" s="2">
        <v>2020</v>
      </c>
      <c r="C394" s="46">
        <v>43831</v>
      </c>
      <c r="D394" s="54">
        <f t="shared" si="6"/>
        <v>43831</v>
      </c>
      <c r="E394" s="2" t="s">
        <v>53</v>
      </c>
      <c r="F394" s="2" t="s">
        <v>46</v>
      </c>
      <c r="G394" s="2" t="s">
        <v>47</v>
      </c>
      <c r="H394" s="2" t="s">
        <v>48</v>
      </c>
      <c r="I394" s="2" t="s">
        <v>49</v>
      </c>
      <c r="J394" s="2" t="s">
        <v>50</v>
      </c>
      <c r="K394" s="11">
        <v>854</v>
      </c>
      <c r="L394" s="8">
        <v>1221.22</v>
      </c>
    </row>
    <row r="395" spans="1:12" x14ac:dyDescent="0.25">
      <c r="A395" s="4" t="s">
        <v>40</v>
      </c>
      <c r="B395" s="4">
        <v>2020</v>
      </c>
      <c r="C395" s="47">
        <v>43831</v>
      </c>
      <c r="D395" s="55">
        <f t="shared" si="6"/>
        <v>43831</v>
      </c>
      <c r="E395" s="4" t="s">
        <v>53</v>
      </c>
      <c r="F395" s="4" t="s">
        <v>46</v>
      </c>
      <c r="G395" s="4" t="s">
        <v>47</v>
      </c>
      <c r="H395" s="4" t="s">
        <v>48</v>
      </c>
      <c r="I395" s="4" t="s">
        <v>49</v>
      </c>
      <c r="J395" s="4" t="s">
        <v>50</v>
      </c>
      <c r="K395" s="10">
        <v>788</v>
      </c>
      <c r="L395" s="9">
        <v>1126.8399999999999</v>
      </c>
    </row>
    <row r="396" spans="1:12" x14ac:dyDescent="0.25">
      <c r="A396" s="2" t="s">
        <v>41</v>
      </c>
      <c r="B396" s="2">
        <v>2020</v>
      </c>
      <c r="C396" s="46">
        <v>43831</v>
      </c>
      <c r="D396" s="54">
        <f t="shared" si="6"/>
        <v>43831</v>
      </c>
      <c r="E396" s="2" t="s">
        <v>53</v>
      </c>
      <c r="F396" s="2" t="s">
        <v>46</v>
      </c>
      <c r="G396" s="2" t="s">
        <v>47</v>
      </c>
      <c r="H396" s="2" t="s">
        <v>48</v>
      </c>
      <c r="I396" s="2" t="s">
        <v>49</v>
      </c>
      <c r="J396" s="2" t="s">
        <v>50</v>
      </c>
      <c r="K396" s="11">
        <v>263</v>
      </c>
      <c r="L396" s="8">
        <v>376.09000000000003</v>
      </c>
    </row>
    <row r="397" spans="1:12" x14ac:dyDescent="0.25">
      <c r="A397" s="4" t="s">
        <v>41</v>
      </c>
      <c r="B397" s="4">
        <v>2020</v>
      </c>
      <c r="C397" s="47">
        <v>43831</v>
      </c>
      <c r="D397" s="55">
        <f t="shared" si="6"/>
        <v>43831</v>
      </c>
      <c r="E397" s="4" t="s">
        <v>53</v>
      </c>
      <c r="F397" s="4" t="s">
        <v>46</v>
      </c>
      <c r="G397" s="4" t="s">
        <v>47</v>
      </c>
      <c r="H397" s="4" t="s">
        <v>48</v>
      </c>
      <c r="I397" s="4" t="s">
        <v>49</v>
      </c>
      <c r="J397" s="4" t="s">
        <v>50</v>
      </c>
      <c r="K397" s="10">
        <v>347</v>
      </c>
      <c r="L397" s="9">
        <v>496.21000000000004</v>
      </c>
    </row>
    <row r="398" spans="1:12" x14ac:dyDescent="0.25">
      <c r="A398" s="2" t="s">
        <v>42</v>
      </c>
      <c r="B398" s="2">
        <v>2020</v>
      </c>
      <c r="C398" s="46">
        <v>43831</v>
      </c>
      <c r="D398" s="54">
        <f t="shared" si="6"/>
        <v>43831</v>
      </c>
      <c r="E398" s="2" t="s">
        <v>53</v>
      </c>
      <c r="F398" s="2" t="s">
        <v>46</v>
      </c>
      <c r="G398" s="2" t="s">
        <v>47</v>
      </c>
      <c r="H398" s="2" t="s">
        <v>48</v>
      </c>
      <c r="I398" s="2" t="s">
        <v>49</v>
      </c>
      <c r="J398" s="2" t="s">
        <v>50</v>
      </c>
      <c r="K398" s="11">
        <v>317</v>
      </c>
      <c r="L398" s="8">
        <v>453.31</v>
      </c>
    </row>
    <row r="399" spans="1:12" x14ac:dyDescent="0.25">
      <c r="A399" s="4" t="s">
        <v>41</v>
      </c>
      <c r="B399" s="4">
        <v>2020</v>
      </c>
      <c r="C399" s="47">
        <v>44013</v>
      </c>
      <c r="D399" s="55">
        <f t="shared" si="6"/>
        <v>44013</v>
      </c>
      <c r="E399" s="4" t="s">
        <v>53</v>
      </c>
      <c r="F399" s="4" t="s">
        <v>46</v>
      </c>
      <c r="G399" s="4" t="s">
        <v>47</v>
      </c>
      <c r="H399" s="4" t="s">
        <v>48</v>
      </c>
      <c r="I399" s="4" t="s">
        <v>49</v>
      </c>
      <c r="J399" s="4" t="s">
        <v>50</v>
      </c>
      <c r="K399" s="10">
        <v>314</v>
      </c>
      <c r="L399" s="9">
        <v>449.02</v>
      </c>
    </row>
    <row r="400" spans="1:12" x14ac:dyDescent="0.25">
      <c r="A400" s="2" t="s">
        <v>42</v>
      </c>
      <c r="B400" s="2">
        <v>2020</v>
      </c>
      <c r="C400" s="46">
        <v>44013</v>
      </c>
      <c r="D400" s="54">
        <f t="shared" si="6"/>
        <v>44013</v>
      </c>
      <c r="E400" s="2" t="s">
        <v>53</v>
      </c>
      <c r="F400" s="2" t="s">
        <v>46</v>
      </c>
      <c r="G400" s="2" t="s">
        <v>47</v>
      </c>
      <c r="H400" s="2" t="s">
        <v>48</v>
      </c>
      <c r="I400" s="2" t="s">
        <v>49</v>
      </c>
      <c r="J400" s="2" t="s">
        <v>50</v>
      </c>
      <c r="K400" s="11">
        <v>362</v>
      </c>
      <c r="L400" s="8">
        <v>517.66</v>
      </c>
    </row>
    <row r="401" spans="1:12" x14ac:dyDescent="0.25">
      <c r="A401" s="4" t="s">
        <v>41</v>
      </c>
      <c r="B401" s="4">
        <v>2020</v>
      </c>
      <c r="C401" s="47">
        <v>44013</v>
      </c>
      <c r="D401" s="55">
        <f t="shared" si="6"/>
        <v>44013</v>
      </c>
      <c r="E401" s="4" t="s">
        <v>53</v>
      </c>
      <c r="F401" s="4" t="s">
        <v>46</v>
      </c>
      <c r="G401" s="4" t="s">
        <v>47</v>
      </c>
      <c r="H401" s="4" t="s">
        <v>48</v>
      </c>
      <c r="I401" s="4" t="s">
        <v>49</v>
      </c>
      <c r="J401" s="4" t="s">
        <v>50</v>
      </c>
      <c r="K401" s="10">
        <v>284</v>
      </c>
      <c r="L401" s="9">
        <v>406.12</v>
      </c>
    </row>
    <row r="402" spans="1:12" x14ac:dyDescent="0.25">
      <c r="A402" s="2" t="s">
        <v>41</v>
      </c>
      <c r="B402" s="2">
        <v>2020</v>
      </c>
      <c r="C402" s="46">
        <v>44013</v>
      </c>
      <c r="D402" s="54">
        <f t="shared" si="6"/>
        <v>44013</v>
      </c>
      <c r="E402" s="2" t="s">
        <v>53</v>
      </c>
      <c r="F402" s="2" t="s">
        <v>46</v>
      </c>
      <c r="G402" s="2" t="s">
        <v>47</v>
      </c>
      <c r="H402" s="2" t="s">
        <v>48</v>
      </c>
      <c r="I402" s="2" t="s">
        <v>49</v>
      </c>
      <c r="J402" s="2" t="s">
        <v>50</v>
      </c>
      <c r="K402" s="11">
        <v>358</v>
      </c>
      <c r="L402" s="8">
        <v>526.24</v>
      </c>
    </row>
    <row r="403" spans="1:12" x14ac:dyDescent="0.25">
      <c r="A403" s="4" t="s">
        <v>41</v>
      </c>
      <c r="B403" s="4">
        <v>2020</v>
      </c>
      <c r="C403" s="47">
        <v>44013</v>
      </c>
      <c r="D403" s="55">
        <f t="shared" si="6"/>
        <v>44013</v>
      </c>
      <c r="E403" s="4" t="s">
        <v>53</v>
      </c>
      <c r="F403" s="4" t="s">
        <v>46</v>
      </c>
      <c r="G403" s="4" t="s">
        <v>47</v>
      </c>
      <c r="H403" s="4" t="s">
        <v>48</v>
      </c>
      <c r="I403" s="4" t="s">
        <v>49</v>
      </c>
      <c r="J403" s="4" t="s">
        <v>50</v>
      </c>
      <c r="K403" s="10">
        <v>286</v>
      </c>
      <c r="L403" s="9">
        <v>526.24</v>
      </c>
    </row>
    <row r="404" spans="1:12" x14ac:dyDescent="0.25">
      <c r="A404" s="2" t="s">
        <v>41</v>
      </c>
      <c r="B404" s="2">
        <v>2020</v>
      </c>
      <c r="C404" s="46">
        <v>44013</v>
      </c>
      <c r="D404" s="54">
        <f t="shared" si="6"/>
        <v>44013</v>
      </c>
      <c r="E404" s="2" t="s">
        <v>53</v>
      </c>
      <c r="F404" s="2" t="s">
        <v>46</v>
      </c>
      <c r="G404" s="2" t="s">
        <v>47</v>
      </c>
      <c r="H404" s="2" t="s">
        <v>48</v>
      </c>
      <c r="I404" s="2" t="s">
        <v>49</v>
      </c>
      <c r="J404" s="2" t="s">
        <v>50</v>
      </c>
      <c r="K404" s="11">
        <v>992</v>
      </c>
      <c r="L404" s="8">
        <v>1418.56</v>
      </c>
    </row>
    <row r="405" spans="1:12" x14ac:dyDescent="0.25">
      <c r="A405" s="4" t="s">
        <v>41</v>
      </c>
      <c r="B405" s="4">
        <v>2020</v>
      </c>
      <c r="C405" s="47">
        <v>44013</v>
      </c>
      <c r="D405" s="55">
        <f t="shared" si="6"/>
        <v>44013</v>
      </c>
      <c r="E405" s="4" t="s">
        <v>53</v>
      </c>
      <c r="F405" s="4" t="s">
        <v>46</v>
      </c>
      <c r="G405" s="4" t="s">
        <v>47</v>
      </c>
      <c r="H405" s="4" t="s">
        <v>48</v>
      </c>
      <c r="I405" s="4" t="s">
        <v>49</v>
      </c>
      <c r="J405" s="4" t="s">
        <v>50</v>
      </c>
      <c r="K405" s="10">
        <v>1025</v>
      </c>
      <c r="L405" s="9">
        <v>1465.75</v>
      </c>
    </row>
    <row r="406" spans="1:12" x14ac:dyDescent="0.25">
      <c r="A406" s="2" t="s">
        <v>40</v>
      </c>
      <c r="B406" s="2">
        <v>2020</v>
      </c>
      <c r="C406" s="46">
        <v>44013</v>
      </c>
      <c r="D406" s="54">
        <f t="shared" si="6"/>
        <v>44013</v>
      </c>
      <c r="E406" s="2" t="s">
        <v>53</v>
      </c>
      <c r="F406" s="2" t="s">
        <v>46</v>
      </c>
      <c r="G406" s="2" t="s">
        <v>47</v>
      </c>
      <c r="H406" s="2" t="s">
        <v>48</v>
      </c>
      <c r="I406" s="2" t="s">
        <v>49</v>
      </c>
      <c r="J406" s="2" t="s">
        <v>50</v>
      </c>
      <c r="K406" s="11">
        <v>288</v>
      </c>
      <c r="L406" s="8">
        <v>411.84000000000003</v>
      </c>
    </row>
    <row r="407" spans="1:12" x14ac:dyDescent="0.25">
      <c r="A407" s="4" t="s">
        <v>40</v>
      </c>
      <c r="B407" s="4">
        <v>2020</v>
      </c>
      <c r="C407" s="47">
        <v>44013</v>
      </c>
      <c r="D407" s="55">
        <f t="shared" si="6"/>
        <v>44013</v>
      </c>
      <c r="E407" s="4" t="s">
        <v>53</v>
      </c>
      <c r="F407" s="4" t="s">
        <v>46</v>
      </c>
      <c r="G407" s="4" t="s">
        <v>47</v>
      </c>
      <c r="H407" s="4" t="s">
        <v>48</v>
      </c>
      <c r="I407" s="4" t="s">
        <v>49</v>
      </c>
      <c r="J407" s="4" t="s">
        <v>50</v>
      </c>
      <c r="K407" s="10">
        <v>315</v>
      </c>
      <c r="L407" s="9">
        <v>450.45</v>
      </c>
    </row>
    <row r="408" spans="1:12" x14ac:dyDescent="0.25">
      <c r="A408" s="2" t="s">
        <v>41</v>
      </c>
      <c r="B408" s="2">
        <v>2020</v>
      </c>
      <c r="C408" s="46">
        <v>44013</v>
      </c>
      <c r="D408" s="54">
        <f t="shared" si="6"/>
        <v>44013</v>
      </c>
      <c r="E408" s="2" t="s">
        <v>53</v>
      </c>
      <c r="F408" s="2" t="s">
        <v>46</v>
      </c>
      <c r="G408" s="2" t="s">
        <v>47</v>
      </c>
      <c r="H408" s="2" t="s">
        <v>48</v>
      </c>
      <c r="I408" s="2" t="s">
        <v>49</v>
      </c>
      <c r="J408" s="2" t="s">
        <v>50</v>
      </c>
      <c r="K408" s="11">
        <v>285</v>
      </c>
      <c r="L408" s="8">
        <v>407.55</v>
      </c>
    </row>
    <row r="409" spans="1:12" x14ac:dyDescent="0.25">
      <c r="A409" s="4" t="s">
        <v>41</v>
      </c>
      <c r="B409" s="4">
        <v>2020</v>
      </c>
      <c r="C409" s="47">
        <v>44013</v>
      </c>
      <c r="D409" s="55">
        <f t="shared" si="6"/>
        <v>44013</v>
      </c>
      <c r="E409" s="4" t="s">
        <v>53</v>
      </c>
      <c r="F409" s="4" t="s">
        <v>46</v>
      </c>
      <c r="G409" s="4" t="s">
        <v>47</v>
      </c>
      <c r="H409" s="4" t="s">
        <v>48</v>
      </c>
      <c r="I409" s="4" t="s">
        <v>49</v>
      </c>
      <c r="J409" s="4" t="s">
        <v>50</v>
      </c>
      <c r="K409" s="10">
        <v>773</v>
      </c>
      <c r="L409" s="9">
        <v>1105.3899999999999</v>
      </c>
    </row>
    <row r="410" spans="1:12" x14ac:dyDescent="0.25">
      <c r="A410" s="2" t="s">
        <v>40</v>
      </c>
      <c r="B410" s="2">
        <v>2020</v>
      </c>
      <c r="C410" s="46">
        <v>44013</v>
      </c>
      <c r="D410" s="54">
        <f t="shared" si="6"/>
        <v>44013</v>
      </c>
      <c r="E410" s="2" t="s">
        <v>53</v>
      </c>
      <c r="F410" s="2" t="s">
        <v>46</v>
      </c>
      <c r="G410" s="2" t="s">
        <v>47</v>
      </c>
      <c r="H410" s="2" t="s">
        <v>48</v>
      </c>
      <c r="I410" s="2" t="s">
        <v>49</v>
      </c>
      <c r="J410" s="2" t="s">
        <v>50</v>
      </c>
      <c r="K410" s="11">
        <v>806</v>
      </c>
      <c r="L410" s="8">
        <v>1152.58</v>
      </c>
    </row>
    <row r="411" spans="1:12" x14ac:dyDescent="0.25">
      <c r="A411" s="4" t="s">
        <v>41</v>
      </c>
      <c r="B411" s="4">
        <v>2020</v>
      </c>
      <c r="C411" s="47">
        <v>44013</v>
      </c>
      <c r="D411" s="55">
        <f t="shared" si="6"/>
        <v>44013</v>
      </c>
      <c r="E411" s="4" t="s">
        <v>53</v>
      </c>
      <c r="F411" s="4" t="s">
        <v>46</v>
      </c>
      <c r="G411" s="4" t="s">
        <v>47</v>
      </c>
      <c r="H411" s="4" t="s">
        <v>48</v>
      </c>
      <c r="I411" s="4" t="s">
        <v>49</v>
      </c>
      <c r="J411" s="4" t="s">
        <v>50</v>
      </c>
      <c r="K411" s="10">
        <v>311</v>
      </c>
      <c r="L411" s="9">
        <v>444.73</v>
      </c>
    </row>
    <row r="412" spans="1:12" x14ac:dyDescent="0.25">
      <c r="A412" s="2" t="s">
        <v>41</v>
      </c>
      <c r="B412" s="2">
        <v>2020</v>
      </c>
      <c r="C412" s="46">
        <v>44013</v>
      </c>
      <c r="D412" s="54">
        <f t="shared" si="6"/>
        <v>44013</v>
      </c>
      <c r="E412" s="2" t="s">
        <v>53</v>
      </c>
      <c r="F412" s="2" t="s">
        <v>46</v>
      </c>
      <c r="G412" s="2" t="s">
        <v>47</v>
      </c>
      <c r="H412" s="2" t="s">
        <v>48</v>
      </c>
      <c r="I412" s="2" t="s">
        <v>49</v>
      </c>
      <c r="J412" s="2" t="s">
        <v>50</v>
      </c>
      <c r="K412" s="11">
        <v>359</v>
      </c>
      <c r="L412" s="8">
        <v>513.37</v>
      </c>
    </row>
    <row r="413" spans="1:12" x14ac:dyDescent="0.25">
      <c r="A413" s="4" t="s">
        <v>41</v>
      </c>
      <c r="B413" s="4">
        <v>2020</v>
      </c>
      <c r="C413" s="47">
        <v>44013</v>
      </c>
      <c r="D413" s="55">
        <f t="shared" si="6"/>
        <v>44013</v>
      </c>
      <c r="E413" s="4" t="s">
        <v>53</v>
      </c>
      <c r="F413" s="4" t="s">
        <v>46</v>
      </c>
      <c r="G413" s="4" t="s">
        <v>47</v>
      </c>
      <c r="H413" s="4" t="s">
        <v>48</v>
      </c>
      <c r="I413" s="4" t="s">
        <v>49</v>
      </c>
      <c r="J413" s="4" t="s">
        <v>50</v>
      </c>
      <c r="K413" s="10">
        <v>287</v>
      </c>
      <c r="L413" s="9">
        <v>410.40999999999997</v>
      </c>
    </row>
    <row r="414" spans="1:12" x14ac:dyDescent="0.25">
      <c r="A414" s="2" t="s">
        <v>41</v>
      </c>
      <c r="B414" s="2">
        <v>2020</v>
      </c>
      <c r="C414" s="46">
        <v>43983</v>
      </c>
      <c r="D414" s="54">
        <f t="shared" si="6"/>
        <v>43983</v>
      </c>
      <c r="E414" s="2" t="s">
        <v>53</v>
      </c>
      <c r="F414" s="2" t="s">
        <v>46</v>
      </c>
      <c r="G414" s="2" t="s">
        <v>47</v>
      </c>
      <c r="H414" s="2" t="s">
        <v>48</v>
      </c>
      <c r="I414" s="2" t="s">
        <v>49</v>
      </c>
      <c r="J414" s="2" t="s">
        <v>50</v>
      </c>
      <c r="K414" s="11">
        <v>320</v>
      </c>
      <c r="L414" s="8">
        <v>457.6</v>
      </c>
    </row>
    <row r="415" spans="1:12" x14ac:dyDescent="0.25">
      <c r="A415" s="4" t="s">
        <v>41</v>
      </c>
      <c r="B415" s="4">
        <v>2020</v>
      </c>
      <c r="C415" s="47">
        <v>43983</v>
      </c>
      <c r="D415" s="55">
        <f t="shared" si="6"/>
        <v>43983</v>
      </c>
      <c r="E415" s="4" t="s">
        <v>53</v>
      </c>
      <c r="F415" s="4" t="s">
        <v>46</v>
      </c>
      <c r="G415" s="4" t="s">
        <v>47</v>
      </c>
      <c r="H415" s="4" t="s">
        <v>48</v>
      </c>
      <c r="I415" s="4" t="s">
        <v>49</v>
      </c>
      <c r="J415" s="4" t="s">
        <v>50</v>
      </c>
      <c r="K415" s="10">
        <v>290</v>
      </c>
      <c r="L415" s="9">
        <v>414.7</v>
      </c>
    </row>
    <row r="416" spans="1:12" x14ac:dyDescent="0.25">
      <c r="A416" s="2" t="s">
        <v>44</v>
      </c>
      <c r="B416" s="2">
        <v>2020</v>
      </c>
      <c r="C416" s="46">
        <v>43983</v>
      </c>
      <c r="D416" s="54">
        <f t="shared" si="6"/>
        <v>43983</v>
      </c>
      <c r="E416" s="2" t="s">
        <v>53</v>
      </c>
      <c r="F416" s="2" t="s">
        <v>46</v>
      </c>
      <c r="G416" s="2" t="s">
        <v>47</v>
      </c>
      <c r="H416" s="2" t="s">
        <v>48</v>
      </c>
      <c r="I416" s="2" t="s">
        <v>49</v>
      </c>
      <c r="J416" s="2" t="s">
        <v>50</v>
      </c>
      <c r="K416" s="11">
        <v>316</v>
      </c>
      <c r="L416" s="8">
        <v>526.24</v>
      </c>
    </row>
    <row r="417" spans="1:12" x14ac:dyDescent="0.25">
      <c r="A417" s="4" t="s">
        <v>40</v>
      </c>
      <c r="B417" s="4">
        <v>2020</v>
      </c>
      <c r="C417" s="47">
        <v>43983</v>
      </c>
      <c r="D417" s="55">
        <f t="shared" si="6"/>
        <v>43983</v>
      </c>
      <c r="E417" s="4" t="s">
        <v>53</v>
      </c>
      <c r="F417" s="4" t="s">
        <v>46</v>
      </c>
      <c r="G417" s="4" t="s">
        <v>47</v>
      </c>
      <c r="H417" s="4" t="s">
        <v>48</v>
      </c>
      <c r="I417" s="4" t="s">
        <v>49</v>
      </c>
      <c r="J417" s="4" t="s">
        <v>50</v>
      </c>
      <c r="K417" s="10">
        <v>364</v>
      </c>
      <c r="L417" s="9">
        <v>526.24</v>
      </c>
    </row>
    <row r="418" spans="1:12" x14ac:dyDescent="0.25">
      <c r="A418" s="2" t="s">
        <v>44</v>
      </c>
      <c r="B418" s="2">
        <v>2020</v>
      </c>
      <c r="C418" s="46">
        <v>43983</v>
      </c>
      <c r="D418" s="54">
        <f t="shared" si="6"/>
        <v>43983</v>
      </c>
      <c r="E418" s="2" t="s">
        <v>53</v>
      </c>
      <c r="F418" s="2" t="s">
        <v>46</v>
      </c>
      <c r="G418" s="2" t="s">
        <v>47</v>
      </c>
      <c r="H418" s="2" t="s">
        <v>48</v>
      </c>
      <c r="I418" s="2" t="s">
        <v>49</v>
      </c>
      <c r="J418" s="2" t="s">
        <v>50</v>
      </c>
      <c r="K418" s="11">
        <v>292</v>
      </c>
      <c r="L418" s="8">
        <v>526.24</v>
      </c>
    </row>
    <row r="419" spans="1:12" x14ac:dyDescent="0.25">
      <c r="A419" s="4" t="s">
        <v>41</v>
      </c>
      <c r="B419" s="4">
        <v>2020</v>
      </c>
      <c r="C419" s="47">
        <v>43983</v>
      </c>
      <c r="D419" s="55">
        <f t="shared" si="6"/>
        <v>43983</v>
      </c>
      <c r="E419" s="4" t="s">
        <v>53</v>
      </c>
      <c r="F419" s="4" t="s">
        <v>46</v>
      </c>
      <c r="G419" s="4" t="s">
        <v>47</v>
      </c>
      <c r="H419" s="4" t="s">
        <v>48</v>
      </c>
      <c r="I419" s="4" t="s">
        <v>49</v>
      </c>
      <c r="J419" s="4" t="s">
        <v>50</v>
      </c>
      <c r="K419" s="10">
        <v>991</v>
      </c>
      <c r="L419" s="9">
        <v>1417.13</v>
      </c>
    </row>
    <row r="420" spans="1:12" x14ac:dyDescent="0.25">
      <c r="A420" s="2" t="s">
        <v>42</v>
      </c>
      <c r="B420" s="2">
        <v>2020</v>
      </c>
      <c r="C420" s="46">
        <v>43983</v>
      </c>
      <c r="D420" s="54">
        <f t="shared" si="6"/>
        <v>43983</v>
      </c>
      <c r="E420" s="2" t="s">
        <v>53</v>
      </c>
      <c r="F420" s="2" t="s">
        <v>46</v>
      </c>
      <c r="G420" s="2" t="s">
        <v>47</v>
      </c>
      <c r="H420" s="2" t="s">
        <v>48</v>
      </c>
      <c r="I420" s="2" t="s">
        <v>49</v>
      </c>
      <c r="J420" s="2" t="s">
        <v>50</v>
      </c>
      <c r="K420" s="11">
        <v>1024</v>
      </c>
      <c r="L420" s="8">
        <v>1464.32</v>
      </c>
    </row>
    <row r="421" spans="1:12" x14ac:dyDescent="0.25">
      <c r="A421" s="4" t="s">
        <v>40</v>
      </c>
      <c r="B421" s="4">
        <v>2020</v>
      </c>
      <c r="C421" s="47">
        <v>43983</v>
      </c>
      <c r="D421" s="55">
        <f t="shared" si="6"/>
        <v>43983</v>
      </c>
      <c r="E421" s="4" t="s">
        <v>53</v>
      </c>
      <c r="F421" s="4" t="s">
        <v>46</v>
      </c>
      <c r="G421" s="4" t="s">
        <v>47</v>
      </c>
      <c r="H421" s="4" t="s">
        <v>48</v>
      </c>
      <c r="I421" s="4" t="s">
        <v>49</v>
      </c>
      <c r="J421" s="4" t="s">
        <v>50</v>
      </c>
      <c r="K421" s="10">
        <v>294</v>
      </c>
      <c r="L421" s="9">
        <v>420.42</v>
      </c>
    </row>
    <row r="422" spans="1:12" x14ac:dyDescent="0.25">
      <c r="A422" s="2" t="s">
        <v>40</v>
      </c>
      <c r="B422" s="2">
        <v>2020</v>
      </c>
      <c r="C422" s="46">
        <v>43983</v>
      </c>
      <c r="D422" s="54">
        <f t="shared" si="6"/>
        <v>43983</v>
      </c>
      <c r="E422" s="2" t="s">
        <v>53</v>
      </c>
      <c r="F422" s="2" t="s">
        <v>46</v>
      </c>
      <c r="G422" s="2" t="s">
        <v>47</v>
      </c>
      <c r="H422" s="2" t="s">
        <v>48</v>
      </c>
      <c r="I422" s="2" t="s">
        <v>49</v>
      </c>
      <c r="J422" s="2" t="s">
        <v>50</v>
      </c>
      <c r="K422" s="11">
        <v>321</v>
      </c>
      <c r="L422" s="8">
        <v>459.03</v>
      </c>
    </row>
    <row r="423" spans="1:12" x14ac:dyDescent="0.25">
      <c r="A423" s="4" t="s">
        <v>40</v>
      </c>
      <c r="B423" s="4">
        <v>2020</v>
      </c>
      <c r="C423" s="47">
        <v>43983</v>
      </c>
      <c r="D423" s="55">
        <f t="shared" si="6"/>
        <v>43983</v>
      </c>
      <c r="E423" s="4" t="s">
        <v>53</v>
      </c>
      <c r="F423" s="4" t="s">
        <v>46</v>
      </c>
      <c r="G423" s="4" t="s">
        <v>47</v>
      </c>
      <c r="H423" s="4" t="s">
        <v>48</v>
      </c>
      <c r="I423" s="4" t="s">
        <v>49</v>
      </c>
      <c r="J423" s="4" t="s">
        <v>50</v>
      </c>
      <c r="K423" s="10">
        <v>363</v>
      </c>
      <c r="L423" s="9">
        <v>519.09</v>
      </c>
    </row>
    <row r="424" spans="1:12" x14ac:dyDescent="0.25">
      <c r="A424" s="2" t="s">
        <v>41</v>
      </c>
      <c r="B424" s="2">
        <v>2020</v>
      </c>
      <c r="C424" s="46">
        <v>43983</v>
      </c>
      <c r="D424" s="54">
        <f t="shared" si="6"/>
        <v>43983</v>
      </c>
      <c r="E424" s="2" t="s">
        <v>53</v>
      </c>
      <c r="F424" s="2" t="s">
        <v>46</v>
      </c>
      <c r="G424" s="2" t="s">
        <v>47</v>
      </c>
      <c r="H424" s="2" t="s">
        <v>48</v>
      </c>
      <c r="I424" s="2" t="s">
        <v>49</v>
      </c>
      <c r="J424" s="2" t="s">
        <v>50</v>
      </c>
      <c r="K424" s="11">
        <v>291</v>
      </c>
      <c r="L424" s="8">
        <v>416.13</v>
      </c>
    </row>
    <row r="425" spans="1:12" x14ac:dyDescent="0.25">
      <c r="A425" s="4" t="s">
        <v>44</v>
      </c>
      <c r="B425" s="4">
        <v>2020</v>
      </c>
      <c r="C425" s="47">
        <v>43983</v>
      </c>
      <c r="D425" s="55">
        <f t="shared" si="6"/>
        <v>43983</v>
      </c>
      <c r="E425" s="4" t="s">
        <v>53</v>
      </c>
      <c r="F425" s="4" t="s">
        <v>46</v>
      </c>
      <c r="G425" s="4" t="s">
        <v>47</v>
      </c>
      <c r="H425" s="4" t="s">
        <v>48</v>
      </c>
      <c r="I425" s="4" t="s">
        <v>49</v>
      </c>
      <c r="J425" s="4" t="s">
        <v>50</v>
      </c>
      <c r="K425" s="10">
        <v>772</v>
      </c>
      <c r="L425" s="9">
        <v>1103.96</v>
      </c>
    </row>
    <row r="426" spans="1:12" x14ac:dyDescent="0.25">
      <c r="A426" s="2" t="s">
        <v>40</v>
      </c>
      <c r="B426" s="2">
        <v>2020</v>
      </c>
      <c r="C426" s="46">
        <v>43983</v>
      </c>
      <c r="D426" s="54">
        <f t="shared" si="6"/>
        <v>43983</v>
      </c>
      <c r="E426" s="2" t="s">
        <v>53</v>
      </c>
      <c r="F426" s="2" t="s">
        <v>46</v>
      </c>
      <c r="G426" s="2" t="s">
        <v>47</v>
      </c>
      <c r="H426" s="2" t="s">
        <v>48</v>
      </c>
      <c r="I426" s="2" t="s">
        <v>49</v>
      </c>
      <c r="J426" s="2" t="s">
        <v>50</v>
      </c>
      <c r="K426" s="11">
        <v>805</v>
      </c>
      <c r="L426" s="8">
        <v>1151.1500000000001</v>
      </c>
    </row>
    <row r="427" spans="1:12" x14ac:dyDescent="0.25">
      <c r="A427" s="4" t="s">
        <v>44</v>
      </c>
      <c r="B427" s="4">
        <v>2020</v>
      </c>
      <c r="C427" s="47">
        <v>43983</v>
      </c>
      <c r="D427" s="55">
        <f t="shared" si="6"/>
        <v>43983</v>
      </c>
      <c r="E427" s="4" t="s">
        <v>53</v>
      </c>
      <c r="F427" s="4" t="s">
        <v>46</v>
      </c>
      <c r="G427" s="4" t="s">
        <v>47</v>
      </c>
      <c r="H427" s="4" t="s">
        <v>48</v>
      </c>
      <c r="I427" s="4" t="s">
        <v>49</v>
      </c>
      <c r="J427" s="4" t="s">
        <v>50</v>
      </c>
      <c r="K427" s="10">
        <v>859</v>
      </c>
      <c r="L427" s="9">
        <v>1228.3699999999999</v>
      </c>
    </row>
    <row r="428" spans="1:12" x14ac:dyDescent="0.25">
      <c r="A428" s="2" t="s">
        <v>41</v>
      </c>
      <c r="B428" s="2">
        <v>2020</v>
      </c>
      <c r="C428" s="46">
        <v>43983</v>
      </c>
      <c r="D428" s="54">
        <f t="shared" si="6"/>
        <v>43983</v>
      </c>
      <c r="E428" s="2" t="s">
        <v>53</v>
      </c>
      <c r="F428" s="2" t="s">
        <v>46</v>
      </c>
      <c r="G428" s="2" t="s">
        <v>47</v>
      </c>
      <c r="H428" s="2" t="s">
        <v>48</v>
      </c>
      <c r="I428" s="2" t="s">
        <v>49</v>
      </c>
      <c r="J428" s="2" t="s">
        <v>50</v>
      </c>
      <c r="K428" s="11">
        <v>317</v>
      </c>
      <c r="L428" s="8">
        <v>453.31</v>
      </c>
    </row>
    <row r="429" spans="1:12" x14ac:dyDescent="0.25">
      <c r="A429" s="4" t="s">
        <v>41</v>
      </c>
      <c r="B429" s="4">
        <v>2020</v>
      </c>
      <c r="C429" s="47">
        <v>43983</v>
      </c>
      <c r="D429" s="55">
        <f t="shared" si="6"/>
        <v>43983</v>
      </c>
      <c r="E429" s="4" t="s">
        <v>53</v>
      </c>
      <c r="F429" s="4" t="s">
        <v>46</v>
      </c>
      <c r="G429" s="4" t="s">
        <v>47</v>
      </c>
      <c r="H429" s="4" t="s">
        <v>48</v>
      </c>
      <c r="I429" s="4" t="s">
        <v>49</v>
      </c>
      <c r="J429" s="4" t="s">
        <v>50</v>
      </c>
      <c r="K429" s="10">
        <v>365</v>
      </c>
      <c r="L429" s="9">
        <v>521.95000000000005</v>
      </c>
    </row>
    <row r="430" spans="1:12" x14ac:dyDescent="0.25">
      <c r="A430" s="2" t="s">
        <v>41</v>
      </c>
      <c r="B430" s="2">
        <v>2020</v>
      </c>
      <c r="C430" s="46">
        <v>43983</v>
      </c>
      <c r="D430" s="54">
        <f t="shared" si="6"/>
        <v>43983</v>
      </c>
      <c r="E430" s="2" t="s">
        <v>53</v>
      </c>
      <c r="F430" s="2" t="s">
        <v>46</v>
      </c>
      <c r="G430" s="2" t="s">
        <v>47</v>
      </c>
      <c r="H430" s="2" t="s">
        <v>48</v>
      </c>
      <c r="I430" s="2" t="s">
        <v>49</v>
      </c>
      <c r="J430" s="2" t="s">
        <v>50</v>
      </c>
      <c r="K430" s="11">
        <v>293</v>
      </c>
      <c r="L430" s="8">
        <v>418.99</v>
      </c>
    </row>
    <row r="431" spans="1:12" x14ac:dyDescent="0.25">
      <c r="A431" s="4" t="s">
        <v>42</v>
      </c>
      <c r="B431" s="4">
        <v>2020</v>
      </c>
      <c r="C431" s="47">
        <v>43891</v>
      </c>
      <c r="D431" s="55">
        <f t="shared" si="6"/>
        <v>43891</v>
      </c>
      <c r="E431" s="4" t="s">
        <v>53</v>
      </c>
      <c r="F431" s="4" t="s">
        <v>46</v>
      </c>
      <c r="G431" s="4" t="s">
        <v>47</v>
      </c>
      <c r="H431" s="4" t="s">
        <v>48</v>
      </c>
      <c r="I431" s="4" t="s">
        <v>49</v>
      </c>
      <c r="J431" s="4" t="s">
        <v>50</v>
      </c>
      <c r="K431" s="10">
        <v>332</v>
      </c>
      <c r="L431" s="9">
        <v>474.76</v>
      </c>
    </row>
    <row r="432" spans="1:12" x14ac:dyDescent="0.25">
      <c r="A432" s="2" t="s">
        <v>40</v>
      </c>
      <c r="B432" s="2">
        <v>2020</v>
      </c>
      <c r="C432" s="46">
        <v>43891</v>
      </c>
      <c r="D432" s="54">
        <f t="shared" si="6"/>
        <v>43891</v>
      </c>
      <c r="E432" s="2" t="s">
        <v>53</v>
      </c>
      <c r="F432" s="2" t="s">
        <v>46</v>
      </c>
      <c r="G432" s="2" t="s">
        <v>47</v>
      </c>
      <c r="H432" s="2" t="s">
        <v>48</v>
      </c>
      <c r="I432" s="2" t="s">
        <v>49</v>
      </c>
      <c r="J432" s="2" t="s">
        <v>50</v>
      </c>
      <c r="K432" s="11">
        <v>134</v>
      </c>
      <c r="L432" s="8">
        <v>191.62</v>
      </c>
    </row>
    <row r="433" spans="1:12" x14ac:dyDescent="0.25">
      <c r="A433" s="4" t="s">
        <v>41</v>
      </c>
      <c r="B433" s="4">
        <v>2020</v>
      </c>
      <c r="C433" s="47">
        <v>43891</v>
      </c>
      <c r="D433" s="55">
        <f t="shared" si="6"/>
        <v>43891</v>
      </c>
      <c r="E433" s="4" t="s">
        <v>53</v>
      </c>
      <c r="F433" s="4" t="s">
        <v>46</v>
      </c>
      <c r="G433" s="4" t="s">
        <v>47</v>
      </c>
      <c r="H433" s="4" t="s">
        <v>48</v>
      </c>
      <c r="I433" s="4" t="s">
        <v>49</v>
      </c>
      <c r="J433" s="4" t="s">
        <v>50</v>
      </c>
      <c r="K433" s="10">
        <v>308</v>
      </c>
      <c r="L433" s="9">
        <v>440.44</v>
      </c>
    </row>
    <row r="434" spans="1:12" x14ac:dyDescent="0.25">
      <c r="A434" s="2" t="s">
        <v>42</v>
      </c>
      <c r="B434" s="2">
        <v>2020</v>
      </c>
      <c r="C434" s="46">
        <v>43891</v>
      </c>
      <c r="D434" s="54">
        <f t="shared" si="6"/>
        <v>43891</v>
      </c>
      <c r="E434" s="2" t="s">
        <v>53</v>
      </c>
      <c r="F434" s="2" t="s">
        <v>46</v>
      </c>
      <c r="G434" s="2" t="s">
        <v>47</v>
      </c>
      <c r="H434" s="2" t="s">
        <v>48</v>
      </c>
      <c r="I434" s="2" t="s">
        <v>49</v>
      </c>
      <c r="J434" s="2" t="s">
        <v>50</v>
      </c>
      <c r="K434" s="11">
        <v>334</v>
      </c>
      <c r="L434" s="8">
        <v>526.24</v>
      </c>
    </row>
    <row r="435" spans="1:12" x14ac:dyDescent="0.25">
      <c r="A435" s="4" t="s">
        <v>42</v>
      </c>
      <c r="B435" s="4">
        <v>2020</v>
      </c>
      <c r="C435" s="47">
        <v>43891</v>
      </c>
      <c r="D435" s="55">
        <f t="shared" si="6"/>
        <v>43891</v>
      </c>
      <c r="E435" s="4" t="s">
        <v>53</v>
      </c>
      <c r="F435" s="4" t="s">
        <v>46</v>
      </c>
      <c r="G435" s="4" t="s">
        <v>47</v>
      </c>
      <c r="H435" s="4" t="s">
        <v>48</v>
      </c>
      <c r="I435" s="4" t="s">
        <v>49</v>
      </c>
      <c r="J435" s="4" t="s">
        <v>50</v>
      </c>
      <c r="K435" s="10">
        <v>136</v>
      </c>
      <c r="L435" s="9">
        <v>526.24</v>
      </c>
    </row>
    <row r="436" spans="1:12" x14ac:dyDescent="0.25">
      <c r="A436" s="2" t="s">
        <v>41</v>
      </c>
      <c r="B436" s="2">
        <v>2020</v>
      </c>
      <c r="C436" s="46">
        <v>43891</v>
      </c>
      <c r="D436" s="54">
        <f t="shared" si="6"/>
        <v>43891</v>
      </c>
      <c r="E436" s="2" t="s">
        <v>53</v>
      </c>
      <c r="F436" s="2" t="s">
        <v>46</v>
      </c>
      <c r="G436" s="2" t="s">
        <v>47</v>
      </c>
      <c r="H436" s="2" t="s">
        <v>48</v>
      </c>
      <c r="I436" s="2" t="s">
        <v>49</v>
      </c>
      <c r="J436" s="2" t="s">
        <v>50</v>
      </c>
      <c r="K436" s="11">
        <v>310</v>
      </c>
      <c r="L436" s="8">
        <v>526.24</v>
      </c>
    </row>
    <row r="437" spans="1:12" x14ac:dyDescent="0.25">
      <c r="A437" s="4" t="s">
        <v>41</v>
      </c>
      <c r="B437" s="4">
        <v>2020</v>
      </c>
      <c r="C437" s="47">
        <v>43891</v>
      </c>
      <c r="D437" s="55">
        <f t="shared" si="6"/>
        <v>43891</v>
      </c>
      <c r="E437" s="4" t="s">
        <v>53</v>
      </c>
      <c r="F437" s="4" t="s">
        <v>46</v>
      </c>
      <c r="G437" s="4" t="s">
        <v>47</v>
      </c>
      <c r="H437" s="4" t="s">
        <v>48</v>
      </c>
      <c r="I437" s="4" t="s">
        <v>49</v>
      </c>
      <c r="J437" s="4" t="s">
        <v>50</v>
      </c>
      <c r="K437" s="10">
        <v>988</v>
      </c>
      <c r="L437" s="9">
        <v>1412.84</v>
      </c>
    </row>
    <row r="438" spans="1:12" x14ac:dyDescent="0.25">
      <c r="A438" s="2" t="s">
        <v>40</v>
      </c>
      <c r="B438" s="2">
        <v>2020</v>
      </c>
      <c r="C438" s="46">
        <v>43891</v>
      </c>
      <c r="D438" s="54">
        <f t="shared" si="6"/>
        <v>43891</v>
      </c>
      <c r="E438" s="2" t="s">
        <v>53</v>
      </c>
      <c r="F438" s="2" t="s">
        <v>46</v>
      </c>
      <c r="G438" s="2" t="s">
        <v>47</v>
      </c>
      <c r="H438" s="2" t="s">
        <v>48</v>
      </c>
      <c r="I438" s="2" t="s">
        <v>49</v>
      </c>
      <c r="J438" s="2" t="s">
        <v>50</v>
      </c>
      <c r="K438" s="11">
        <v>306</v>
      </c>
      <c r="L438" s="8">
        <v>437.58</v>
      </c>
    </row>
    <row r="439" spans="1:12" x14ac:dyDescent="0.25">
      <c r="A439" s="4" t="s">
        <v>40</v>
      </c>
      <c r="B439" s="4">
        <v>2020</v>
      </c>
      <c r="C439" s="47">
        <v>43891</v>
      </c>
      <c r="D439" s="55">
        <f t="shared" si="6"/>
        <v>43891</v>
      </c>
      <c r="E439" s="4" t="s">
        <v>53</v>
      </c>
      <c r="F439" s="4" t="s">
        <v>46</v>
      </c>
      <c r="G439" s="4" t="s">
        <v>47</v>
      </c>
      <c r="H439" s="4" t="s">
        <v>48</v>
      </c>
      <c r="I439" s="4" t="s">
        <v>49</v>
      </c>
      <c r="J439" s="4" t="s">
        <v>50</v>
      </c>
      <c r="K439" s="10">
        <v>333</v>
      </c>
      <c r="L439" s="9">
        <v>476.19</v>
      </c>
    </row>
    <row r="440" spans="1:12" x14ac:dyDescent="0.25">
      <c r="A440" s="2" t="s">
        <v>42</v>
      </c>
      <c r="B440" s="2">
        <v>2020</v>
      </c>
      <c r="C440" s="46">
        <v>43891</v>
      </c>
      <c r="D440" s="54">
        <f t="shared" si="6"/>
        <v>43891</v>
      </c>
      <c r="E440" s="2" t="s">
        <v>53</v>
      </c>
      <c r="F440" s="2" t="s">
        <v>46</v>
      </c>
      <c r="G440" s="2" t="s">
        <v>47</v>
      </c>
      <c r="H440" s="2" t="s">
        <v>48</v>
      </c>
      <c r="I440" s="2" t="s">
        <v>49</v>
      </c>
      <c r="J440" s="2" t="s">
        <v>50</v>
      </c>
      <c r="K440" s="11">
        <v>135</v>
      </c>
      <c r="L440" s="8">
        <v>193.05</v>
      </c>
    </row>
    <row r="441" spans="1:12" x14ac:dyDescent="0.25">
      <c r="A441" s="4" t="s">
        <v>41</v>
      </c>
      <c r="B441" s="4">
        <v>2020</v>
      </c>
      <c r="C441" s="47">
        <v>43891</v>
      </c>
      <c r="D441" s="55">
        <f t="shared" si="6"/>
        <v>43891</v>
      </c>
      <c r="E441" s="4" t="s">
        <v>53</v>
      </c>
      <c r="F441" s="4" t="s">
        <v>46</v>
      </c>
      <c r="G441" s="4" t="s">
        <v>47</v>
      </c>
      <c r="H441" s="4" t="s">
        <v>48</v>
      </c>
      <c r="I441" s="4" t="s">
        <v>49</v>
      </c>
      <c r="J441" s="4" t="s">
        <v>50</v>
      </c>
      <c r="K441" s="10">
        <v>309</v>
      </c>
      <c r="L441" s="9">
        <v>441.87</v>
      </c>
    </row>
    <row r="442" spans="1:12" x14ac:dyDescent="0.25">
      <c r="A442" s="2" t="s">
        <v>41</v>
      </c>
      <c r="B442" s="2">
        <v>2020</v>
      </c>
      <c r="C442" s="46">
        <v>43891</v>
      </c>
      <c r="D442" s="54">
        <f t="shared" si="6"/>
        <v>43891</v>
      </c>
      <c r="E442" s="2" t="s">
        <v>53</v>
      </c>
      <c r="F442" s="2" t="s">
        <v>46</v>
      </c>
      <c r="G442" s="2" t="s">
        <v>47</v>
      </c>
      <c r="H442" s="2" t="s">
        <v>48</v>
      </c>
      <c r="I442" s="2" t="s">
        <v>49</v>
      </c>
      <c r="J442" s="2" t="s">
        <v>50</v>
      </c>
      <c r="K442" s="11">
        <v>769</v>
      </c>
      <c r="L442" s="8">
        <v>1099.67</v>
      </c>
    </row>
    <row r="443" spans="1:12" x14ac:dyDescent="0.25">
      <c r="A443" s="4" t="s">
        <v>42</v>
      </c>
      <c r="B443" s="4">
        <v>2020</v>
      </c>
      <c r="C443" s="47">
        <v>43891</v>
      </c>
      <c r="D443" s="55">
        <f t="shared" si="6"/>
        <v>43891</v>
      </c>
      <c r="E443" s="4" t="s">
        <v>53</v>
      </c>
      <c r="F443" s="4" t="s">
        <v>46</v>
      </c>
      <c r="G443" s="4" t="s">
        <v>47</v>
      </c>
      <c r="H443" s="4" t="s">
        <v>48</v>
      </c>
      <c r="I443" s="4" t="s">
        <v>49</v>
      </c>
      <c r="J443" s="4" t="s">
        <v>50</v>
      </c>
      <c r="K443" s="10">
        <v>803</v>
      </c>
      <c r="L443" s="9">
        <v>1148.29</v>
      </c>
    </row>
    <row r="444" spans="1:12" x14ac:dyDescent="0.25">
      <c r="A444" s="2" t="s">
        <v>42</v>
      </c>
      <c r="B444" s="2">
        <v>2020</v>
      </c>
      <c r="C444" s="46">
        <v>43891</v>
      </c>
      <c r="D444" s="54">
        <f t="shared" si="6"/>
        <v>43891</v>
      </c>
      <c r="E444" s="2" t="s">
        <v>53</v>
      </c>
      <c r="F444" s="2" t="s">
        <v>46</v>
      </c>
      <c r="G444" s="2" t="s">
        <v>47</v>
      </c>
      <c r="H444" s="2" t="s">
        <v>48</v>
      </c>
      <c r="I444" s="2" t="s">
        <v>49</v>
      </c>
      <c r="J444" s="2" t="s">
        <v>50</v>
      </c>
      <c r="K444" s="11">
        <v>856</v>
      </c>
      <c r="L444" s="8">
        <v>1224.08</v>
      </c>
    </row>
    <row r="445" spans="1:12" x14ac:dyDescent="0.25">
      <c r="A445" s="4" t="s">
        <v>41</v>
      </c>
      <c r="B445" s="4">
        <v>2020</v>
      </c>
      <c r="C445" s="47">
        <v>43891</v>
      </c>
      <c r="D445" s="55">
        <f t="shared" si="6"/>
        <v>43891</v>
      </c>
      <c r="E445" s="4" t="s">
        <v>53</v>
      </c>
      <c r="F445" s="4" t="s">
        <v>46</v>
      </c>
      <c r="G445" s="4" t="s">
        <v>47</v>
      </c>
      <c r="H445" s="4" t="s">
        <v>48</v>
      </c>
      <c r="I445" s="4" t="s">
        <v>49</v>
      </c>
      <c r="J445" s="4" t="s">
        <v>50</v>
      </c>
      <c r="K445" s="10">
        <v>335</v>
      </c>
      <c r="L445" s="9">
        <v>479.05</v>
      </c>
    </row>
    <row r="446" spans="1:12" x14ac:dyDescent="0.25">
      <c r="A446" s="2" t="s">
        <v>42</v>
      </c>
      <c r="B446" s="2">
        <v>2020</v>
      </c>
      <c r="C446" s="46">
        <v>43891</v>
      </c>
      <c r="D446" s="54">
        <f t="shared" si="6"/>
        <v>43891</v>
      </c>
      <c r="E446" s="2" t="s">
        <v>53</v>
      </c>
      <c r="F446" s="2" t="s">
        <v>46</v>
      </c>
      <c r="G446" s="2" t="s">
        <v>47</v>
      </c>
      <c r="H446" s="2" t="s">
        <v>48</v>
      </c>
      <c r="I446" s="2" t="s">
        <v>49</v>
      </c>
      <c r="J446" s="2" t="s">
        <v>50</v>
      </c>
      <c r="K446" s="11">
        <v>137</v>
      </c>
      <c r="L446" s="8">
        <v>195.91</v>
      </c>
    </row>
    <row r="447" spans="1:12" x14ac:dyDescent="0.25">
      <c r="A447" s="4" t="s">
        <v>42</v>
      </c>
      <c r="B447" s="4">
        <v>2020</v>
      </c>
      <c r="C447" s="47">
        <v>43891</v>
      </c>
      <c r="D447" s="55">
        <f t="shared" si="6"/>
        <v>43891</v>
      </c>
      <c r="E447" s="4" t="s">
        <v>53</v>
      </c>
      <c r="F447" s="4" t="s">
        <v>46</v>
      </c>
      <c r="G447" s="4" t="s">
        <v>47</v>
      </c>
      <c r="H447" s="4" t="s">
        <v>48</v>
      </c>
      <c r="I447" s="4" t="s">
        <v>49</v>
      </c>
      <c r="J447" s="4" t="s">
        <v>50</v>
      </c>
      <c r="K447" s="10">
        <v>305</v>
      </c>
      <c r="L447" s="9">
        <v>436.15</v>
      </c>
    </row>
    <row r="448" spans="1:12" x14ac:dyDescent="0.25">
      <c r="A448" s="2" t="s">
        <v>40</v>
      </c>
      <c r="B448" s="2">
        <v>2020</v>
      </c>
      <c r="C448" s="46">
        <v>43952</v>
      </c>
      <c r="D448" s="54">
        <f t="shared" si="6"/>
        <v>43952</v>
      </c>
      <c r="E448" s="2" t="s">
        <v>53</v>
      </c>
      <c r="F448" s="2" t="s">
        <v>46</v>
      </c>
      <c r="G448" s="2" t="s">
        <v>47</v>
      </c>
      <c r="H448" s="2" t="s">
        <v>48</v>
      </c>
      <c r="I448" s="2" t="s">
        <v>49</v>
      </c>
      <c r="J448" s="2" t="s">
        <v>50</v>
      </c>
      <c r="K448" s="11">
        <v>326</v>
      </c>
      <c r="L448" s="8">
        <v>466.18</v>
      </c>
    </row>
    <row r="449" spans="1:12" x14ac:dyDescent="0.25">
      <c r="A449" s="4" t="s">
        <v>41</v>
      </c>
      <c r="B449" s="4">
        <v>2020</v>
      </c>
      <c r="C449" s="47">
        <v>43952</v>
      </c>
      <c r="D449" s="55">
        <f t="shared" si="6"/>
        <v>43952</v>
      </c>
      <c r="E449" s="4" t="s">
        <v>53</v>
      </c>
      <c r="F449" s="4" t="s">
        <v>46</v>
      </c>
      <c r="G449" s="4" t="s">
        <v>47</v>
      </c>
      <c r="H449" s="4" t="s">
        <v>48</v>
      </c>
      <c r="I449" s="4" t="s">
        <v>49</v>
      </c>
      <c r="J449" s="4" t="s">
        <v>50</v>
      </c>
      <c r="K449" s="10">
        <v>368</v>
      </c>
      <c r="L449" s="9">
        <v>526.24</v>
      </c>
    </row>
    <row r="450" spans="1:12" x14ac:dyDescent="0.25">
      <c r="A450" s="2" t="s">
        <v>41</v>
      </c>
      <c r="B450" s="2">
        <v>2020</v>
      </c>
      <c r="C450" s="46">
        <v>43952</v>
      </c>
      <c r="D450" s="54">
        <f t="shared" si="6"/>
        <v>43952</v>
      </c>
      <c r="E450" s="2" t="s">
        <v>53</v>
      </c>
      <c r="F450" s="2" t="s">
        <v>46</v>
      </c>
      <c r="G450" s="2" t="s">
        <v>47</v>
      </c>
      <c r="H450" s="2" t="s">
        <v>48</v>
      </c>
      <c r="I450" s="2" t="s">
        <v>49</v>
      </c>
      <c r="J450" s="2" t="s">
        <v>50</v>
      </c>
      <c r="K450" s="11">
        <v>296</v>
      </c>
      <c r="L450" s="8">
        <v>423.28</v>
      </c>
    </row>
    <row r="451" spans="1:12" x14ac:dyDescent="0.25">
      <c r="A451" s="4" t="s">
        <v>41</v>
      </c>
      <c r="B451" s="4">
        <v>2020</v>
      </c>
      <c r="C451" s="47">
        <v>43952</v>
      </c>
      <c r="D451" s="55">
        <f t="shared" ref="D451:D514" si="7">C451</f>
        <v>43952</v>
      </c>
      <c r="E451" s="4" t="s">
        <v>53</v>
      </c>
      <c r="F451" s="4" t="s">
        <v>46</v>
      </c>
      <c r="G451" s="4" t="s">
        <v>47</v>
      </c>
      <c r="H451" s="4" t="s">
        <v>48</v>
      </c>
      <c r="I451" s="4" t="s">
        <v>49</v>
      </c>
      <c r="J451" s="4" t="s">
        <v>50</v>
      </c>
      <c r="K451" s="10">
        <v>322</v>
      </c>
      <c r="L451" s="9">
        <v>526.24</v>
      </c>
    </row>
    <row r="452" spans="1:12" x14ac:dyDescent="0.25">
      <c r="A452" s="2" t="s">
        <v>44</v>
      </c>
      <c r="B452" s="2">
        <v>2020</v>
      </c>
      <c r="C452" s="46">
        <v>43952</v>
      </c>
      <c r="D452" s="54">
        <f t="shared" si="7"/>
        <v>43952</v>
      </c>
      <c r="E452" s="2" t="s">
        <v>53</v>
      </c>
      <c r="F452" s="2" t="s">
        <v>46</v>
      </c>
      <c r="G452" s="2" t="s">
        <v>47</v>
      </c>
      <c r="H452" s="2" t="s">
        <v>48</v>
      </c>
      <c r="I452" s="2" t="s">
        <v>49</v>
      </c>
      <c r="J452" s="2" t="s">
        <v>50</v>
      </c>
      <c r="K452" s="11">
        <v>370</v>
      </c>
      <c r="L452" s="8">
        <v>526.24</v>
      </c>
    </row>
    <row r="453" spans="1:12" x14ac:dyDescent="0.25">
      <c r="A453" s="4" t="s">
        <v>42</v>
      </c>
      <c r="B453" s="4">
        <v>2020</v>
      </c>
      <c r="C453" s="47">
        <v>43952</v>
      </c>
      <c r="D453" s="55">
        <f t="shared" si="7"/>
        <v>43952</v>
      </c>
      <c r="E453" s="4" t="s">
        <v>53</v>
      </c>
      <c r="F453" s="4" t="s">
        <v>46</v>
      </c>
      <c r="G453" s="4" t="s">
        <v>47</v>
      </c>
      <c r="H453" s="4" t="s">
        <v>48</v>
      </c>
      <c r="I453" s="4" t="s">
        <v>49</v>
      </c>
      <c r="J453" s="4" t="s">
        <v>50</v>
      </c>
      <c r="K453" s="10">
        <v>298</v>
      </c>
      <c r="L453" s="9">
        <v>526.24</v>
      </c>
    </row>
    <row r="454" spans="1:12" x14ac:dyDescent="0.25">
      <c r="A454" s="2" t="s">
        <v>42</v>
      </c>
      <c r="B454" s="2">
        <v>2020</v>
      </c>
      <c r="C454" s="46">
        <v>43952</v>
      </c>
      <c r="D454" s="54">
        <f t="shared" si="7"/>
        <v>43952</v>
      </c>
      <c r="E454" s="2" t="s">
        <v>53</v>
      </c>
      <c r="F454" s="2" t="s">
        <v>46</v>
      </c>
      <c r="G454" s="2" t="s">
        <v>47</v>
      </c>
      <c r="H454" s="2" t="s">
        <v>48</v>
      </c>
      <c r="I454" s="2" t="s">
        <v>49</v>
      </c>
      <c r="J454" s="2" t="s">
        <v>50</v>
      </c>
      <c r="K454" s="11">
        <v>990</v>
      </c>
      <c r="L454" s="8">
        <v>1415.7</v>
      </c>
    </row>
    <row r="455" spans="1:12" x14ac:dyDescent="0.25">
      <c r="A455" s="4" t="s">
        <v>40</v>
      </c>
      <c r="B455" s="4">
        <v>2020</v>
      </c>
      <c r="C455" s="47">
        <v>43952</v>
      </c>
      <c r="D455" s="55">
        <f t="shared" si="7"/>
        <v>43952</v>
      </c>
      <c r="E455" s="4" t="s">
        <v>53</v>
      </c>
      <c r="F455" s="4" t="s">
        <v>46</v>
      </c>
      <c r="G455" s="4" t="s">
        <v>47</v>
      </c>
      <c r="H455" s="4" t="s">
        <v>48</v>
      </c>
      <c r="I455" s="4" t="s">
        <v>49</v>
      </c>
      <c r="J455" s="4" t="s">
        <v>50</v>
      </c>
      <c r="K455" s="10">
        <v>1023</v>
      </c>
      <c r="L455" s="9">
        <v>1462.8899999999999</v>
      </c>
    </row>
    <row r="456" spans="1:12" x14ac:dyDescent="0.25">
      <c r="A456" s="2" t="s">
        <v>41</v>
      </c>
      <c r="B456" s="2">
        <v>2020</v>
      </c>
      <c r="C456" s="46">
        <v>43952</v>
      </c>
      <c r="D456" s="54">
        <f t="shared" si="7"/>
        <v>43952</v>
      </c>
      <c r="E456" s="2" t="s">
        <v>53</v>
      </c>
      <c r="F456" s="2" t="s">
        <v>46</v>
      </c>
      <c r="G456" s="2" t="s">
        <v>47</v>
      </c>
      <c r="H456" s="2" t="s">
        <v>48</v>
      </c>
      <c r="I456" s="2" t="s">
        <v>49</v>
      </c>
      <c r="J456" s="2" t="s">
        <v>50</v>
      </c>
      <c r="K456" s="11">
        <v>369</v>
      </c>
      <c r="L456" s="8">
        <v>527.66999999999996</v>
      </c>
    </row>
    <row r="457" spans="1:12" x14ac:dyDescent="0.25">
      <c r="A457" s="4" t="s">
        <v>42</v>
      </c>
      <c r="B457" s="4">
        <v>2020</v>
      </c>
      <c r="C457" s="47">
        <v>43952</v>
      </c>
      <c r="D457" s="55">
        <f t="shared" si="7"/>
        <v>43952</v>
      </c>
      <c r="E457" s="4" t="s">
        <v>53</v>
      </c>
      <c r="F457" s="4" t="s">
        <v>46</v>
      </c>
      <c r="G457" s="4" t="s">
        <v>47</v>
      </c>
      <c r="H457" s="4" t="s">
        <v>48</v>
      </c>
      <c r="I457" s="4" t="s">
        <v>49</v>
      </c>
      <c r="J457" s="4" t="s">
        <v>50</v>
      </c>
      <c r="K457" s="10">
        <v>297</v>
      </c>
      <c r="L457" s="9">
        <v>424.71</v>
      </c>
    </row>
    <row r="458" spans="1:12" x14ac:dyDescent="0.25">
      <c r="A458" s="2" t="s">
        <v>42</v>
      </c>
      <c r="B458" s="2">
        <v>2020</v>
      </c>
      <c r="C458" s="46">
        <v>43952</v>
      </c>
      <c r="D458" s="54">
        <f t="shared" si="7"/>
        <v>43952</v>
      </c>
      <c r="E458" s="2" t="s">
        <v>53</v>
      </c>
      <c r="F458" s="2" t="s">
        <v>46</v>
      </c>
      <c r="G458" s="2" t="s">
        <v>47</v>
      </c>
      <c r="H458" s="2" t="s">
        <v>48</v>
      </c>
      <c r="I458" s="2" t="s">
        <v>49</v>
      </c>
      <c r="J458" s="2" t="s">
        <v>50</v>
      </c>
      <c r="K458" s="11">
        <v>771</v>
      </c>
      <c r="L458" s="8">
        <v>1102.53</v>
      </c>
    </row>
    <row r="459" spans="1:12" x14ac:dyDescent="0.25">
      <c r="A459" s="4" t="s">
        <v>40</v>
      </c>
      <c r="B459" s="4">
        <v>2020</v>
      </c>
      <c r="C459" s="47">
        <v>43952</v>
      </c>
      <c r="D459" s="55">
        <f t="shared" si="7"/>
        <v>43952</v>
      </c>
      <c r="E459" s="4" t="s">
        <v>53</v>
      </c>
      <c r="F459" s="4" t="s">
        <v>46</v>
      </c>
      <c r="G459" s="4" t="s">
        <v>47</v>
      </c>
      <c r="H459" s="4" t="s">
        <v>48</v>
      </c>
      <c r="I459" s="4" t="s">
        <v>49</v>
      </c>
      <c r="J459" s="4" t="s">
        <v>50</v>
      </c>
      <c r="K459" s="10">
        <v>804</v>
      </c>
      <c r="L459" s="9">
        <v>1149.72</v>
      </c>
    </row>
    <row r="460" spans="1:12" x14ac:dyDescent="0.25">
      <c r="A460" s="2" t="s">
        <v>41</v>
      </c>
      <c r="B460" s="2">
        <v>2020</v>
      </c>
      <c r="C460" s="46">
        <v>43952</v>
      </c>
      <c r="D460" s="54">
        <f t="shared" si="7"/>
        <v>43952</v>
      </c>
      <c r="E460" s="2" t="s">
        <v>53</v>
      </c>
      <c r="F460" s="2" t="s">
        <v>46</v>
      </c>
      <c r="G460" s="2" t="s">
        <v>47</v>
      </c>
      <c r="H460" s="2" t="s">
        <v>48</v>
      </c>
      <c r="I460" s="2" t="s">
        <v>49</v>
      </c>
      <c r="J460" s="2" t="s">
        <v>50</v>
      </c>
      <c r="K460" s="11">
        <v>858</v>
      </c>
      <c r="L460" s="8">
        <v>1226.94</v>
      </c>
    </row>
    <row r="461" spans="1:12" x14ac:dyDescent="0.25">
      <c r="A461" s="4" t="s">
        <v>41</v>
      </c>
      <c r="B461" s="4">
        <v>2020</v>
      </c>
      <c r="C461" s="47">
        <v>43952</v>
      </c>
      <c r="D461" s="55">
        <f t="shared" si="7"/>
        <v>43952</v>
      </c>
      <c r="E461" s="4" t="s">
        <v>53</v>
      </c>
      <c r="F461" s="4" t="s">
        <v>46</v>
      </c>
      <c r="G461" s="4" t="s">
        <v>47</v>
      </c>
      <c r="H461" s="4" t="s">
        <v>48</v>
      </c>
      <c r="I461" s="4" t="s">
        <v>49</v>
      </c>
      <c r="J461" s="4" t="s">
        <v>50</v>
      </c>
      <c r="K461" s="10">
        <v>323</v>
      </c>
      <c r="L461" s="9">
        <v>461.89</v>
      </c>
    </row>
    <row r="462" spans="1:12" x14ac:dyDescent="0.25">
      <c r="A462" s="2" t="s">
        <v>40</v>
      </c>
      <c r="B462" s="2">
        <v>2020</v>
      </c>
      <c r="C462" s="46">
        <v>43952</v>
      </c>
      <c r="D462" s="54">
        <f t="shared" si="7"/>
        <v>43952</v>
      </c>
      <c r="E462" s="2" t="s">
        <v>53</v>
      </c>
      <c r="F462" s="2" t="s">
        <v>46</v>
      </c>
      <c r="G462" s="2" t="s">
        <v>47</v>
      </c>
      <c r="H462" s="2" t="s">
        <v>48</v>
      </c>
      <c r="I462" s="2" t="s">
        <v>49</v>
      </c>
      <c r="J462" s="2" t="s">
        <v>50</v>
      </c>
      <c r="K462" s="11">
        <v>371</v>
      </c>
      <c r="L462" s="8">
        <v>530.53</v>
      </c>
    </row>
    <row r="463" spans="1:12" x14ac:dyDescent="0.25">
      <c r="A463" s="4" t="s">
        <v>40</v>
      </c>
      <c r="B463" s="4">
        <v>2020</v>
      </c>
      <c r="C463" s="47">
        <v>43952</v>
      </c>
      <c r="D463" s="55">
        <f t="shared" si="7"/>
        <v>43952</v>
      </c>
      <c r="E463" s="4" t="s">
        <v>53</v>
      </c>
      <c r="F463" s="4" t="s">
        <v>46</v>
      </c>
      <c r="G463" s="4" t="s">
        <v>47</v>
      </c>
      <c r="H463" s="4" t="s">
        <v>48</v>
      </c>
      <c r="I463" s="4" t="s">
        <v>49</v>
      </c>
      <c r="J463" s="4" t="s">
        <v>50</v>
      </c>
      <c r="K463" s="10">
        <v>299</v>
      </c>
      <c r="L463" s="9">
        <v>427.57</v>
      </c>
    </row>
    <row r="464" spans="1:12" x14ac:dyDescent="0.25">
      <c r="A464" s="2" t="s">
        <v>40</v>
      </c>
      <c r="B464" s="2">
        <v>2020</v>
      </c>
      <c r="C464" s="46">
        <v>44136</v>
      </c>
      <c r="D464" s="54">
        <f t="shared" si="7"/>
        <v>44136</v>
      </c>
      <c r="E464" s="2" t="s">
        <v>53</v>
      </c>
      <c r="F464" s="2" t="s">
        <v>46</v>
      </c>
      <c r="G464" s="2" t="s">
        <v>47</v>
      </c>
      <c r="H464" s="2" t="s">
        <v>48</v>
      </c>
      <c r="I464" s="2" t="s">
        <v>49</v>
      </c>
      <c r="J464" s="2" t="s">
        <v>50</v>
      </c>
      <c r="K464" s="11">
        <v>290</v>
      </c>
      <c r="L464" s="8">
        <v>414.7</v>
      </c>
    </row>
    <row r="465" spans="1:12" x14ac:dyDescent="0.25">
      <c r="A465" s="4" t="s">
        <v>41</v>
      </c>
      <c r="B465" s="4">
        <v>2020</v>
      </c>
      <c r="C465" s="47">
        <v>44136</v>
      </c>
      <c r="D465" s="55">
        <f t="shared" si="7"/>
        <v>44136</v>
      </c>
      <c r="E465" s="4" t="s">
        <v>53</v>
      </c>
      <c r="F465" s="4" t="s">
        <v>46</v>
      </c>
      <c r="G465" s="4" t="s">
        <v>47</v>
      </c>
      <c r="H465" s="4" t="s">
        <v>48</v>
      </c>
      <c r="I465" s="4" t="s">
        <v>49</v>
      </c>
      <c r="J465" s="4" t="s">
        <v>50</v>
      </c>
      <c r="K465" s="10">
        <v>338</v>
      </c>
      <c r="L465" s="9">
        <v>483.34000000000003</v>
      </c>
    </row>
    <row r="466" spans="1:12" x14ac:dyDescent="0.25">
      <c r="A466" s="2" t="s">
        <v>41</v>
      </c>
      <c r="B466" s="2">
        <v>2020</v>
      </c>
      <c r="C466" s="46">
        <v>44136</v>
      </c>
      <c r="D466" s="54">
        <f t="shared" si="7"/>
        <v>44136</v>
      </c>
      <c r="E466" s="2" t="s">
        <v>53</v>
      </c>
      <c r="F466" s="2" t="s">
        <v>46</v>
      </c>
      <c r="G466" s="2" t="s">
        <v>47</v>
      </c>
      <c r="H466" s="2" t="s">
        <v>48</v>
      </c>
      <c r="I466" s="2" t="s">
        <v>49</v>
      </c>
      <c r="J466" s="2" t="s">
        <v>50</v>
      </c>
      <c r="K466" s="11">
        <v>266</v>
      </c>
      <c r="L466" s="8">
        <v>380.38</v>
      </c>
    </row>
    <row r="467" spans="1:12" x14ac:dyDescent="0.25">
      <c r="A467" s="4" t="s">
        <v>40</v>
      </c>
      <c r="B467" s="4">
        <v>2020</v>
      </c>
      <c r="C467" s="47">
        <v>44136</v>
      </c>
      <c r="D467" s="55">
        <f t="shared" si="7"/>
        <v>44136</v>
      </c>
      <c r="E467" s="4" t="s">
        <v>53</v>
      </c>
      <c r="F467" s="4" t="s">
        <v>46</v>
      </c>
      <c r="G467" s="4" t="s">
        <v>47</v>
      </c>
      <c r="H467" s="4" t="s">
        <v>48</v>
      </c>
      <c r="I467" s="4" t="s">
        <v>49</v>
      </c>
      <c r="J467" s="4" t="s">
        <v>50</v>
      </c>
      <c r="K467" s="10">
        <v>292</v>
      </c>
      <c r="L467" s="9">
        <v>526.24</v>
      </c>
    </row>
    <row r="468" spans="1:12" x14ac:dyDescent="0.25">
      <c r="A468" s="2" t="s">
        <v>40</v>
      </c>
      <c r="B468" s="2">
        <v>2020</v>
      </c>
      <c r="C468" s="46">
        <v>44136</v>
      </c>
      <c r="D468" s="54">
        <f t="shared" si="7"/>
        <v>44136</v>
      </c>
      <c r="E468" s="2" t="s">
        <v>53</v>
      </c>
      <c r="F468" s="2" t="s">
        <v>46</v>
      </c>
      <c r="G468" s="2" t="s">
        <v>47</v>
      </c>
      <c r="H468" s="2" t="s">
        <v>48</v>
      </c>
      <c r="I468" s="2" t="s">
        <v>49</v>
      </c>
      <c r="J468" s="2" t="s">
        <v>50</v>
      </c>
      <c r="K468" s="11">
        <v>340</v>
      </c>
      <c r="L468" s="8">
        <v>526.24</v>
      </c>
    </row>
    <row r="469" spans="1:12" x14ac:dyDescent="0.25">
      <c r="A469" s="4" t="s">
        <v>41</v>
      </c>
      <c r="B469" s="4">
        <v>2020</v>
      </c>
      <c r="C469" s="47">
        <v>44136</v>
      </c>
      <c r="D469" s="55">
        <f t="shared" si="7"/>
        <v>44136</v>
      </c>
      <c r="E469" s="4" t="s">
        <v>53</v>
      </c>
      <c r="F469" s="4" t="s">
        <v>46</v>
      </c>
      <c r="G469" s="4" t="s">
        <v>47</v>
      </c>
      <c r="H469" s="4" t="s">
        <v>48</v>
      </c>
      <c r="I469" s="4" t="s">
        <v>49</v>
      </c>
      <c r="J469" s="4" t="s">
        <v>50</v>
      </c>
      <c r="K469" s="10">
        <v>995</v>
      </c>
      <c r="L469" s="9">
        <v>1422.85</v>
      </c>
    </row>
    <row r="470" spans="1:12" x14ac:dyDescent="0.25">
      <c r="A470" s="2" t="s">
        <v>42</v>
      </c>
      <c r="B470" s="2">
        <v>2020</v>
      </c>
      <c r="C470" s="46">
        <v>44136</v>
      </c>
      <c r="D470" s="54">
        <f t="shared" si="7"/>
        <v>44136</v>
      </c>
      <c r="E470" s="2" t="s">
        <v>53</v>
      </c>
      <c r="F470" s="2" t="s">
        <v>46</v>
      </c>
      <c r="G470" s="2" t="s">
        <v>47</v>
      </c>
      <c r="H470" s="2" t="s">
        <v>48</v>
      </c>
      <c r="I470" s="2" t="s">
        <v>49</v>
      </c>
      <c r="J470" s="2" t="s">
        <v>50</v>
      </c>
      <c r="K470" s="11">
        <v>1029</v>
      </c>
      <c r="L470" s="8">
        <v>1471.47</v>
      </c>
    </row>
    <row r="471" spans="1:12" x14ac:dyDescent="0.25">
      <c r="A471" s="4" t="s">
        <v>41</v>
      </c>
      <c r="B471" s="4">
        <v>2020</v>
      </c>
      <c r="C471" s="47">
        <v>44136</v>
      </c>
      <c r="D471" s="55">
        <f t="shared" si="7"/>
        <v>44136</v>
      </c>
      <c r="E471" s="4" t="s">
        <v>53</v>
      </c>
      <c r="F471" s="4" t="s">
        <v>46</v>
      </c>
      <c r="G471" s="4" t="s">
        <v>47</v>
      </c>
      <c r="H471" s="4" t="s">
        <v>48</v>
      </c>
      <c r="I471" s="4" t="s">
        <v>49</v>
      </c>
      <c r="J471" s="4" t="s">
        <v>50</v>
      </c>
      <c r="K471" s="10">
        <v>264</v>
      </c>
      <c r="L471" s="9">
        <v>377.52</v>
      </c>
    </row>
    <row r="472" spans="1:12" x14ac:dyDescent="0.25">
      <c r="A472" s="2" t="s">
        <v>41</v>
      </c>
      <c r="B472" s="2">
        <v>2020</v>
      </c>
      <c r="C472" s="46">
        <v>44136</v>
      </c>
      <c r="D472" s="54">
        <f t="shared" si="7"/>
        <v>44136</v>
      </c>
      <c r="E472" s="2" t="s">
        <v>53</v>
      </c>
      <c r="F472" s="2" t="s">
        <v>46</v>
      </c>
      <c r="G472" s="2" t="s">
        <v>47</v>
      </c>
      <c r="H472" s="2" t="s">
        <v>48</v>
      </c>
      <c r="I472" s="2" t="s">
        <v>49</v>
      </c>
      <c r="J472" s="2" t="s">
        <v>50</v>
      </c>
      <c r="K472" s="11">
        <v>291</v>
      </c>
      <c r="L472" s="8">
        <v>416.13</v>
      </c>
    </row>
    <row r="473" spans="1:12" x14ac:dyDescent="0.25">
      <c r="A473" s="4" t="s">
        <v>41</v>
      </c>
      <c r="B473" s="4">
        <v>2020</v>
      </c>
      <c r="C473" s="47">
        <v>44136</v>
      </c>
      <c r="D473" s="55">
        <f t="shared" si="7"/>
        <v>44136</v>
      </c>
      <c r="E473" s="4" t="s">
        <v>53</v>
      </c>
      <c r="F473" s="4" t="s">
        <v>46</v>
      </c>
      <c r="G473" s="4" t="s">
        <v>47</v>
      </c>
      <c r="H473" s="4" t="s">
        <v>48</v>
      </c>
      <c r="I473" s="4" t="s">
        <v>49</v>
      </c>
      <c r="J473" s="4" t="s">
        <v>50</v>
      </c>
      <c r="K473" s="10">
        <v>339</v>
      </c>
      <c r="L473" s="9">
        <v>484.77</v>
      </c>
    </row>
    <row r="474" spans="1:12" x14ac:dyDescent="0.25">
      <c r="A474" s="2" t="s">
        <v>41</v>
      </c>
      <c r="B474" s="2">
        <v>2020</v>
      </c>
      <c r="C474" s="46">
        <v>44136</v>
      </c>
      <c r="D474" s="54">
        <f t="shared" si="7"/>
        <v>44136</v>
      </c>
      <c r="E474" s="2" t="s">
        <v>53</v>
      </c>
      <c r="F474" s="2" t="s">
        <v>46</v>
      </c>
      <c r="G474" s="2" t="s">
        <v>47</v>
      </c>
      <c r="H474" s="2" t="s">
        <v>48</v>
      </c>
      <c r="I474" s="2" t="s">
        <v>49</v>
      </c>
      <c r="J474" s="2" t="s">
        <v>50</v>
      </c>
      <c r="K474" s="11">
        <v>267</v>
      </c>
      <c r="L474" s="8">
        <v>381.81</v>
      </c>
    </row>
    <row r="475" spans="1:12" x14ac:dyDescent="0.25">
      <c r="A475" s="4" t="s">
        <v>42</v>
      </c>
      <c r="B475" s="4">
        <v>2020</v>
      </c>
      <c r="C475" s="47">
        <v>44136</v>
      </c>
      <c r="D475" s="55">
        <f t="shared" si="7"/>
        <v>44136</v>
      </c>
      <c r="E475" s="4" t="s">
        <v>53</v>
      </c>
      <c r="F475" s="4" t="s">
        <v>46</v>
      </c>
      <c r="G475" s="4" t="s">
        <v>47</v>
      </c>
      <c r="H475" s="4" t="s">
        <v>48</v>
      </c>
      <c r="I475" s="4" t="s">
        <v>49</v>
      </c>
      <c r="J475" s="4" t="s">
        <v>50</v>
      </c>
      <c r="K475" s="10">
        <v>810</v>
      </c>
      <c r="L475" s="9">
        <v>1158.3</v>
      </c>
    </row>
    <row r="476" spans="1:12" x14ac:dyDescent="0.25">
      <c r="A476" s="2" t="s">
        <v>40</v>
      </c>
      <c r="B476" s="2">
        <v>2020</v>
      </c>
      <c r="C476" s="46">
        <v>44136</v>
      </c>
      <c r="D476" s="54">
        <f t="shared" si="7"/>
        <v>44136</v>
      </c>
      <c r="E476" s="2" t="s">
        <v>53</v>
      </c>
      <c r="F476" s="2" t="s">
        <v>46</v>
      </c>
      <c r="G476" s="2" t="s">
        <v>47</v>
      </c>
      <c r="H476" s="2" t="s">
        <v>48</v>
      </c>
      <c r="I476" s="2" t="s">
        <v>49</v>
      </c>
      <c r="J476" s="2" t="s">
        <v>50</v>
      </c>
      <c r="K476" s="11">
        <v>863</v>
      </c>
      <c r="L476" s="8">
        <v>1234.0899999999999</v>
      </c>
    </row>
    <row r="477" spans="1:12" x14ac:dyDescent="0.25">
      <c r="A477" s="4" t="s">
        <v>41</v>
      </c>
      <c r="B477" s="4">
        <v>2020</v>
      </c>
      <c r="C477" s="47">
        <v>44136</v>
      </c>
      <c r="D477" s="55">
        <f t="shared" si="7"/>
        <v>44136</v>
      </c>
      <c r="E477" s="4" t="s">
        <v>53</v>
      </c>
      <c r="F477" s="4" t="s">
        <v>46</v>
      </c>
      <c r="G477" s="4" t="s">
        <v>47</v>
      </c>
      <c r="H477" s="4" t="s">
        <v>48</v>
      </c>
      <c r="I477" s="4" t="s">
        <v>54</v>
      </c>
      <c r="J477" s="4" t="s">
        <v>50</v>
      </c>
      <c r="K477" s="10">
        <v>293</v>
      </c>
      <c r="L477" s="9">
        <v>418.99</v>
      </c>
    </row>
    <row r="478" spans="1:12" x14ac:dyDescent="0.25">
      <c r="A478" s="2" t="s">
        <v>43</v>
      </c>
      <c r="B478" s="2">
        <v>2020</v>
      </c>
      <c r="C478" s="46">
        <v>44136</v>
      </c>
      <c r="D478" s="54">
        <f t="shared" si="7"/>
        <v>44136</v>
      </c>
      <c r="E478" s="2" t="s">
        <v>53</v>
      </c>
      <c r="F478" s="2" t="s">
        <v>46</v>
      </c>
      <c r="G478" s="2" t="s">
        <v>47</v>
      </c>
      <c r="H478" s="2" t="s">
        <v>48</v>
      </c>
      <c r="I478" s="2" t="s">
        <v>54</v>
      </c>
      <c r="J478" s="2" t="s">
        <v>50</v>
      </c>
      <c r="K478" s="11">
        <v>341</v>
      </c>
      <c r="L478" s="8">
        <v>487.63</v>
      </c>
    </row>
    <row r="479" spans="1:12" x14ac:dyDescent="0.25">
      <c r="A479" s="4" t="s">
        <v>40</v>
      </c>
      <c r="B479" s="4">
        <v>2020</v>
      </c>
      <c r="C479" s="47">
        <v>44136</v>
      </c>
      <c r="D479" s="55">
        <f t="shared" si="7"/>
        <v>44136</v>
      </c>
      <c r="E479" s="4" t="s">
        <v>53</v>
      </c>
      <c r="F479" s="4" t="s">
        <v>46</v>
      </c>
      <c r="G479" s="4" t="s">
        <v>47</v>
      </c>
      <c r="H479" s="4" t="s">
        <v>48</v>
      </c>
      <c r="I479" s="4" t="s">
        <v>54</v>
      </c>
      <c r="J479" s="4" t="s">
        <v>50</v>
      </c>
      <c r="K479" s="10">
        <v>263</v>
      </c>
      <c r="L479" s="9">
        <v>376.09000000000003</v>
      </c>
    </row>
    <row r="480" spans="1:12" x14ac:dyDescent="0.25">
      <c r="A480" s="2" t="s">
        <v>41</v>
      </c>
      <c r="B480" s="2">
        <v>2020</v>
      </c>
      <c r="C480" s="46">
        <v>44105</v>
      </c>
      <c r="D480" s="54">
        <f t="shared" si="7"/>
        <v>44105</v>
      </c>
      <c r="E480" s="2" t="s">
        <v>53</v>
      </c>
      <c r="F480" s="2" t="s">
        <v>46</v>
      </c>
      <c r="G480" s="2" t="s">
        <v>47</v>
      </c>
      <c r="H480" s="2" t="s">
        <v>48</v>
      </c>
      <c r="I480" s="2" t="s">
        <v>54</v>
      </c>
      <c r="J480" s="2" t="s">
        <v>50</v>
      </c>
      <c r="K480" s="11">
        <v>296</v>
      </c>
      <c r="L480" s="8">
        <v>423.28</v>
      </c>
    </row>
    <row r="481" spans="1:12" x14ac:dyDescent="0.25">
      <c r="A481" s="4" t="s">
        <v>43</v>
      </c>
      <c r="B481" s="4">
        <v>2020</v>
      </c>
      <c r="C481" s="47">
        <v>44105</v>
      </c>
      <c r="D481" s="55">
        <f t="shared" si="7"/>
        <v>44105</v>
      </c>
      <c r="E481" s="4" t="s">
        <v>53</v>
      </c>
      <c r="F481" s="4" t="s">
        <v>46</v>
      </c>
      <c r="G481" s="4" t="s">
        <v>47</v>
      </c>
      <c r="H481" s="4" t="s">
        <v>48</v>
      </c>
      <c r="I481" s="4" t="s">
        <v>54</v>
      </c>
      <c r="J481" s="4" t="s">
        <v>50</v>
      </c>
      <c r="K481" s="10">
        <v>344</v>
      </c>
      <c r="L481" s="9">
        <v>491.91999999999996</v>
      </c>
    </row>
    <row r="482" spans="1:12" x14ac:dyDescent="0.25">
      <c r="A482" s="2" t="s">
        <v>41</v>
      </c>
      <c r="B482" s="2">
        <v>2020</v>
      </c>
      <c r="C482" s="46">
        <v>44105</v>
      </c>
      <c r="D482" s="54">
        <f t="shared" si="7"/>
        <v>44105</v>
      </c>
      <c r="E482" s="2" t="s">
        <v>53</v>
      </c>
      <c r="F482" s="2" t="s">
        <v>46</v>
      </c>
      <c r="G482" s="2" t="s">
        <v>47</v>
      </c>
      <c r="H482" s="2" t="s">
        <v>48</v>
      </c>
      <c r="I482" s="2" t="s">
        <v>54</v>
      </c>
      <c r="J482" s="2" t="s">
        <v>50</v>
      </c>
      <c r="K482" s="11">
        <v>272</v>
      </c>
      <c r="L482" s="8">
        <v>388.96</v>
      </c>
    </row>
    <row r="483" spans="1:12" x14ac:dyDescent="0.25">
      <c r="A483" s="4" t="s">
        <v>40</v>
      </c>
      <c r="B483" s="4">
        <v>2020</v>
      </c>
      <c r="C483" s="47">
        <v>44105</v>
      </c>
      <c r="D483" s="55">
        <f t="shared" si="7"/>
        <v>44105</v>
      </c>
      <c r="E483" s="4" t="s">
        <v>53</v>
      </c>
      <c r="F483" s="4" t="s">
        <v>46</v>
      </c>
      <c r="G483" s="4" t="s">
        <v>47</v>
      </c>
      <c r="H483" s="4" t="s">
        <v>48</v>
      </c>
      <c r="I483" s="4" t="s">
        <v>54</v>
      </c>
      <c r="J483" s="4" t="s">
        <v>50</v>
      </c>
      <c r="K483" s="10">
        <v>298</v>
      </c>
      <c r="L483" s="9">
        <v>526.24</v>
      </c>
    </row>
    <row r="484" spans="1:12" x14ac:dyDescent="0.25">
      <c r="A484" s="2" t="s">
        <v>43</v>
      </c>
      <c r="B484" s="2">
        <v>2020</v>
      </c>
      <c r="C484" s="46">
        <v>44105</v>
      </c>
      <c r="D484" s="54">
        <f t="shared" si="7"/>
        <v>44105</v>
      </c>
      <c r="E484" s="2" t="s">
        <v>53</v>
      </c>
      <c r="F484" s="2" t="s">
        <v>46</v>
      </c>
      <c r="G484" s="2" t="s">
        <v>47</v>
      </c>
      <c r="H484" s="2" t="s">
        <v>48</v>
      </c>
      <c r="I484" s="2" t="s">
        <v>54</v>
      </c>
      <c r="J484" s="2" t="s">
        <v>50</v>
      </c>
      <c r="K484" s="11">
        <v>346</v>
      </c>
      <c r="L484" s="8">
        <v>526.24</v>
      </c>
    </row>
    <row r="485" spans="1:12" x14ac:dyDescent="0.25">
      <c r="A485" s="4" t="s">
        <v>44</v>
      </c>
      <c r="B485" s="4">
        <v>2020</v>
      </c>
      <c r="C485" s="47">
        <v>44105</v>
      </c>
      <c r="D485" s="55">
        <f t="shared" si="7"/>
        <v>44105</v>
      </c>
      <c r="E485" s="4" t="s">
        <v>53</v>
      </c>
      <c r="F485" s="4" t="s">
        <v>46</v>
      </c>
      <c r="G485" s="4" t="s">
        <v>47</v>
      </c>
      <c r="H485" s="4" t="s">
        <v>48</v>
      </c>
      <c r="I485" s="4" t="s">
        <v>54</v>
      </c>
      <c r="J485" s="4" t="s">
        <v>50</v>
      </c>
      <c r="K485" s="10">
        <v>268</v>
      </c>
      <c r="L485" s="9">
        <v>526.24</v>
      </c>
    </row>
    <row r="486" spans="1:12" x14ac:dyDescent="0.25">
      <c r="A486" s="2" t="s">
        <v>41</v>
      </c>
      <c r="B486" s="2">
        <v>2020</v>
      </c>
      <c r="C486" s="46">
        <v>44105</v>
      </c>
      <c r="D486" s="54">
        <f t="shared" si="7"/>
        <v>44105</v>
      </c>
      <c r="E486" s="2" t="s">
        <v>53</v>
      </c>
      <c r="F486" s="2" t="s">
        <v>46</v>
      </c>
      <c r="G486" s="2" t="s">
        <v>47</v>
      </c>
      <c r="H486" s="2" t="s">
        <v>48</v>
      </c>
      <c r="I486" s="2" t="s">
        <v>54</v>
      </c>
      <c r="J486" s="2" t="s">
        <v>50</v>
      </c>
      <c r="K486" s="11">
        <v>1028</v>
      </c>
      <c r="L486" s="8">
        <v>1470.04</v>
      </c>
    </row>
    <row r="487" spans="1:12" x14ac:dyDescent="0.25">
      <c r="A487" s="4" t="s">
        <v>42</v>
      </c>
      <c r="B487" s="4">
        <v>2020</v>
      </c>
      <c r="C487" s="47">
        <v>44105</v>
      </c>
      <c r="D487" s="55">
        <f t="shared" si="7"/>
        <v>44105</v>
      </c>
      <c r="E487" s="4" t="s">
        <v>53</v>
      </c>
      <c r="F487" s="4" t="s">
        <v>46</v>
      </c>
      <c r="G487" s="4" t="s">
        <v>47</v>
      </c>
      <c r="H487" s="4" t="s">
        <v>48</v>
      </c>
      <c r="I487" s="4" t="s">
        <v>54</v>
      </c>
      <c r="J487" s="4" t="s">
        <v>50</v>
      </c>
      <c r="K487" s="10">
        <v>270</v>
      </c>
      <c r="L487" s="9">
        <v>386.1</v>
      </c>
    </row>
    <row r="488" spans="1:12" x14ac:dyDescent="0.25">
      <c r="A488" s="2" t="s">
        <v>42</v>
      </c>
      <c r="B488" s="2">
        <v>2020</v>
      </c>
      <c r="C488" s="46">
        <v>44105</v>
      </c>
      <c r="D488" s="54">
        <f t="shared" si="7"/>
        <v>44105</v>
      </c>
      <c r="E488" s="2" t="s">
        <v>53</v>
      </c>
      <c r="F488" s="2" t="s">
        <v>46</v>
      </c>
      <c r="G488" s="2" t="s">
        <v>47</v>
      </c>
      <c r="H488" s="2" t="s">
        <v>48</v>
      </c>
      <c r="I488" s="2" t="s">
        <v>54</v>
      </c>
      <c r="J488" s="2" t="s">
        <v>50</v>
      </c>
      <c r="K488" s="11">
        <v>297</v>
      </c>
      <c r="L488" s="8">
        <v>424.71</v>
      </c>
    </row>
    <row r="489" spans="1:12" x14ac:dyDescent="0.25">
      <c r="A489" s="4" t="s">
        <v>41</v>
      </c>
      <c r="B489" s="4">
        <v>2020</v>
      </c>
      <c r="C489" s="47">
        <v>44105</v>
      </c>
      <c r="D489" s="55">
        <f t="shared" si="7"/>
        <v>44105</v>
      </c>
      <c r="E489" s="4" t="s">
        <v>53</v>
      </c>
      <c r="F489" s="4" t="s">
        <v>46</v>
      </c>
      <c r="G489" s="4" t="s">
        <v>47</v>
      </c>
      <c r="H489" s="4" t="s">
        <v>48</v>
      </c>
      <c r="I489" s="4" t="s">
        <v>54</v>
      </c>
      <c r="J489" s="4" t="s">
        <v>50</v>
      </c>
      <c r="K489" s="10">
        <v>345</v>
      </c>
      <c r="L489" s="9">
        <v>493.35</v>
      </c>
    </row>
    <row r="490" spans="1:12" x14ac:dyDescent="0.25">
      <c r="A490" s="2" t="s">
        <v>44</v>
      </c>
      <c r="B490" s="2">
        <v>2020</v>
      </c>
      <c r="C490" s="46">
        <v>44105</v>
      </c>
      <c r="D490" s="54">
        <f t="shared" si="7"/>
        <v>44105</v>
      </c>
      <c r="E490" s="2" t="s">
        <v>53</v>
      </c>
      <c r="F490" s="2" t="s">
        <v>46</v>
      </c>
      <c r="G490" s="2" t="s">
        <v>47</v>
      </c>
      <c r="H490" s="2" t="s">
        <v>48</v>
      </c>
      <c r="I490" s="2" t="s">
        <v>54</v>
      </c>
      <c r="J490" s="2" t="s">
        <v>50</v>
      </c>
      <c r="K490" s="11">
        <v>776</v>
      </c>
      <c r="L490" s="8">
        <v>1109.68</v>
      </c>
    </row>
    <row r="491" spans="1:12" x14ac:dyDescent="0.25">
      <c r="A491" s="4" t="s">
        <v>41</v>
      </c>
      <c r="B491" s="4">
        <v>2020</v>
      </c>
      <c r="C491" s="47">
        <v>44105</v>
      </c>
      <c r="D491" s="55">
        <f t="shared" si="7"/>
        <v>44105</v>
      </c>
      <c r="E491" s="4" t="s">
        <v>53</v>
      </c>
      <c r="F491" s="4" t="s">
        <v>46</v>
      </c>
      <c r="G491" s="4" t="s">
        <v>47</v>
      </c>
      <c r="H491" s="4" t="s">
        <v>48</v>
      </c>
      <c r="I491" s="4" t="s">
        <v>54</v>
      </c>
      <c r="J491" s="4" t="s">
        <v>50</v>
      </c>
      <c r="K491" s="10">
        <v>809</v>
      </c>
      <c r="L491" s="9">
        <v>1156.8699999999999</v>
      </c>
    </row>
    <row r="492" spans="1:12" x14ac:dyDescent="0.25">
      <c r="A492" s="2" t="s">
        <v>40</v>
      </c>
      <c r="B492" s="2">
        <v>2020</v>
      </c>
      <c r="C492" s="46">
        <v>44105</v>
      </c>
      <c r="D492" s="54">
        <f t="shared" si="7"/>
        <v>44105</v>
      </c>
      <c r="E492" s="2" t="s">
        <v>53</v>
      </c>
      <c r="F492" s="2" t="s">
        <v>46</v>
      </c>
      <c r="G492" s="2" t="s">
        <v>47</v>
      </c>
      <c r="H492" s="2" t="s">
        <v>48</v>
      </c>
      <c r="I492" s="2" t="s">
        <v>54</v>
      </c>
      <c r="J492" s="2" t="s">
        <v>50</v>
      </c>
      <c r="K492" s="11">
        <v>862</v>
      </c>
      <c r="L492" s="8">
        <v>1232.6599999999999</v>
      </c>
    </row>
    <row r="493" spans="1:12" x14ac:dyDescent="0.25">
      <c r="A493" s="4" t="s">
        <v>41</v>
      </c>
      <c r="B493" s="4">
        <v>2020</v>
      </c>
      <c r="C493" s="47">
        <v>44105</v>
      </c>
      <c r="D493" s="55">
        <f t="shared" si="7"/>
        <v>44105</v>
      </c>
      <c r="E493" s="4" t="s">
        <v>53</v>
      </c>
      <c r="F493" s="4" t="s">
        <v>46</v>
      </c>
      <c r="G493" s="4" t="s">
        <v>47</v>
      </c>
      <c r="H493" s="4" t="s">
        <v>48</v>
      </c>
      <c r="I493" s="4" t="s">
        <v>54</v>
      </c>
      <c r="J493" s="4" t="s">
        <v>50</v>
      </c>
      <c r="K493" s="10">
        <v>299</v>
      </c>
      <c r="L493" s="9">
        <v>427.57</v>
      </c>
    </row>
    <row r="494" spans="1:12" x14ac:dyDescent="0.25">
      <c r="A494" s="2" t="s">
        <v>41</v>
      </c>
      <c r="B494" s="2">
        <v>2020</v>
      </c>
      <c r="C494" s="46">
        <v>44105</v>
      </c>
      <c r="D494" s="54">
        <f t="shared" si="7"/>
        <v>44105</v>
      </c>
      <c r="E494" s="2" t="s">
        <v>53</v>
      </c>
      <c r="F494" s="2" t="s">
        <v>46</v>
      </c>
      <c r="G494" s="2" t="s">
        <v>47</v>
      </c>
      <c r="H494" s="2" t="s">
        <v>48</v>
      </c>
      <c r="I494" s="2" t="s">
        <v>54</v>
      </c>
      <c r="J494" s="2" t="s">
        <v>50</v>
      </c>
      <c r="K494" s="11">
        <v>269</v>
      </c>
      <c r="L494" s="8">
        <v>384.67</v>
      </c>
    </row>
    <row r="495" spans="1:12" x14ac:dyDescent="0.25">
      <c r="A495" s="4" t="s">
        <v>41</v>
      </c>
      <c r="B495" s="4">
        <v>2020</v>
      </c>
      <c r="C495" s="47">
        <v>44075</v>
      </c>
      <c r="D495" s="55">
        <f t="shared" si="7"/>
        <v>44075</v>
      </c>
      <c r="E495" s="4" t="s">
        <v>53</v>
      </c>
      <c r="F495" s="4" t="s">
        <v>46</v>
      </c>
      <c r="G495" s="4" t="s">
        <v>47</v>
      </c>
      <c r="H495" s="4" t="s">
        <v>48</v>
      </c>
      <c r="I495" s="4" t="s">
        <v>54</v>
      </c>
      <c r="J495" s="4" t="s">
        <v>50</v>
      </c>
      <c r="K495" s="10">
        <v>302</v>
      </c>
      <c r="L495" s="9">
        <v>431.86</v>
      </c>
    </row>
    <row r="496" spans="1:12" x14ac:dyDescent="0.25">
      <c r="A496" s="2" t="s">
        <v>40</v>
      </c>
      <c r="B496" s="2">
        <v>2020</v>
      </c>
      <c r="C496" s="46">
        <v>44075</v>
      </c>
      <c r="D496" s="54">
        <f t="shared" si="7"/>
        <v>44075</v>
      </c>
      <c r="E496" s="2" t="s">
        <v>53</v>
      </c>
      <c r="F496" s="2" t="s">
        <v>46</v>
      </c>
      <c r="G496" s="2" t="s">
        <v>47</v>
      </c>
      <c r="H496" s="2" t="s">
        <v>48</v>
      </c>
      <c r="I496" s="2" t="s">
        <v>54</v>
      </c>
      <c r="J496" s="2" t="s">
        <v>50</v>
      </c>
      <c r="K496" s="11">
        <v>350</v>
      </c>
      <c r="L496" s="8">
        <v>500.5</v>
      </c>
    </row>
    <row r="497" spans="1:12" x14ac:dyDescent="0.25">
      <c r="A497" s="4" t="s">
        <v>40</v>
      </c>
      <c r="B497" s="4">
        <v>2020</v>
      </c>
      <c r="C497" s="47">
        <v>44075</v>
      </c>
      <c r="D497" s="55">
        <f t="shared" si="7"/>
        <v>44075</v>
      </c>
      <c r="E497" s="4" t="s">
        <v>53</v>
      </c>
      <c r="F497" s="4" t="s">
        <v>46</v>
      </c>
      <c r="G497" s="4" t="s">
        <v>47</v>
      </c>
      <c r="H497" s="4" t="s">
        <v>48</v>
      </c>
      <c r="I497" s="4" t="s">
        <v>54</v>
      </c>
      <c r="J497" s="4" t="s">
        <v>50</v>
      </c>
      <c r="K497" s="10">
        <v>278</v>
      </c>
      <c r="L497" s="9">
        <v>397.53999999999996</v>
      </c>
    </row>
    <row r="498" spans="1:12" x14ac:dyDescent="0.25">
      <c r="A498" s="2" t="s">
        <v>41</v>
      </c>
      <c r="B498" s="2">
        <v>2020</v>
      </c>
      <c r="C498" s="46">
        <v>44075</v>
      </c>
      <c r="D498" s="54">
        <f t="shared" si="7"/>
        <v>44075</v>
      </c>
      <c r="E498" s="2" t="s">
        <v>53</v>
      </c>
      <c r="F498" s="2" t="s">
        <v>46</v>
      </c>
      <c r="G498" s="2" t="s">
        <v>47</v>
      </c>
      <c r="H498" s="2" t="s">
        <v>48</v>
      </c>
      <c r="I498" s="2" t="s">
        <v>54</v>
      </c>
      <c r="J498" s="2" t="s">
        <v>50</v>
      </c>
      <c r="K498" s="11">
        <v>304</v>
      </c>
      <c r="L498" s="8">
        <v>526.24</v>
      </c>
    </row>
    <row r="499" spans="1:12" x14ac:dyDescent="0.25">
      <c r="A499" s="4" t="s">
        <v>40</v>
      </c>
      <c r="B499" s="4">
        <v>2020</v>
      </c>
      <c r="C499" s="47">
        <v>44075</v>
      </c>
      <c r="D499" s="55">
        <f t="shared" si="7"/>
        <v>44075</v>
      </c>
      <c r="E499" s="4" t="s">
        <v>53</v>
      </c>
      <c r="F499" s="4" t="s">
        <v>46</v>
      </c>
      <c r="G499" s="4" t="s">
        <v>47</v>
      </c>
      <c r="H499" s="4" t="s">
        <v>48</v>
      </c>
      <c r="I499" s="4" t="s">
        <v>54</v>
      </c>
      <c r="J499" s="4" t="s">
        <v>50</v>
      </c>
      <c r="K499" s="10">
        <v>274</v>
      </c>
      <c r="L499" s="9">
        <v>526.24</v>
      </c>
    </row>
    <row r="500" spans="1:12" x14ac:dyDescent="0.25">
      <c r="A500" s="2" t="s">
        <v>43</v>
      </c>
      <c r="B500" s="2">
        <v>2020</v>
      </c>
      <c r="C500" s="46">
        <v>44075</v>
      </c>
      <c r="D500" s="54">
        <f t="shared" si="7"/>
        <v>44075</v>
      </c>
      <c r="E500" s="2" t="s">
        <v>53</v>
      </c>
      <c r="F500" s="2" t="s">
        <v>46</v>
      </c>
      <c r="G500" s="2" t="s">
        <v>47</v>
      </c>
      <c r="H500" s="2" t="s">
        <v>48</v>
      </c>
      <c r="I500" s="2" t="s">
        <v>54</v>
      </c>
      <c r="J500" s="2" t="s">
        <v>50</v>
      </c>
      <c r="K500" s="11">
        <v>994</v>
      </c>
      <c r="L500" s="8">
        <v>1421.42</v>
      </c>
    </row>
    <row r="501" spans="1:12" x14ac:dyDescent="0.25">
      <c r="A501" s="4" t="s">
        <v>41</v>
      </c>
      <c r="B501" s="4">
        <v>2020</v>
      </c>
      <c r="C501" s="47">
        <v>44075</v>
      </c>
      <c r="D501" s="55">
        <f t="shared" si="7"/>
        <v>44075</v>
      </c>
      <c r="E501" s="4" t="s">
        <v>53</v>
      </c>
      <c r="F501" s="4" t="s">
        <v>46</v>
      </c>
      <c r="G501" s="4" t="s">
        <v>47</v>
      </c>
      <c r="H501" s="4" t="s">
        <v>48</v>
      </c>
      <c r="I501" s="4" t="s">
        <v>54</v>
      </c>
      <c r="J501" s="4" t="s">
        <v>50</v>
      </c>
      <c r="K501" s="10">
        <v>1027</v>
      </c>
      <c r="L501" s="9">
        <v>1468.6100000000001</v>
      </c>
    </row>
    <row r="502" spans="1:12" x14ac:dyDescent="0.25">
      <c r="A502" s="2" t="s">
        <v>40</v>
      </c>
      <c r="B502" s="2">
        <v>2020</v>
      </c>
      <c r="C502" s="46">
        <v>44075</v>
      </c>
      <c r="D502" s="54">
        <f t="shared" si="7"/>
        <v>44075</v>
      </c>
      <c r="E502" s="2" t="s">
        <v>53</v>
      </c>
      <c r="F502" s="2" t="s">
        <v>46</v>
      </c>
      <c r="G502" s="2" t="s">
        <v>47</v>
      </c>
      <c r="H502" s="2" t="s">
        <v>48</v>
      </c>
      <c r="I502" s="2" t="s">
        <v>54</v>
      </c>
      <c r="J502" s="2" t="s">
        <v>50</v>
      </c>
      <c r="K502" s="11">
        <v>276</v>
      </c>
      <c r="L502" s="8">
        <v>394.68</v>
      </c>
    </row>
    <row r="503" spans="1:12" x14ac:dyDescent="0.25">
      <c r="A503" s="4" t="s">
        <v>40</v>
      </c>
      <c r="B503" s="4">
        <v>2020</v>
      </c>
      <c r="C503" s="47">
        <v>44075</v>
      </c>
      <c r="D503" s="55">
        <f t="shared" si="7"/>
        <v>44075</v>
      </c>
      <c r="E503" s="4" t="s">
        <v>53</v>
      </c>
      <c r="F503" s="4" t="s">
        <v>46</v>
      </c>
      <c r="G503" s="4" t="s">
        <v>47</v>
      </c>
      <c r="H503" s="4" t="s">
        <v>48</v>
      </c>
      <c r="I503" s="4" t="s">
        <v>54</v>
      </c>
      <c r="J503" s="4" t="s">
        <v>50</v>
      </c>
      <c r="K503" s="10">
        <v>303</v>
      </c>
      <c r="L503" s="9">
        <v>433.28999999999996</v>
      </c>
    </row>
    <row r="504" spans="1:12" x14ac:dyDescent="0.25">
      <c r="A504" s="2" t="s">
        <v>40</v>
      </c>
      <c r="B504" s="2">
        <v>2020</v>
      </c>
      <c r="C504" s="46">
        <v>44075</v>
      </c>
      <c r="D504" s="54">
        <f t="shared" si="7"/>
        <v>44075</v>
      </c>
      <c r="E504" s="2" t="s">
        <v>53</v>
      </c>
      <c r="F504" s="2" t="s">
        <v>46</v>
      </c>
      <c r="G504" s="2" t="s">
        <v>47</v>
      </c>
      <c r="H504" s="2" t="s">
        <v>48</v>
      </c>
      <c r="I504" s="2" t="s">
        <v>54</v>
      </c>
      <c r="J504" s="2" t="s">
        <v>50</v>
      </c>
      <c r="K504" s="11">
        <v>351</v>
      </c>
      <c r="L504" s="8">
        <v>501.93</v>
      </c>
    </row>
    <row r="505" spans="1:12" x14ac:dyDescent="0.25">
      <c r="A505" s="4" t="s">
        <v>43</v>
      </c>
      <c r="B505" s="4">
        <v>2020</v>
      </c>
      <c r="C505" s="47">
        <v>44075</v>
      </c>
      <c r="D505" s="55">
        <f t="shared" si="7"/>
        <v>44075</v>
      </c>
      <c r="E505" s="4" t="s">
        <v>53</v>
      </c>
      <c r="F505" s="4" t="s">
        <v>46</v>
      </c>
      <c r="G505" s="4" t="s">
        <v>47</v>
      </c>
      <c r="H505" s="4" t="s">
        <v>48</v>
      </c>
      <c r="I505" s="4" t="s">
        <v>54</v>
      </c>
      <c r="J505" s="4" t="s">
        <v>50</v>
      </c>
      <c r="K505" s="10">
        <v>273</v>
      </c>
      <c r="L505" s="9">
        <v>390.39</v>
      </c>
    </row>
    <row r="506" spans="1:12" x14ac:dyDescent="0.25">
      <c r="A506" s="2" t="s">
        <v>40</v>
      </c>
      <c r="B506" s="2">
        <v>2020</v>
      </c>
      <c r="C506" s="46">
        <v>44075</v>
      </c>
      <c r="D506" s="54">
        <f t="shared" si="7"/>
        <v>44075</v>
      </c>
      <c r="E506" s="2" t="s">
        <v>53</v>
      </c>
      <c r="F506" s="2" t="s">
        <v>46</v>
      </c>
      <c r="G506" s="2" t="s">
        <v>47</v>
      </c>
      <c r="H506" s="2" t="s">
        <v>48</v>
      </c>
      <c r="I506" s="2" t="s">
        <v>54</v>
      </c>
      <c r="J506" s="2" t="s">
        <v>50</v>
      </c>
      <c r="K506" s="11">
        <v>775</v>
      </c>
      <c r="L506" s="8">
        <v>1108.25</v>
      </c>
    </row>
    <row r="507" spans="1:12" x14ac:dyDescent="0.25">
      <c r="A507" s="4" t="s">
        <v>40</v>
      </c>
      <c r="B507" s="4">
        <v>2020</v>
      </c>
      <c r="C507" s="47">
        <v>44075</v>
      </c>
      <c r="D507" s="55">
        <f t="shared" si="7"/>
        <v>44075</v>
      </c>
      <c r="E507" s="4" t="s">
        <v>53</v>
      </c>
      <c r="F507" s="4" t="s">
        <v>46</v>
      </c>
      <c r="G507" s="4" t="s">
        <v>47</v>
      </c>
      <c r="H507" s="4" t="s">
        <v>48</v>
      </c>
      <c r="I507" s="4" t="s">
        <v>54</v>
      </c>
      <c r="J507" s="4" t="s">
        <v>50</v>
      </c>
      <c r="K507" s="10">
        <v>808</v>
      </c>
      <c r="L507" s="9">
        <v>1155.44</v>
      </c>
    </row>
    <row r="508" spans="1:12" x14ac:dyDescent="0.25">
      <c r="A508" s="2" t="s">
        <v>41</v>
      </c>
      <c r="B508" s="2">
        <v>2020</v>
      </c>
      <c r="C508" s="46">
        <v>44075</v>
      </c>
      <c r="D508" s="54">
        <f t="shared" si="7"/>
        <v>44075</v>
      </c>
      <c r="E508" s="2" t="s">
        <v>53</v>
      </c>
      <c r="F508" s="2" t="s">
        <v>46</v>
      </c>
      <c r="G508" s="2" t="s">
        <v>47</v>
      </c>
      <c r="H508" s="2" t="s">
        <v>48</v>
      </c>
      <c r="I508" s="2" t="s">
        <v>54</v>
      </c>
      <c r="J508" s="2" t="s">
        <v>50</v>
      </c>
      <c r="K508" s="11">
        <v>861</v>
      </c>
      <c r="L508" s="8">
        <v>1231.23</v>
      </c>
    </row>
    <row r="509" spans="1:12" x14ac:dyDescent="0.25">
      <c r="A509" s="4" t="s">
        <v>40</v>
      </c>
      <c r="B509" s="4">
        <v>2020</v>
      </c>
      <c r="C509" s="47">
        <v>44075</v>
      </c>
      <c r="D509" s="55">
        <f t="shared" si="7"/>
        <v>44075</v>
      </c>
      <c r="E509" s="4" t="s">
        <v>53</v>
      </c>
      <c r="F509" s="4" t="s">
        <v>46</v>
      </c>
      <c r="G509" s="4" t="s">
        <v>47</v>
      </c>
      <c r="H509" s="4" t="s">
        <v>48</v>
      </c>
      <c r="I509" s="4" t="s">
        <v>54</v>
      </c>
      <c r="J509" s="4" t="s">
        <v>50</v>
      </c>
      <c r="K509" s="10">
        <v>305</v>
      </c>
      <c r="L509" s="9">
        <v>436.15</v>
      </c>
    </row>
    <row r="510" spans="1:12" x14ac:dyDescent="0.25">
      <c r="A510" s="2" t="s">
        <v>40</v>
      </c>
      <c r="B510" s="2">
        <v>2020</v>
      </c>
      <c r="C510" s="46">
        <v>44075</v>
      </c>
      <c r="D510" s="54">
        <f t="shared" si="7"/>
        <v>44075</v>
      </c>
      <c r="E510" s="2" t="s">
        <v>53</v>
      </c>
      <c r="F510" s="2" t="s">
        <v>46</v>
      </c>
      <c r="G510" s="2" t="s">
        <v>47</v>
      </c>
      <c r="H510" s="2" t="s">
        <v>48</v>
      </c>
      <c r="I510" s="2" t="s">
        <v>54</v>
      </c>
      <c r="J510" s="2" t="s">
        <v>50</v>
      </c>
      <c r="K510" s="11">
        <v>347</v>
      </c>
      <c r="L510" s="8">
        <v>496.21000000000004</v>
      </c>
    </row>
    <row r="511" spans="1:12" x14ac:dyDescent="0.25">
      <c r="A511" s="4" t="s">
        <v>41</v>
      </c>
      <c r="B511" s="4">
        <v>2020</v>
      </c>
      <c r="C511" s="47">
        <v>44075</v>
      </c>
      <c r="D511" s="55">
        <f t="shared" si="7"/>
        <v>44075</v>
      </c>
      <c r="E511" s="4" t="s">
        <v>53</v>
      </c>
      <c r="F511" s="4" t="s">
        <v>46</v>
      </c>
      <c r="G511" s="4" t="s">
        <v>47</v>
      </c>
      <c r="H511" s="4" t="s">
        <v>48</v>
      </c>
      <c r="I511" s="4" t="s">
        <v>54</v>
      </c>
      <c r="J511" s="4" t="s">
        <v>50</v>
      </c>
      <c r="K511" s="10">
        <v>1111</v>
      </c>
      <c r="L511" s="9">
        <v>1588.73</v>
      </c>
    </row>
    <row r="512" spans="1:12" x14ac:dyDescent="0.25">
      <c r="A512" s="2" t="s">
        <v>41</v>
      </c>
      <c r="B512" s="2">
        <v>2020</v>
      </c>
      <c r="C512" s="46">
        <v>43922</v>
      </c>
      <c r="D512" s="54">
        <f t="shared" si="7"/>
        <v>43922</v>
      </c>
      <c r="E512" s="2" t="s">
        <v>45</v>
      </c>
      <c r="F512" s="2" t="s">
        <v>55</v>
      </c>
      <c r="G512" s="2" t="s">
        <v>56</v>
      </c>
      <c r="H512" s="2" t="s">
        <v>52</v>
      </c>
      <c r="I512" s="2" t="s">
        <v>54</v>
      </c>
      <c r="J512" s="2" t="s">
        <v>50</v>
      </c>
      <c r="K512" s="11">
        <v>352</v>
      </c>
      <c r="L512" s="8">
        <v>503.36</v>
      </c>
    </row>
    <row r="513" spans="1:12" x14ac:dyDescent="0.25">
      <c r="A513" s="4" t="s">
        <v>41</v>
      </c>
      <c r="B513" s="4">
        <v>2020</v>
      </c>
      <c r="C513" s="47">
        <v>43922</v>
      </c>
      <c r="D513" s="55">
        <f t="shared" si="7"/>
        <v>43922</v>
      </c>
      <c r="E513" s="4" t="s">
        <v>45</v>
      </c>
      <c r="F513" s="4" t="s">
        <v>55</v>
      </c>
      <c r="G513" s="4" t="s">
        <v>56</v>
      </c>
      <c r="H513" s="4" t="s">
        <v>52</v>
      </c>
      <c r="I513" s="4" t="s">
        <v>54</v>
      </c>
      <c r="J513" s="4" t="s">
        <v>50</v>
      </c>
      <c r="K513" s="10">
        <v>346</v>
      </c>
      <c r="L513" s="9">
        <v>494.78</v>
      </c>
    </row>
    <row r="514" spans="1:12" x14ac:dyDescent="0.25">
      <c r="A514" s="2" t="s">
        <v>41</v>
      </c>
      <c r="B514" s="2">
        <v>2020</v>
      </c>
      <c r="C514" s="46">
        <v>43922</v>
      </c>
      <c r="D514" s="54">
        <f t="shared" si="7"/>
        <v>43922</v>
      </c>
      <c r="E514" s="2" t="s">
        <v>45</v>
      </c>
      <c r="F514" s="2" t="s">
        <v>55</v>
      </c>
      <c r="G514" s="2" t="s">
        <v>56</v>
      </c>
      <c r="H514" s="2" t="s">
        <v>52</v>
      </c>
      <c r="I514" s="2" t="s">
        <v>54</v>
      </c>
      <c r="J514" s="2" t="s">
        <v>50</v>
      </c>
      <c r="K514" s="11">
        <v>340</v>
      </c>
      <c r="L514" s="8">
        <v>486.2</v>
      </c>
    </row>
    <row r="515" spans="1:12" x14ac:dyDescent="0.25">
      <c r="A515" s="4" t="s">
        <v>42</v>
      </c>
      <c r="B515" s="4">
        <v>2020</v>
      </c>
      <c r="C515" s="47">
        <v>43922</v>
      </c>
      <c r="D515" s="55">
        <f t="shared" ref="D515:D578" si="8">C515</f>
        <v>43922</v>
      </c>
      <c r="E515" s="4" t="s">
        <v>45</v>
      </c>
      <c r="F515" s="4" t="s">
        <v>55</v>
      </c>
      <c r="G515" s="4" t="s">
        <v>56</v>
      </c>
      <c r="H515" s="4" t="s">
        <v>52</v>
      </c>
      <c r="I515" s="4" t="s">
        <v>54</v>
      </c>
      <c r="J515" s="4" t="s">
        <v>50</v>
      </c>
      <c r="K515" s="10">
        <v>349</v>
      </c>
      <c r="L515" s="9">
        <v>499.07</v>
      </c>
    </row>
    <row r="516" spans="1:12" x14ac:dyDescent="0.25">
      <c r="A516" s="2" t="s">
        <v>40</v>
      </c>
      <c r="B516" s="2">
        <v>2020</v>
      </c>
      <c r="C516" s="46">
        <v>43922</v>
      </c>
      <c r="D516" s="54">
        <f t="shared" si="8"/>
        <v>43922</v>
      </c>
      <c r="E516" s="2" t="s">
        <v>45</v>
      </c>
      <c r="F516" s="2" t="s">
        <v>55</v>
      </c>
      <c r="G516" s="2" t="s">
        <v>56</v>
      </c>
      <c r="H516" s="2" t="s">
        <v>52</v>
      </c>
      <c r="I516" s="2" t="s">
        <v>54</v>
      </c>
      <c r="J516" s="2" t="s">
        <v>50</v>
      </c>
      <c r="K516" s="11">
        <v>343</v>
      </c>
      <c r="L516" s="8">
        <v>490.49</v>
      </c>
    </row>
    <row r="517" spans="1:12" x14ac:dyDescent="0.25">
      <c r="A517" s="4" t="s">
        <v>43</v>
      </c>
      <c r="B517" s="4">
        <v>2020</v>
      </c>
      <c r="C517" s="47">
        <v>44044</v>
      </c>
      <c r="D517" s="55">
        <f t="shared" si="8"/>
        <v>44044</v>
      </c>
      <c r="E517" s="4" t="s">
        <v>45</v>
      </c>
      <c r="F517" s="4" t="s">
        <v>55</v>
      </c>
      <c r="G517" s="4" t="s">
        <v>56</v>
      </c>
      <c r="H517" s="4" t="s">
        <v>52</v>
      </c>
      <c r="I517" s="4" t="s">
        <v>54</v>
      </c>
      <c r="J517" s="4" t="s">
        <v>57</v>
      </c>
      <c r="K517" s="10">
        <v>286</v>
      </c>
      <c r="L517" s="9">
        <v>408.98</v>
      </c>
    </row>
    <row r="518" spans="1:12" x14ac:dyDescent="0.25">
      <c r="A518" s="2" t="s">
        <v>41</v>
      </c>
      <c r="B518" s="2">
        <v>2020</v>
      </c>
      <c r="C518" s="46">
        <v>44044</v>
      </c>
      <c r="D518" s="54">
        <f t="shared" si="8"/>
        <v>44044</v>
      </c>
      <c r="E518" s="2" t="s">
        <v>45</v>
      </c>
      <c r="F518" s="2" t="s">
        <v>55</v>
      </c>
      <c r="G518" s="2" t="s">
        <v>56</v>
      </c>
      <c r="H518" s="2" t="s">
        <v>52</v>
      </c>
      <c r="I518" s="2" t="s">
        <v>54</v>
      </c>
      <c r="J518" s="2" t="s">
        <v>57</v>
      </c>
      <c r="K518" s="11">
        <v>280</v>
      </c>
      <c r="L518" s="8">
        <v>400.4</v>
      </c>
    </row>
    <row r="519" spans="1:12" x14ac:dyDescent="0.25">
      <c r="A519" s="4" t="s">
        <v>40</v>
      </c>
      <c r="B519" s="4">
        <v>2020</v>
      </c>
      <c r="C519" s="47">
        <v>44044</v>
      </c>
      <c r="D519" s="55">
        <f t="shared" si="8"/>
        <v>44044</v>
      </c>
      <c r="E519" s="4" t="s">
        <v>45</v>
      </c>
      <c r="F519" s="4" t="s">
        <v>55</v>
      </c>
      <c r="G519" s="4" t="s">
        <v>56</v>
      </c>
      <c r="H519" s="4" t="s">
        <v>52</v>
      </c>
      <c r="I519" s="4" t="s">
        <v>54</v>
      </c>
      <c r="J519" s="4" t="s">
        <v>57</v>
      </c>
      <c r="K519" s="10">
        <v>289</v>
      </c>
      <c r="L519" s="9">
        <v>413.27</v>
      </c>
    </row>
    <row r="520" spans="1:12" x14ac:dyDescent="0.25">
      <c r="A520" s="2" t="s">
        <v>42</v>
      </c>
      <c r="B520" s="2">
        <v>2020</v>
      </c>
      <c r="C520" s="46">
        <v>44044</v>
      </c>
      <c r="D520" s="54">
        <f t="shared" si="8"/>
        <v>44044</v>
      </c>
      <c r="E520" s="2" t="s">
        <v>45</v>
      </c>
      <c r="F520" s="2" t="s">
        <v>55</v>
      </c>
      <c r="G520" s="2" t="s">
        <v>56</v>
      </c>
      <c r="H520" s="2" t="s">
        <v>52</v>
      </c>
      <c r="I520" s="2" t="s">
        <v>54</v>
      </c>
      <c r="J520" s="2" t="s">
        <v>57</v>
      </c>
      <c r="K520" s="11">
        <v>283</v>
      </c>
      <c r="L520" s="8">
        <v>404.69</v>
      </c>
    </row>
    <row r="521" spans="1:12" x14ac:dyDescent="0.25">
      <c r="A521" s="4" t="s">
        <v>40</v>
      </c>
      <c r="B521" s="4">
        <v>2020</v>
      </c>
      <c r="C521" s="47">
        <v>44044</v>
      </c>
      <c r="D521" s="55">
        <f t="shared" si="8"/>
        <v>44044</v>
      </c>
      <c r="E521" s="4" t="s">
        <v>45</v>
      </c>
      <c r="F521" s="4" t="s">
        <v>55</v>
      </c>
      <c r="G521" s="4" t="s">
        <v>56</v>
      </c>
      <c r="H521" s="4" t="s">
        <v>52</v>
      </c>
      <c r="I521" s="4" t="s">
        <v>54</v>
      </c>
      <c r="J521" s="4" t="s">
        <v>57</v>
      </c>
      <c r="K521" s="10">
        <v>277</v>
      </c>
      <c r="L521" s="9">
        <v>396.11</v>
      </c>
    </row>
    <row r="522" spans="1:12" x14ac:dyDescent="0.25">
      <c r="A522" s="2" t="s">
        <v>41</v>
      </c>
      <c r="B522" s="2">
        <v>2020</v>
      </c>
      <c r="C522" s="46">
        <v>44166</v>
      </c>
      <c r="D522" s="54">
        <f t="shared" si="8"/>
        <v>44166</v>
      </c>
      <c r="E522" s="2" t="s">
        <v>45</v>
      </c>
      <c r="F522" s="2" t="s">
        <v>55</v>
      </c>
      <c r="G522" s="2" t="s">
        <v>56</v>
      </c>
      <c r="H522" s="2" t="s">
        <v>52</v>
      </c>
      <c r="I522" s="2" t="s">
        <v>54</v>
      </c>
      <c r="J522" s="2" t="s">
        <v>50</v>
      </c>
      <c r="K522" s="11">
        <v>226</v>
      </c>
      <c r="L522" s="8">
        <v>323.18</v>
      </c>
    </row>
    <row r="523" spans="1:12" x14ac:dyDescent="0.25">
      <c r="A523" s="4" t="s">
        <v>40</v>
      </c>
      <c r="B523" s="4">
        <v>2020</v>
      </c>
      <c r="C523" s="47">
        <v>44166</v>
      </c>
      <c r="D523" s="55">
        <f t="shared" si="8"/>
        <v>44166</v>
      </c>
      <c r="E523" s="4" t="s">
        <v>45</v>
      </c>
      <c r="F523" s="4" t="s">
        <v>55</v>
      </c>
      <c r="G523" s="4" t="s">
        <v>56</v>
      </c>
      <c r="H523" s="4" t="s">
        <v>52</v>
      </c>
      <c r="I523" s="4" t="s">
        <v>49</v>
      </c>
      <c r="J523" s="4" t="s">
        <v>50</v>
      </c>
      <c r="K523" s="10">
        <v>220</v>
      </c>
      <c r="L523" s="9">
        <v>314.60000000000002</v>
      </c>
    </row>
    <row r="524" spans="1:12" x14ac:dyDescent="0.25">
      <c r="A524" s="2" t="s">
        <v>42</v>
      </c>
      <c r="B524" s="2">
        <v>2020</v>
      </c>
      <c r="C524" s="46">
        <v>44166</v>
      </c>
      <c r="D524" s="54">
        <f t="shared" si="8"/>
        <v>44166</v>
      </c>
      <c r="E524" s="2" t="s">
        <v>45</v>
      </c>
      <c r="F524" s="2" t="s">
        <v>55</v>
      </c>
      <c r="G524" s="2" t="s">
        <v>56</v>
      </c>
      <c r="H524" s="2" t="s">
        <v>52</v>
      </c>
      <c r="I524" s="2" t="s">
        <v>49</v>
      </c>
      <c r="J524" s="2" t="s">
        <v>50</v>
      </c>
      <c r="K524" s="11">
        <v>214</v>
      </c>
      <c r="L524" s="8">
        <v>306.02</v>
      </c>
    </row>
    <row r="525" spans="1:12" x14ac:dyDescent="0.25">
      <c r="A525" s="4" t="s">
        <v>40</v>
      </c>
      <c r="B525" s="4">
        <v>2020</v>
      </c>
      <c r="C525" s="47">
        <v>44166</v>
      </c>
      <c r="D525" s="55">
        <f t="shared" si="8"/>
        <v>44166</v>
      </c>
      <c r="E525" s="4" t="s">
        <v>45</v>
      </c>
      <c r="F525" s="4" t="s">
        <v>55</v>
      </c>
      <c r="G525" s="4" t="s">
        <v>56</v>
      </c>
      <c r="H525" s="4" t="s">
        <v>52</v>
      </c>
      <c r="I525" s="4" t="s">
        <v>49</v>
      </c>
      <c r="J525" s="4" t="s">
        <v>50</v>
      </c>
      <c r="K525" s="10">
        <v>223</v>
      </c>
      <c r="L525" s="9">
        <v>318.89</v>
      </c>
    </row>
    <row r="526" spans="1:12" x14ac:dyDescent="0.25">
      <c r="A526" s="2" t="s">
        <v>42</v>
      </c>
      <c r="B526" s="2">
        <v>2020</v>
      </c>
      <c r="C526" s="46">
        <v>44166</v>
      </c>
      <c r="D526" s="54">
        <f t="shared" si="8"/>
        <v>44166</v>
      </c>
      <c r="E526" s="2" t="s">
        <v>45</v>
      </c>
      <c r="F526" s="2" t="s">
        <v>55</v>
      </c>
      <c r="G526" s="2" t="s">
        <v>56</v>
      </c>
      <c r="H526" s="2" t="s">
        <v>52</v>
      </c>
      <c r="I526" s="2" t="s">
        <v>49</v>
      </c>
      <c r="J526" s="2" t="s">
        <v>50</v>
      </c>
      <c r="K526" s="11">
        <v>217</v>
      </c>
      <c r="L526" s="8">
        <v>310.31</v>
      </c>
    </row>
    <row r="527" spans="1:12" x14ac:dyDescent="0.25">
      <c r="A527" s="4" t="s">
        <v>40</v>
      </c>
      <c r="B527" s="4">
        <v>2020</v>
      </c>
      <c r="C527" s="47">
        <v>44166</v>
      </c>
      <c r="D527" s="55">
        <f t="shared" si="8"/>
        <v>44166</v>
      </c>
      <c r="E527" s="4" t="s">
        <v>45</v>
      </c>
      <c r="F527" s="4" t="s">
        <v>55</v>
      </c>
      <c r="G527" s="4" t="s">
        <v>56</v>
      </c>
      <c r="H527" s="4" t="s">
        <v>52</v>
      </c>
      <c r="I527" s="4" t="s">
        <v>49</v>
      </c>
      <c r="J527" s="4" t="s">
        <v>50</v>
      </c>
      <c r="K527" s="10">
        <v>211</v>
      </c>
      <c r="L527" s="9">
        <v>301.73</v>
      </c>
    </row>
    <row r="528" spans="1:12" x14ac:dyDescent="0.25">
      <c r="A528" s="2" t="s">
        <v>40</v>
      </c>
      <c r="B528" s="2">
        <v>2020</v>
      </c>
      <c r="C528" s="46">
        <v>44013</v>
      </c>
      <c r="D528" s="54">
        <f t="shared" si="8"/>
        <v>44013</v>
      </c>
      <c r="E528" s="2" t="s">
        <v>45</v>
      </c>
      <c r="F528" s="2" t="s">
        <v>55</v>
      </c>
      <c r="G528" s="2" t="s">
        <v>56</v>
      </c>
      <c r="H528" s="2" t="s">
        <v>52</v>
      </c>
      <c r="I528" s="2" t="s">
        <v>49</v>
      </c>
      <c r="J528" s="2" t="s">
        <v>57</v>
      </c>
      <c r="K528" s="11">
        <v>304</v>
      </c>
      <c r="L528" s="8">
        <v>434.72</v>
      </c>
    </row>
    <row r="529" spans="1:12" x14ac:dyDescent="0.25">
      <c r="A529" s="4" t="s">
        <v>41</v>
      </c>
      <c r="B529" s="4">
        <v>2020</v>
      </c>
      <c r="C529" s="47">
        <v>44013</v>
      </c>
      <c r="D529" s="55">
        <f t="shared" si="8"/>
        <v>44013</v>
      </c>
      <c r="E529" s="4" t="s">
        <v>45</v>
      </c>
      <c r="F529" s="4" t="s">
        <v>55</v>
      </c>
      <c r="G529" s="4" t="s">
        <v>56</v>
      </c>
      <c r="H529" s="4" t="s">
        <v>52</v>
      </c>
      <c r="I529" s="4" t="s">
        <v>49</v>
      </c>
      <c r="J529" s="4" t="s">
        <v>57</v>
      </c>
      <c r="K529" s="10">
        <v>298</v>
      </c>
      <c r="L529" s="9">
        <v>426.14</v>
      </c>
    </row>
    <row r="530" spans="1:12" x14ac:dyDescent="0.25">
      <c r="A530" s="2" t="s">
        <v>41</v>
      </c>
      <c r="B530" s="2">
        <v>2020</v>
      </c>
      <c r="C530" s="46">
        <v>44013</v>
      </c>
      <c r="D530" s="54">
        <f t="shared" si="8"/>
        <v>44013</v>
      </c>
      <c r="E530" s="2" t="s">
        <v>45</v>
      </c>
      <c r="F530" s="2" t="s">
        <v>55</v>
      </c>
      <c r="G530" s="2" t="s">
        <v>56</v>
      </c>
      <c r="H530" s="2" t="s">
        <v>52</v>
      </c>
      <c r="I530" s="2" t="s">
        <v>49</v>
      </c>
      <c r="J530" s="2" t="s">
        <v>57</v>
      </c>
      <c r="K530" s="11">
        <v>292</v>
      </c>
      <c r="L530" s="8">
        <v>417.56</v>
      </c>
    </row>
    <row r="531" spans="1:12" x14ac:dyDescent="0.25">
      <c r="A531" s="4" t="s">
        <v>42</v>
      </c>
      <c r="B531" s="4">
        <v>2020</v>
      </c>
      <c r="C531" s="47">
        <v>44013</v>
      </c>
      <c r="D531" s="55">
        <f t="shared" si="8"/>
        <v>44013</v>
      </c>
      <c r="E531" s="4" t="s">
        <v>45</v>
      </c>
      <c r="F531" s="4" t="s">
        <v>55</v>
      </c>
      <c r="G531" s="4" t="s">
        <v>56</v>
      </c>
      <c r="H531" s="4" t="s">
        <v>52</v>
      </c>
      <c r="I531" s="4" t="s">
        <v>49</v>
      </c>
      <c r="J531" s="4" t="s">
        <v>57</v>
      </c>
      <c r="K531" s="10">
        <v>301</v>
      </c>
      <c r="L531" s="9">
        <v>430.43</v>
      </c>
    </row>
    <row r="532" spans="1:12" x14ac:dyDescent="0.25">
      <c r="A532" s="2" t="s">
        <v>41</v>
      </c>
      <c r="B532" s="2">
        <v>2020</v>
      </c>
      <c r="C532" s="46">
        <v>44013</v>
      </c>
      <c r="D532" s="54">
        <f>C532</f>
        <v>44013</v>
      </c>
      <c r="E532" s="2" t="s">
        <v>45</v>
      </c>
      <c r="F532" s="2" t="s">
        <v>55</v>
      </c>
      <c r="G532" s="2" t="s">
        <v>56</v>
      </c>
      <c r="H532" s="2" t="s">
        <v>52</v>
      </c>
      <c r="I532" s="2" t="s">
        <v>49</v>
      </c>
      <c r="J532" s="2" t="s">
        <v>57</v>
      </c>
      <c r="K532" s="11">
        <v>295</v>
      </c>
      <c r="L532" s="8">
        <v>421.85</v>
      </c>
    </row>
    <row r="533" spans="1:12" x14ac:dyDescent="0.25">
      <c r="A533" s="4" t="s">
        <v>41</v>
      </c>
      <c r="B533" s="4">
        <v>2020</v>
      </c>
      <c r="C533" s="47">
        <v>43983</v>
      </c>
      <c r="D533" s="55">
        <f t="shared" si="8"/>
        <v>43983</v>
      </c>
      <c r="E533" s="4" t="s">
        <v>45</v>
      </c>
      <c r="F533" s="4" t="s">
        <v>55</v>
      </c>
      <c r="G533" s="4" t="s">
        <v>56</v>
      </c>
      <c r="H533" s="4" t="s">
        <v>52</v>
      </c>
      <c r="I533" s="4" t="s">
        <v>49</v>
      </c>
      <c r="J533" s="4" t="s">
        <v>50</v>
      </c>
      <c r="K533" s="10">
        <v>322</v>
      </c>
      <c r="L533" s="9">
        <v>460.46000000000004</v>
      </c>
    </row>
    <row r="534" spans="1:12" x14ac:dyDescent="0.25">
      <c r="A534" s="2" t="s">
        <v>40</v>
      </c>
      <c r="B534" s="2">
        <v>2020</v>
      </c>
      <c r="C534" s="46">
        <v>43983</v>
      </c>
      <c r="D534" s="54">
        <f t="shared" si="8"/>
        <v>43983</v>
      </c>
      <c r="E534" s="2" t="s">
        <v>45</v>
      </c>
      <c r="F534" s="2" t="s">
        <v>55</v>
      </c>
      <c r="G534" s="2" t="s">
        <v>56</v>
      </c>
      <c r="H534" s="2" t="s">
        <v>52</v>
      </c>
      <c r="I534" s="2" t="s">
        <v>49</v>
      </c>
      <c r="J534" s="2" t="s">
        <v>57</v>
      </c>
      <c r="K534" s="11">
        <v>316</v>
      </c>
      <c r="L534" s="8">
        <v>451.88</v>
      </c>
    </row>
    <row r="535" spans="1:12" x14ac:dyDescent="0.25">
      <c r="A535" s="4" t="s">
        <v>42</v>
      </c>
      <c r="B535" s="4">
        <v>2020</v>
      </c>
      <c r="C535" s="47">
        <v>43983</v>
      </c>
      <c r="D535" s="55">
        <f t="shared" si="8"/>
        <v>43983</v>
      </c>
      <c r="E535" s="4" t="s">
        <v>45</v>
      </c>
      <c r="F535" s="4" t="s">
        <v>55</v>
      </c>
      <c r="G535" s="4" t="s">
        <v>56</v>
      </c>
      <c r="H535" s="4" t="s">
        <v>52</v>
      </c>
      <c r="I535" s="4" t="s">
        <v>49</v>
      </c>
      <c r="J535" s="4" t="s">
        <v>57</v>
      </c>
      <c r="K535" s="10">
        <v>310</v>
      </c>
      <c r="L535" s="9">
        <v>443.3</v>
      </c>
    </row>
    <row r="536" spans="1:12" x14ac:dyDescent="0.25">
      <c r="A536" s="2" t="s">
        <v>40</v>
      </c>
      <c r="B536" s="2">
        <v>2020</v>
      </c>
      <c r="C536" s="46">
        <v>43983</v>
      </c>
      <c r="D536" s="54">
        <f t="shared" si="8"/>
        <v>43983</v>
      </c>
      <c r="E536" s="2" t="s">
        <v>45</v>
      </c>
      <c r="F536" s="2" t="s">
        <v>55</v>
      </c>
      <c r="G536" s="2" t="s">
        <v>56</v>
      </c>
      <c r="H536" s="2" t="s">
        <v>52</v>
      </c>
      <c r="I536" s="2" t="s">
        <v>49</v>
      </c>
      <c r="J536" s="2" t="s">
        <v>57</v>
      </c>
      <c r="K536" s="11">
        <v>319</v>
      </c>
      <c r="L536" s="8">
        <v>456.16999999999996</v>
      </c>
    </row>
    <row r="537" spans="1:12" x14ac:dyDescent="0.25">
      <c r="A537" s="4" t="s">
        <v>41</v>
      </c>
      <c r="B537" s="4">
        <v>2020</v>
      </c>
      <c r="C537" s="47">
        <v>43983</v>
      </c>
      <c r="D537" s="55">
        <f t="shared" si="8"/>
        <v>43983</v>
      </c>
      <c r="E537" s="4" t="s">
        <v>45</v>
      </c>
      <c r="F537" s="4" t="s">
        <v>55</v>
      </c>
      <c r="G537" s="4" t="s">
        <v>56</v>
      </c>
      <c r="H537" s="4" t="s">
        <v>52</v>
      </c>
      <c r="I537" s="4" t="s">
        <v>49</v>
      </c>
      <c r="J537" s="4" t="s">
        <v>57</v>
      </c>
      <c r="K537" s="10">
        <v>313</v>
      </c>
      <c r="L537" s="9">
        <v>447.59000000000003</v>
      </c>
    </row>
    <row r="538" spans="1:12" x14ac:dyDescent="0.25">
      <c r="A538" s="2" t="s">
        <v>41</v>
      </c>
      <c r="B538" s="2">
        <v>2020</v>
      </c>
      <c r="C538" s="46">
        <v>43983</v>
      </c>
      <c r="D538" s="54">
        <f t="shared" si="8"/>
        <v>43983</v>
      </c>
      <c r="E538" s="2" t="s">
        <v>45</v>
      </c>
      <c r="F538" s="2" t="s">
        <v>55</v>
      </c>
      <c r="G538" s="2" t="s">
        <v>56</v>
      </c>
      <c r="H538" s="2" t="s">
        <v>52</v>
      </c>
      <c r="I538" s="2" t="s">
        <v>49</v>
      </c>
      <c r="J538" s="2" t="s">
        <v>57</v>
      </c>
      <c r="K538" s="11">
        <v>307</v>
      </c>
      <c r="L538" s="8">
        <v>439.01</v>
      </c>
    </row>
    <row r="539" spans="1:12" x14ac:dyDescent="0.25">
      <c r="A539" s="4" t="s">
        <v>40</v>
      </c>
      <c r="B539" s="4">
        <v>2020</v>
      </c>
      <c r="C539" s="47">
        <v>43952</v>
      </c>
      <c r="D539" s="55">
        <f t="shared" si="8"/>
        <v>43952</v>
      </c>
      <c r="E539" s="4" t="s">
        <v>45</v>
      </c>
      <c r="F539" s="4" t="s">
        <v>55</v>
      </c>
      <c r="G539" s="4" t="s">
        <v>56</v>
      </c>
      <c r="H539" s="4" t="s">
        <v>52</v>
      </c>
      <c r="I539" s="4" t="s">
        <v>49</v>
      </c>
      <c r="J539" s="4" t="s">
        <v>50</v>
      </c>
      <c r="K539" s="10">
        <v>334</v>
      </c>
      <c r="L539" s="9">
        <v>477.62</v>
      </c>
    </row>
    <row r="540" spans="1:12" x14ac:dyDescent="0.25">
      <c r="A540" s="2" t="s">
        <v>41</v>
      </c>
      <c r="B540" s="2">
        <v>2020</v>
      </c>
      <c r="C540" s="46">
        <v>43952</v>
      </c>
      <c r="D540" s="54">
        <f t="shared" si="8"/>
        <v>43952</v>
      </c>
      <c r="E540" s="2" t="s">
        <v>45</v>
      </c>
      <c r="F540" s="2" t="s">
        <v>55</v>
      </c>
      <c r="G540" s="2" t="s">
        <v>56</v>
      </c>
      <c r="H540" s="2" t="s">
        <v>52</v>
      </c>
      <c r="I540" s="2" t="s">
        <v>49</v>
      </c>
      <c r="J540" s="2" t="s">
        <v>50</v>
      </c>
      <c r="K540" s="11">
        <v>328</v>
      </c>
      <c r="L540" s="8">
        <v>469.03999999999996</v>
      </c>
    </row>
    <row r="541" spans="1:12" x14ac:dyDescent="0.25">
      <c r="A541" s="4" t="s">
        <v>42</v>
      </c>
      <c r="B541" s="4">
        <v>2020</v>
      </c>
      <c r="C541" s="47">
        <v>43952</v>
      </c>
      <c r="D541" s="55">
        <f t="shared" si="8"/>
        <v>43952</v>
      </c>
      <c r="E541" s="4" t="s">
        <v>45</v>
      </c>
      <c r="F541" s="4" t="s">
        <v>55</v>
      </c>
      <c r="G541" s="4" t="s">
        <v>56</v>
      </c>
      <c r="H541" s="4" t="s">
        <v>52</v>
      </c>
      <c r="I541" s="4" t="s">
        <v>49</v>
      </c>
      <c r="J541" s="4" t="s">
        <v>50</v>
      </c>
      <c r="K541" s="10">
        <v>337</v>
      </c>
      <c r="L541" s="9">
        <v>481.90999999999997</v>
      </c>
    </row>
    <row r="542" spans="1:12" x14ac:dyDescent="0.25">
      <c r="A542" s="2" t="s">
        <v>41</v>
      </c>
      <c r="B542" s="2">
        <v>2020</v>
      </c>
      <c r="C542" s="46">
        <v>43952</v>
      </c>
      <c r="D542" s="54">
        <f t="shared" si="8"/>
        <v>43952</v>
      </c>
      <c r="E542" s="2" t="s">
        <v>45</v>
      </c>
      <c r="F542" s="2" t="s">
        <v>55</v>
      </c>
      <c r="G542" s="2" t="s">
        <v>56</v>
      </c>
      <c r="H542" s="2" t="s">
        <v>52</v>
      </c>
      <c r="I542" s="2" t="s">
        <v>49</v>
      </c>
      <c r="J542" s="2" t="s">
        <v>50</v>
      </c>
      <c r="K542" s="11">
        <v>331</v>
      </c>
      <c r="L542" s="8">
        <v>473.33</v>
      </c>
    </row>
    <row r="543" spans="1:12" x14ac:dyDescent="0.25">
      <c r="A543" s="4" t="s">
        <v>43</v>
      </c>
      <c r="B543" s="4">
        <v>2020</v>
      </c>
      <c r="C543" s="47">
        <v>43952</v>
      </c>
      <c r="D543" s="55">
        <f t="shared" si="8"/>
        <v>43952</v>
      </c>
      <c r="E543" s="4" t="s">
        <v>45</v>
      </c>
      <c r="F543" s="4" t="s">
        <v>55</v>
      </c>
      <c r="G543" s="4" t="s">
        <v>56</v>
      </c>
      <c r="H543" s="4" t="s">
        <v>52</v>
      </c>
      <c r="I543" s="4" t="s">
        <v>49</v>
      </c>
      <c r="J543" s="4" t="s">
        <v>50</v>
      </c>
      <c r="K543" s="10">
        <v>325</v>
      </c>
      <c r="L543" s="9">
        <v>464.75</v>
      </c>
    </row>
    <row r="544" spans="1:12" x14ac:dyDescent="0.25">
      <c r="A544" s="2" t="s">
        <v>40</v>
      </c>
      <c r="B544" s="2">
        <v>2020</v>
      </c>
      <c r="C544" s="46">
        <v>44136</v>
      </c>
      <c r="D544" s="54">
        <f t="shared" si="8"/>
        <v>44136</v>
      </c>
      <c r="E544" s="2" t="s">
        <v>45</v>
      </c>
      <c r="F544" s="2" t="s">
        <v>55</v>
      </c>
      <c r="G544" s="2" t="s">
        <v>56</v>
      </c>
      <c r="H544" s="2" t="s">
        <v>52</v>
      </c>
      <c r="I544" s="2" t="s">
        <v>49</v>
      </c>
      <c r="J544" s="2" t="s">
        <v>50</v>
      </c>
      <c r="K544" s="11">
        <v>238</v>
      </c>
      <c r="L544" s="8">
        <v>340.34000000000003</v>
      </c>
    </row>
    <row r="545" spans="1:12" x14ac:dyDescent="0.25">
      <c r="A545" s="4" t="s">
        <v>40</v>
      </c>
      <c r="B545" s="4">
        <v>2020</v>
      </c>
      <c r="C545" s="47">
        <v>44136</v>
      </c>
      <c r="D545" s="55">
        <f t="shared" si="8"/>
        <v>44136</v>
      </c>
      <c r="E545" s="4" t="s">
        <v>45</v>
      </c>
      <c r="F545" s="4" t="s">
        <v>55</v>
      </c>
      <c r="G545" s="4" t="s">
        <v>56</v>
      </c>
      <c r="H545" s="4" t="s">
        <v>52</v>
      </c>
      <c r="I545" s="4" t="s">
        <v>49</v>
      </c>
      <c r="J545" s="4" t="s">
        <v>50</v>
      </c>
      <c r="K545" s="10">
        <v>232</v>
      </c>
      <c r="L545" s="9">
        <v>331.76</v>
      </c>
    </row>
    <row r="546" spans="1:12" x14ac:dyDescent="0.25">
      <c r="A546" s="2" t="s">
        <v>44</v>
      </c>
      <c r="B546" s="2">
        <v>2020</v>
      </c>
      <c r="C546" s="46">
        <v>44136</v>
      </c>
      <c r="D546" s="54">
        <f t="shared" si="8"/>
        <v>44136</v>
      </c>
      <c r="E546" s="2" t="s">
        <v>45</v>
      </c>
      <c r="F546" s="2" t="s">
        <v>55</v>
      </c>
      <c r="G546" s="2" t="s">
        <v>56</v>
      </c>
      <c r="H546" s="2" t="s">
        <v>52</v>
      </c>
      <c r="I546" s="2" t="s">
        <v>49</v>
      </c>
      <c r="J546" s="2" t="s">
        <v>50</v>
      </c>
      <c r="K546" s="11">
        <v>241</v>
      </c>
      <c r="L546" s="8">
        <v>344.63</v>
      </c>
    </row>
    <row r="547" spans="1:12" x14ac:dyDescent="0.25">
      <c r="A547" s="4" t="s">
        <v>40</v>
      </c>
      <c r="B547" s="4">
        <v>2020</v>
      </c>
      <c r="C547" s="47">
        <v>44136</v>
      </c>
      <c r="D547" s="55">
        <f t="shared" si="8"/>
        <v>44136</v>
      </c>
      <c r="E547" s="4" t="s">
        <v>45</v>
      </c>
      <c r="F547" s="4" t="s">
        <v>55</v>
      </c>
      <c r="G547" s="4" t="s">
        <v>56</v>
      </c>
      <c r="H547" s="4" t="s">
        <v>52</v>
      </c>
      <c r="I547" s="4" t="s">
        <v>49</v>
      </c>
      <c r="J547" s="4" t="s">
        <v>50</v>
      </c>
      <c r="K547" s="10">
        <v>235</v>
      </c>
      <c r="L547" s="9">
        <v>336.05</v>
      </c>
    </row>
    <row r="548" spans="1:12" x14ac:dyDescent="0.25">
      <c r="A548" s="2" t="s">
        <v>41</v>
      </c>
      <c r="B548" s="2">
        <v>2020</v>
      </c>
      <c r="C548" s="46">
        <v>44136</v>
      </c>
      <c r="D548" s="54">
        <f t="shared" si="8"/>
        <v>44136</v>
      </c>
      <c r="E548" s="2" t="s">
        <v>45</v>
      </c>
      <c r="F548" s="2" t="s">
        <v>55</v>
      </c>
      <c r="G548" s="2" t="s">
        <v>56</v>
      </c>
      <c r="H548" s="2" t="s">
        <v>52</v>
      </c>
      <c r="I548" s="2" t="s">
        <v>49</v>
      </c>
      <c r="J548" s="2" t="s">
        <v>50</v>
      </c>
      <c r="K548" s="11">
        <v>229</v>
      </c>
      <c r="L548" s="8">
        <v>327.47000000000003</v>
      </c>
    </row>
    <row r="549" spans="1:12" x14ac:dyDescent="0.25">
      <c r="A549" s="4" t="s">
        <v>41</v>
      </c>
      <c r="B549" s="4">
        <v>2020</v>
      </c>
      <c r="C549" s="47">
        <v>44105</v>
      </c>
      <c r="D549" s="55">
        <f t="shared" si="8"/>
        <v>44105</v>
      </c>
      <c r="E549" s="4" t="s">
        <v>45</v>
      </c>
      <c r="F549" s="4" t="s">
        <v>55</v>
      </c>
      <c r="G549" s="4" t="s">
        <v>56</v>
      </c>
      <c r="H549" s="4" t="s">
        <v>52</v>
      </c>
      <c r="I549" s="4" t="s">
        <v>49</v>
      </c>
      <c r="J549" s="4" t="s">
        <v>57</v>
      </c>
      <c r="K549" s="10">
        <v>256</v>
      </c>
      <c r="L549" s="9">
        <v>366.08</v>
      </c>
    </row>
    <row r="550" spans="1:12" x14ac:dyDescent="0.25">
      <c r="A550" s="2" t="s">
        <v>42</v>
      </c>
      <c r="B550" s="2">
        <v>2020</v>
      </c>
      <c r="C550" s="46">
        <v>44105</v>
      </c>
      <c r="D550" s="54">
        <f t="shared" si="8"/>
        <v>44105</v>
      </c>
      <c r="E550" s="2" t="s">
        <v>45</v>
      </c>
      <c r="F550" s="2" t="s">
        <v>55</v>
      </c>
      <c r="G550" s="2" t="s">
        <v>56</v>
      </c>
      <c r="H550" s="2" t="s">
        <v>52</v>
      </c>
      <c r="I550" s="2" t="s">
        <v>49</v>
      </c>
      <c r="J550" s="2" t="s">
        <v>57</v>
      </c>
      <c r="K550" s="11">
        <v>250</v>
      </c>
      <c r="L550" s="8">
        <v>357.5</v>
      </c>
    </row>
    <row r="551" spans="1:12" x14ac:dyDescent="0.25">
      <c r="A551" s="4" t="s">
        <v>40</v>
      </c>
      <c r="B551" s="4">
        <v>2020</v>
      </c>
      <c r="C551" s="47">
        <v>44105</v>
      </c>
      <c r="D551" s="55">
        <f t="shared" si="8"/>
        <v>44105</v>
      </c>
      <c r="E551" s="4" t="s">
        <v>45</v>
      </c>
      <c r="F551" s="4" t="s">
        <v>55</v>
      </c>
      <c r="G551" s="4" t="s">
        <v>56</v>
      </c>
      <c r="H551" s="4" t="s">
        <v>52</v>
      </c>
      <c r="I551" s="4" t="s">
        <v>49</v>
      </c>
      <c r="J551" s="4" t="s">
        <v>50</v>
      </c>
      <c r="K551" s="10">
        <v>244</v>
      </c>
      <c r="L551" s="9">
        <v>348.92</v>
      </c>
    </row>
    <row r="552" spans="1:12" x14ac:dyDescent="0.25">
      <c r="A552" s="2" t="s">
        <v>41</v>
      </c>
      <c r="B552" s="2">
        <v>2020</v>
      </c>
      <c r="C552" s="46">
        <v>44105</v>
      </c>
      <c r="D552" s="54">
        <f t="shared" si="8"/>
        <v>44105</v>
      </c>
      <c r="E552" s="2" t="s">
        <v>45</v>
      </c>
      <c r="F552" s="2" t="s">
        <v>55</v>
      </c>
      <c r="G552" s="2" t="s">
        <v>56</v>
      </c>
      <c r="H552" s="2" t="s">
        <v>52</v>
      </c>
      <c r="I552" s="2" t="s">
        <v>49</v>
      </c>
      <c r="J552" s="2" t="s">
        <v>57</v>
      </c>
      <c r="K552" s="11">
        <v>253</v>
      </c>
      <c r="L552" s="8">
        <v>361.78999999999996</v>
      </c>
    </row>
    <row r="553" spans="1:12" x14ac:dyDescent="0.25">
      <c r="A553" s="4" t="s">
        <v>40</v>
      </c>
      <c r="B553" s="4">
        <v>2020</v>
      </c>
      <c r="C553" s="47">
        <v>44105</v>
      </c>
      <c r="D553" s="55">
        <f t="shared" si="8"/>
        <v>44105</v>
      </c>
      <c r="E553" s="4" t="s">
        <v>45</v>
      </c>
      <c r="F553" s="4" t="s">
        <v>55</v>
      </c>
      <c r="G553" s="4" t="s">
        <v>56</v>
      </c>
      <c r="H553" s="4" t="s">
        <v>52</v>
      </c>
      <c r="I553" s="4" t="s">
        <v>49</v>
      </c>
      <c r="J553" s="4" t="s">
        <v>57</v>
      </c>
      <c r="K553" s="10">
        <v>247</v>
      </c>
      <c r="L553" s="9">
        <v>353.21</v>
      </c>
    </row>
    <row r="554" spans="1:12" x14ac:dyDescent="0.25">
      <c r="A554" s="2" t="s">
        <v>41</v>
      </c>
      <c r="B554" s="2">
        <v>2020</v>
      </c>
      <c r="C554" s="46">
        <v>44075</v>
      </c>
      <c r="D554" s="54">
        <f t="shared" si="8"/>
        <v>44075</v>
      </c>
      <c r="E554" s="2" t="s">
        <v>45</v>
      </c>
      <c r="F554" s="2" t="s">
        <v>55</v>
      </c>
      <c r="G554" s="2" t="s">
        <v>56</v>
      </c>
      <c r="H554" s="2" t="s">
        <v>52</v>
      </c>
      <c r="I554" s="2" t="s">
        <v>49</v>
      </c>
      <c r="J554" s="2" t="s">
        <v>57</v>
      </c>
      <c r="K554" s="11">
        <v>274</v>
      </c>
      <c r="L554" s="8">
        <v>391.82</v>
      </c>
    </row>
    <row r="555" spans="1:12" x14ac:dyDescent="0.25">
      <c r="A555" s="4" t="s">
        <v>40</v>
      </c>
      <c r="B555" s="4">
        <v>2020</v>
      </c>
      <c r="C555" s="47">
        <v>44075</v>
      </c>
      <c r="D555" s="55">
        <f t="shared" si="8"/>
        <v>44075</v>
      </c>
      <c r="E555" s="4" t="s">
        <v>45</v>
      </c>
      <c r="F555" s="4" t="s">
        <v>55</v>
      </c>
      <c r="G555" s="4" t="s">
        <v>56</v>
      </c>
      <c r="H555" s="4" t="s">
        <v>52</v>
      </c>
      <c r="I555" s="4" t="s">
        <v>49</v>
      </c>
      <c r="J555" s="4" t="s">
        <v>57</v>
      </c>
      <c r="K555" s="10">
        <v>268</v>
      </c>
      <c r="L555" s="9">
        <v>383.24</v>
      </c>
    </row>
    <row r="556" spans="1:12" x14ac:dyDescent="0.25">
      <c r="A556" s="2" t="s">
        <v>42</v>
      </c>
      <c r="B556" s="2">
        <v>2020</v>
      </c>
      <c r="C556" s="46">
        <v>44075</v>
      </c>
      <c r="D556" s="54">
        <f t="shared" si="8"/>
        <v>44075</v>
      </c>
      <c r="E556" s="2" t="s">
        <v>45</v>
      </c>
      <c r="F556" s="2" t="s">
        <v>55</v>
      </c>
      <c r="G556" s="2" t="s">
        <v>56</v>
      </c>
      <c r="H556" s="2" t="s">
        <v>52</v>
      </c>
      <c r="I556" s="2" t="s">
        <v>49</v>
      </c>
      <c r="J556" s="2" t="s">
        <v>57</v>
      </c>
      <c r="K556" s="11">
        <v>262</v>
      </c>
      <c r="L556" s="8">
        <v>374.65999999999997</v>
      </c>
    </row>
    <row r="557" spans="1:12" x14ac:dyDescent="0.25">
      <c r="A557" s="4" t="s">
        <v>41</v>
      </c>
      <c r="B557" s="4">
        <v>2020</v>
      </c>
      <c r="C557" s="47">
        <v>44075</v>
      </c>
      <c r="D557" s="55">
        <f t="shared" si="8"/>
        <v>44075</v>
      </c>
      <c r="E557" s="4" t="s">
        <v>45</v>
      </c>
      <c r="F557" s="4" t="s">
        <v>55</v>
      </c>
      <c r="G557" s="4" t="s">
        <v>56</v>
      </c>
      <c r="H557" s="4" t="s">
        <v>52</v>
      </c>
      <c r="I557" s="4" t="s">
        <v>49</v>
      </c>
      <c r="J557" s="4" t="s">
        <v>57</v>
      </c>
      <c r="K557" s="10">
        <v>271</v>
      </c>
      <c r="L557" s="9">
        <v>387.53</v>
      </c>
    </row>
    <row r="558" spans="1:12" x14ac:dyDescent="0.25">
      <c r="A558" s="2" t="s">
        <v>42</v>
      </c>
      <c r="B558" s="2">
        <v>2020</v>
      </c>
      <c r="C558" s="46">
        <v>44075</v>
      </c>
      <c r="D558" s="54">
        <f t="shared" si="8"/>
        <v>44075</v>
      </c>
      <c r="E558" s="2" t="s">
        <v>45</v>
      </c>
      <c r="F558" s="2" t="s">
        <v>55</v>
      </c>
      <c r="G558" s="2" t="s">
        <v>56</v>
      </c>
      <c r="H558" s="2" t="s">
        <v>52</v>
      </c>
      <c r="I558" s="2" t="s">
        <v>49</v>
      </c>
      <c r="J558" s="2" t="s">
        <v>57</v>
      </c>
      <c r="K558" s="11">
        <v>265</v>
      </c>
      <c r="L558" s="8">
        <v>378.95</v>
      </c>
    </row>
    <row r="559" spans="1:12" x14ac:dyDescent="0.25">
      <c r="A559" s="4" t="s">
        <v>40</v>
      </c>
      <c r="B559" s="4">
        <v>2020</v>
      </c>
      <c r="C559" s="47">
        <v>44075</v>
      </c>
      <c r="D559" s="55">
        <f t="shared" si="8"/>
        <v>44075</v>
      </c>
      <c r="E559" s="4" t="s">
        <v>45</v>
      </c>
      <c r="F559" s="4" t="s">
        <v>55</v>
      </c>
      <c r="G559" s="4" t="s">
        <v>56</v>
      </c>
      <c r="H559" s="4" t="s">
        <v>52</v>
      </c>
      <c r="I559" s="4" t="s">
        <v>49</v>
      </c>
      <c r="J559" s="4" t="s">
        <v>57</v>
      </c>
      <c r="K559" s="10">
        <v>259</v>
      </c>
      <c r="L559" s="9">
        <v>370.37</v>
      </c>
    </row>
    <row r="560" spans="1:12" x14ac:dyDescent="0.25">
      <c r="A560" s="2" t="s">
        <v>42</v>
      </c>
      <c r="B560" s="2">
        <v>2020</v>
      </c>
      <c r="C560" s="46">
        <v>43922</v>
      </c>
      <c r="D560" s="54">
        <f t="shared" si="8"/>
        <v>43922</v>
      </c>
      <c r="E560" s="2" t="s">
        <v>53</v>
      </c>
      <c r="F560" s="2" t="s">
        <v>55</v>
      </c>
      <c r="G560" s="2" t="s">
        <v>56</v>
      </c>
      <c r="H560" s="2" t="s">
        <v>52</v>
      </c>
      <c r="I560" s="2" t="s">
        <v>49</v>
      </c>
      <c r="J560" s="2" t="s">
        <v>57</v>
      </c>
      <c r="K560" s="11">
        <v>158</v>
      </c>
      <c r="L560" s="8">
        <v>225.94</v>
      </c>
    </row>
    <row r="561" spans="1:12" x14ac:dyDescent="0.25">
      <c r="A561" s="4" t="s">
        <v>40</v>
      </c>
      <c r="B561" s="4">
        <v>2020</v>
      </c>
      <c r="C561" s="47">
        <v>43922</v>
      </c>
      <c r="D561" s="55">
        <f t="shared" si="8"/>
        <v>43922</v>
      </c>
      <c r="E561" s="4" t="s">
        <v>53</v>
      </c>
      <c r="F561" s="4" t="s">
        <v>55</v>
      </c>
      <c r="G561" s="4" t="s">
        <v>56</v>
      </c>
      <c r="H561" s="4" t="s">
        <v>52</v>
      </c>
      <c r="I561" s="4" t="s">
        <v>49</v>
      </c>
      <c r="J561" s="4" t="s">
        <v>57</v>
      </c>
      <c r="K561" s="10">
        <v>206</v>
      </c>
      <c r="L561" s="9">
        <v>294.58</v>
      </c>
    </row>
    <row r="562" spans="1:12" x14ac:dyDescent="0.25">
      <c r="A562" s="2" t="s">
        <v>41</v>
      </c>
      <c r="B562" s="2">
        <v>2020</v>
      </c>
      <c r="C562" s="46">
        <v>43922</v>
      </c>
      <c r="D562" s="54">
        <f t="shared" si="8"/>
        <v>43922</v>
      </c>
      <c r="E562" s="2" t="s">
        <v>53</v>
      </c>
      <c r="F562" s="2" t="s">
        <v>55</v>
      </c>
      <c r="G562" s="2" t="s">
        <v>56</v>
      </c>
      <c r="H562" s="2" t="s">
        <v>52</v>
      </c>
      <c r="I562" s="2" t="s">
        <v>49</v>
      </c>
      <c r="J562" s="2" t="s">
        <v>57</v>
      </c>
      <c r="K562" s="11">
        <v>134</v>
      </c>
      <c r="L562" s="8">
        <v>191.62</v>
      </c>
    </row>
    <row r="563" spans="1:12" x14ac:dyDescent="0.25">
      <c r="A563" s="4" t="s">
        <v>42</v>
      </c>
      <c r="B563" s="4">
        <v>2020</v>
      </c>
      <c r="C563" s="47">
        <v>43922</v>
      </c>
      <c r="D563" s="55">
        <f t="shared" si="8"/>
        <v>43922</v>
      </c>
      <c r="E563" s="4" t="s">
        <v>53</v>
      </c>
      <c r="F563" s="4" t="s">
        <v>55</v>
      </c>
      <c r="G563" s="4" t="s">
        <v>56</v>
      </c>
      <c r="H563" s="4" t="s">
        <v>52</v>
      </c>
      <c r="I563" s="4" t="s">
        <v>49</v>
      </c>
      <c r="J563" s="4" t="s">
        <v>57</v>
      </c>
      <c r="K563" s="10">
        <v>160</v>
      </c>
      <c r="L563" s="9">
        <v>228.8</v>
      </c>
    </row>
    <row r="564" spans="1:12" x14ac:dyDescent="0.25">
      <c r="A564" s="2" t="s">
        <v>42</v>
      </c>
      <c r="B564" s="2">
        <v>2020</v>
      </c>
      <c r="C564" s="46">
        <v>43922</v>
      </c>
      <c r="D564" s="54">
        <f t="shared" si="8"/>
        <v>43922</v>
      </c>
      <c r="E564" s="2" t="s">
        <v>53</v>
      </c>
      <c r="F564" s="2" t="s">
        <v>55</v>
      </c>
      <c r="G564" s="2" t="s">
        <v>56</v>
      </c>
      <c r="H564" s="2" t="s">
        <v>52</v>
      </c>
      <c r="I564" s="2" t="s">
        <v>49</v>
      </c>
      <c r="J564" s="2" t="s">
        <v>57</v>
      </c>
      <c r="K564" s="11">
        <v>208</v>
      </c>
      <c r="L564" s="8">
        <v>297.44</v>
      </c>
    </row>
    <row r="565" spans="1:12" x14ac:dyDescent="0.25">
      <c r="A565" s="4" t="s">
        <v>42</v>
      </c>
      <c r="B565" s="4">
        <v>2020</v>
      </c>
      <c r="C565" s="47">
        <v>43922</v>
      </c>
      <c r="D565" s="55">
        <f t="shared" si="8"/>
        <v>43922</v>
      </c>
      <c r="E565" s="4" t="s">
        <v>53</v>
      </c>
      <c r="F565" s="4" t="s">
        <v>55</v>
      </c>
      <c r="G565" s="4" t="s">
        <v>56</v>
      </c>
      <c r="H565" s="4" t="s">
        <v>52</v>
      </c>
      <c r="I565" s="4" t="s">
        <v>49</v>
      </c>
      <c r="J565" s="4" t="s">
        <v>57</v>
      </c>
      <c r="K565" s="10">
        <v>136</v>
      </c>
      <c r="L565" s="9">
        <v>194.48</v>
      </c>
    </row>
    <row r="566" spans="1:12" x14ac:dyDescent="0.25">
      <c r="A566" s="2" t="s">
        <v>40</v>
      </c>
      <c r="B566" s="2">
        <v>2020</v>
      </c>
      <c r="C566" s="46">
        <v>43922</v>
      </c>
      <c r="D566" s="54">
        <f t="shared" si="8"/>
        <v>43922</v>
      </c>
      <c r="E566" s="2" t="s">
        <v>53</v>
      </c>
      <c r="F566" s="2" t="s">
        <v>55</v>
      </c>
      <c r="G566" s="2" t="s">
        <v>56</v>
      </c>
      <c r="H566" s="2" t="s">
        <v>52</v>
      </c>
      <c r="I566" s="2" t="s">
        <v>49</v>
      </c>
      <c r="J566" s="2" t="s">
        <v>57</v>
      </c>
      <c r="K566" s="11">
        <v>812</v>
      </c>
      <c r="L566" s="8">
        <v>1161.1599999999999</v>
      </c>
    </row>
    <row r="567" spans="1:12" x14ac:dyDescent="0.25">
      <c r="A567" s="4" t="s">
        <v>41</v>
      </c>
      <c r="B567" s="4">
        <v>2020</v>
      </c>
      <c r="C567" s="47">
        <v>43922</v>
      </c>
      <c r="D567" s="55">
        <f t="shared" si="8"/>
        <v>43922</v>
      </c>
      <c r="E567" s="4" t="s">
        <v>53</v>
      </c>
      <c r="F567" s="4" t="s">
        <v>55</v>
      </c>
      <c r="G567" s="4" t="s">
        <v>56</v>
      </c>
      <c r="H567" s="4" t="s">
        <v>52</v>
      </c>
      <c r="I567" s="4" t="s">
        <v>49</v>
      </c>
      <c r="J567" s="4" t="s">
        <v>57</v>
      </c>
      <c r="K567" s="10">
        <v>899</v>
      </c>
      <c r="L567" s="9">
        <v>1285.57</v>
      </c>
    </row>
    <row r="568" spans="1:12" x14ac:dyDescent="0.25">
      <c r="A568" s="2" t="s">
        <v>41</v>
      </c>
      <c r="B568" s="2">
        <v>2020</v>
      </c>
      <c r="C568" s="46">
        <v>43922</v>
      </c>
      <c r="D568" s="54">
        <f t="shared" si="8"/>
        <v>43922</v>
      </c>
      <c r="E568" s="2" t="s">
        <v>53</v>
      </c>
      <c r="F568" s="2" t="s">
        <v>55</v>
      </c>
      <c r="G568" s="2" t="s">
        <v>56</v>
      </c>
      <c r="H568" s="2" t="s">
        <v>52</v>
      </c>
      <c r="I568" s="2" t="s">
        <v>49</v>
      </c>
      <c r="J568" s="2" t="s">
        <v>57</v>
      </c>
      <c r="K568" s="11">
        <v>852</v>
      </c>
      <c r="L568" s="8">
        <v>526.24</v>
      </c>
    </row>
    <row r="569" spans="1:12" x14ac:dyDescent="0.25">
      <c r="A569" s="4" t="s">
        <v>41</v>
      </c>
      <c r="B569" s="4">
        <v>2020</v>
      </c>
      <c r="C569" s="47">
        <v>43922</v>
      </c>
      <c r="D569" s="55">
        <f t="shared" si="8"/>
        <v>43922</v>
      </c>
      <c r="E569" s="4" t="s">
        <v>53</v>
      </c>
      <c r="F569" s="4" t="s">
        <v>55</v>
      </c>
      <c r="G569" s="4" t="s">
        <v>56</v>
      </c>
      <c r="H569" s="4" t="s">
        <v>52</v>
      </c>
      <c r="I569" s="4" t="s">
        <v>49</v>
      </c>
      <c r="J569" s="4" t="s">
        <v>57</v>
      </c>
      <c r="K569" s="10">
        <v>885</v>
      </c>
      <c r="L569" s="9">
        <v>526.24</v>
      </c>
    </row>
    <row r="570" spans="1:12" x14ac:dyDescent="0.25">
      <c r="A570" s="2" t="s">
        <v>40</v>
      </c>
      <c r="B570" s="2">
        <v>2020</v>
      </c>
      <c r="C570" s="46">
        <v>43922</v>
      </c>
      <c r="D570" s="54">
        <f t="shared" si="8"/>
        <v>43922</v>
      </c>
      <c r="E570" s="2" t="s">
        <v>53</v>
      </c>
      <c r="F570" s="2" t="s">
        <v>55</v>
      </c>
      <c r="G570" s="2" t="s">
        <v>56</v>
      </c>
      <c r="H570" s="2" t="s">
        <v>52</v>
      </c>
      <c r="I570" s="2" t="s">
        <v>49</v>
      </c>
      <c r="J570" s="2" t="s">
        <v>57</v>
      </c>
      <c r="K570" s="11">
        <v>135</v>
      </c>
      <c r="L570" s="8">
        <v>193.05</v>
      </c>
    </row>
    <row r="571" spans="1:12" x14ac:dyDescent="0.25">
      <c r="A571" s="4" t="s">
        <v>42</v>
      </c>
      <c r="B571" s="4">
        <v>2020</v>
      </c>
      <c r="C571" s="47">
        <v>43922</v>
      </c>
      <c r="D571" s="55">
        <f t="shared" si="8"/>
        <v>43922</v>
      </c>
      <c r="E571" s="4" t="s">
        <v>53</v>
      </c>
      <c r="F571" s="4" t="s">
        <v>55</v>
      </c>
      <c r="G571" s="4" t="s">
        <v>56</v>
      </c>
      <c r="H571" s="4" t="s">
        <v>52</v>
      </c>
      <c r="I571" s="4" t="s">
        <v>49</v>
      </c>
      <c r="J571" s="4" t="s">
        <v>57</v>
      </c>
      <c r="K571" s="10">
        <v>163</v>
      </c>
      <c r="L571" s="9">
        <v>233.09</v>
      </c>
    </row>
    <row r="572" spans="1:12" x14ac:dyDescent="0.25">
      <c r="A572" s="2" t="s">
        <v>41</v>
      </c>
      <c r="B572" s="2">
        <v>2020</v>
      </c>
      <c r="C572" s="46">
        <v>43922</v>
      </c>
      <c r="D572" s="54">
        <f t="shared" si="8"/>
        <v>43922</v>
      </c>
      <c r="E572" s="2" t="s">
        <v>53</v>
      </c>
      <c r="F572" s="2" t="s">
        <v>55</v>
      </c>
      <c r="G572" s="2" t="s">
        <v>56</v>
      </c>
      <c r="H572" s="2" t="s">
        <v>52</v>
      </c>
      <c r="I572" s="2" t="s">
        <v>49</v>
      </c>
      <c r="J572" s="2" t="s">
        <v>57</v>
      </c>
      <c r="K572" s="11">
        <v>205</v>
      </c>
      <c r="L572" s="8">
        <v>293.14999999999998</v>
      </c>
    </row>
    <row r="573" spans="1:12" x14ac:dyDescent="0.25">
      <c r="A573" s="4" t="s">
        <v>42</v>
      </c>
      <c r="B573" s="4">
        <v>2020</v>
      </c>
      <c r="C573" s="47">
        <v>43922</v>
      </c>
      <c r="D573" s="55">
        <f t="shared" si="8"/>
        <v>43922</v>
      </c>
      <c r="E573" s="4" t="s">
        <v>53</v>
      </c>
      <c r="F573" s="4" t="s">
        <v>55</v>
      </c>
      <c r="G573" s="4" t="s">
        <v>56</v>
      </c>
      <c r="H573" s="4" t="s">
        <v>52</v>
      </c>
      <c r="I573" s="4" t="s">
        <v>49</v>
      </c>
      <c r="J573" s="4" t="s">
        <v>57</v>
      </c>
      <c r="K573" s="10">
        <v>133</v>
      </c>
      <c r="L573" s="9">
        <v>190.19</v>
      </c>
    </row>
    <row r="574" spans="1:12" x14ac:dyDescent="0.25">
      <c r="A574" s="2" t="s">
        <v>41</v>
      </c>
      <c r="B574" s="2">
        <v>2020</v>
      </c>
      <c r="C574" s="46">
        <v>43922</v>
      </c>
      <c r="D574" s="54">
        <f t="shared" si="8"/>
        <v>43922</v>
      </c>
      <c r="E574" s="2" t="s">
        <v>53</v>
      </c>
      <c r="F574" s="2" t="s">
        <v>55</v>
      </c>
      <c r="G574" s="2" t="s">
        <v>56</v>
      </c>
      <c r="H574" s="2" t="s">
        <v>52</v>
      </c>
      <c r="I574" s="2" t="s">
        <v>49</v>
      </c>
      <c r="J574" s="2" t="s">
        <v>57</v>
      </c>
      <c r="K574" s="11">
        <v>821</v>
      </c>
      <c r="L574" s="8">
        <v>1174.03</v>
      </c>
    </row>
    <row r="575" spans="1:12" x14ac:dyDescent="0.25">
      <c r="A575" s="4" t="s">
        <v>41</v>
      </c>
      <c r="B575" s="4">
        <v>2020</v>
      </c>
      <c r="C575" s="47">
        <v>43922</v>
      </c>
      <c r="D575" s="55">
        <f t="shared" si="8"/>
        <v>43922</v>
      </c>
      <c r="E575" s="4" t="s">
        <v>53</v>
      </c>
      <c r="F575" s="4" t="s">
        <v>55</v>
      </c>
      <c r="G575" s="4" t="s">
        <v>56</v>
      </c>
      <c r="H575" s="4" t="s">
        <v>52</v>
      </c>
      <c r="I575" s="4" t="s">
        <v>49</v>
      </c>
      <c r="J575" s="4" t="s">
        <v>57</v>
      </c>
      <c r="K575" s="10">
        <v>854</v>
      </c>
      <c r="L575" s="9">
        <v>1221.22</v>
      </c>
    </row>
    <row r="576" spans="1:12" x14ac:dyDescent="0.25">
      <c r="A576" s="2" t="s">
        <v>42</v>
      </c>
      <c r="B576" s="2">
        <v>2020</v>
      </c>
      <c r="C576" s="46">
        <v>43922</v>
      </c>
      <c r="D576" s="54">
        <f t="shared" si="8"/>
        <v>43922</v>
      </c>
      <c r="E576" s="2" t="s">
        <v>53</v>
      </c>
      <c r="F576" s="2" t="s">
        <v>55</v>
      </c>
      <c r="G576" s="2" t="s">
        <v>56</v>
      </c>
      <c r="H576" s="2" t="s">
        <v>52</v>
      </c>
      <c r="I576" s="2" t="s">
        <v>49</v>
      </c>
      <c r="J576" s="2" t="s">
        <v>57</v>
      </c>
      <c r="K576" s="11">
        <v>131</v>
      </c>
      <c r="L576" s="8">
        <v>187.32999999999998</v>
      </c>
    </row>
    <row r="577" spans="1:12" x14ac:dyDescent="0.25">
      <c r="A577" s="4" t="s">
        <v>40</v>
      </c>
      <c r="B577" s="4">
        <v>2020</v>
      </c>
      <c r="C577" s="47">
        <v>44044</v>
      </c>
      <c r="D577" s="55">
        <f t="shared" si="8"/>
        <v>44044</v>
      </c>
      <c r="E577" s="4" t="s">
        <v>53</v>
      </c>
      <c r="F577" s="4" t="s">
        <v>55</v>
      </c>
      <c r="G577" s="4" t="s">
        <v>56</v>
      </c>
      <c r="H577" s="4" t="s">
        <v>52</v>
      </c>
      <c r="I577" s="4" t="s">
        <v>49</v>
      </c>
      <c r="J577" s="4" t="s">
        <v>57</v>
      </c>
      <c r="K577" s="10">
        <v>140</v>
      </c>
      <c r="L577" s="9">
        <v>200.2</v>
      </c>
    </row>
    <row r="578" spans="1:12" x14ac:dyDescent="0.25">
      <c r="A578" s="2" t="s">
        <v>40</v>
      </c>
      <c r="B578" s="2">
        <v>2020</v>
      </c>
      <c r="C578" s="46">
        <v>44044</v>
      </c>
      <c r="D578" s="54">
        <f t="shared" si="8"/>
        <v>44044</v>
      </c>
      <c r="E578" s="2" t="s">
        <v>53</v>
      </c>
      <c r="F578" s="2" t="s">
        <v>55</v>
      </c>
      <c r="G578" s="2" t="s">
        <v>56</v>
      </c>
      <c r="H578" s="2" t="s">
        <v>52</v>
      </c>
      <c r="I578" s="2" t="s">
        <v>49</v>
      </c>
      <c r="J578" s="2" t="s">
        <v>57</v>
      </c>
      <c r="K578" s="11">
        <v>188</v>
      </c>
      <c r="L578" s="8">
        <v>268.84000000000003</v>
      </c>
    </row>
    <row r="579" spans="1:12" x14ac:dyDescent="0.25">
      <c r="A579" s="4" t="s">
        <v>42</v>
      </c>
      <c r="B579" s="4">
        <v>2020</v>
      </c>
      <c r="C579" s="47">
        <v>44044</v>
      </c>
      <c r="D579" s="55">
        <f t="shared" ref="D579:D642" si="9">C579</f>
        <v>44044</v>
      </c>
      <c r="E579" s="4" t="s">
        <v>53</v>
      </c>
      <c r="F579" s="4" t="s">
        <v>55</v>
      </c>
      <c r="G579" s="4" t="s">
        <v>56</v>
      </c>
      <c r="H579" s="4" t="s">
        <v>52</v>
      </c>
      <c r="I579" s="4" t="s">
        <v>49</v>
      </c>
      <c r="J579" s="4" t="s">
        <v>57</v>
      </c>
      <c r="K579" s="10">
        <v>356</v>
      </c>
      <c r="L579" s="9">
        <v>509.08</v>
      </c>
    </row>
    <row r="580" spans="1:12" x14ac:dyDescent="0.25">
      <c r="A580" s="2" t="s">
        <v>40</v>
      </c>
      <c r="B580" s="2">
        <v>2020</v>
      </c>
      <c r="C580" s="46">
        <v>44044</v>
      </c>
      <c r="D580" s="54">
        <f t="shared" si="9"/>
        <v>44044</v>
      </c>
      <c r="E580" s="2" t="s">
        <v>53</v>
      </c>
      <c r="F580" s="2" t="s">
        <v>55</v>
      </c>
      <c r="G580" s="2" t="s">
        <v>56</v>
      </c>
      <c r="H580" s="2" t="s">
        <v>52</v>
      </c>
      <c r="I580" s="2" t="s">
        <v>49</v>
      </c>
      <c r="J580" s="2" t="s">
        <v>57</v>
      </c>
      <c r="K580" s="11">
        <v>184</v>
      </c>
      <c r="L580" s="8">
        <v>263.12</v>
      </c>
    </row>
    <row r="581" spans="1:12" x14ac:dyDescent="0.25">
      <c r="A581" s="4" t="s">
        <v>41</v>
      </c>
      <c r="B581" s="4">
        <v>2020</v>
      </c>
      <c r="C581" s="47">
        <v>44044</v>
      </c>
      <c r="D581" s="55">
        <f t="shared" si="9"/>
        <v>44044</v>
      </c>
      <c r="E581" s="4" t="s">
        <v>53</v>
      </c>
      <c r="F581" s="4" t="s">
        <v>55</v>
      </c>
      <c r="G581" s="4" t="s">
        <v>56</v>
      </c>
      <c r="H581" s="4" t="s">
        <v>52</v>
      </c>
      <c r="I581" s="4" t="s">
        <v>49</v>
      </c>
      <c r="J581" s="4" t="s">
        <v>57</v>
      </c>
      <c r="K581" s="10">
        <v>358</v>
      </c>
      <c r="L581" s="9">
        <v>511.94</v>
      </c>
    </row>
    <row r="582" spans="1:12" x14ac:dyDescent="0.25">
      <c r="A582" s="2" t="s">
        <v>44</v>
      </c>
      <c r="B582" s="2">
        <v>2020</v>
      </c>
      <c r="C582" s="46">
        <v>44044</v>
      </c>
      <c r="D582" s="54">
        <f t="shared" si="9"/>
        <v>44044</v>
      </c>
      <c r="E582" s="2" t="s">
        <v>53</v>
      </c>
      <c r="F582" s="2" t="s">
        <v>55</v>
      </c>
      <c r="G582" s="2" t="s">
        <v>56</v>
      </c>
      <c r="H582" s="2" t="s">
        <v>52</v>
      </c>
      <c r="I582" s="2" t="s">
        <v>49</v>
      </c>
      <c r="J582" s="2" t="s">
        <v>57</v>
      </c>
      <c r="K582" s="11">
        <v>816</v>
      </c>
      <c r="L582" s="8">
        <v>1166.8800000000001</v>
      </c>
    </row>
    <row r="583" spans="1:12" x14ac:dyDescent="0.25">
      <c r="A583" s="4" t="s">
        <v>42</v>
      </c>
      <c r="B583" s="4">
        <v>2020</v>
      </c>
      <c r="C583" s="47">
        <v>44044</v>
      </c>
      <c r="D583" s="55">
        <f t="shared" si="9"/>
        <v>44044</v>
      </c>
      <c r="E583" s="4" t="s">
        <v>53</v>
      </c>
      <c r="F583" s="4" t="s">
        <v>55</v>
      </c>
      <c r="G583" s="4" t="s">
        <v>56</v>
      </c>
      <c r="H583" s="4" t="s">
        <v>52</v>
      </c>
      <c r="I583" s="4" t="s">
        <v>49</v>
      </c>
      <c r="J583" s="4" t="s">
        <v>57</v>
      </c>
      <c r="K583" s="10">
        <v>849</v>
      </c>
      <c r="L583" s="9">
        <v>1214.07</v>
      </c>
    </row>
    <row r="584" spans="1:12" x14ac:dyDescent="0.25">
      <c r="A584" s="2" t="s">
        <v>40</v>
      </c>
      <c r="B584" s="2">
        <v>2020</v>
      </c>
      <c r="C584" s="46">
        <v>44044</v>
      </c>
      <c r="D584" s="54">
        <f t="shared" si="9"/>
        <v>44044</v>
      </c>
      <c r="E584" s="2" t="s">
        <v>53</v>
      </c>
      <c r="F584" s="2" t="s">
        <v>55</v>
      </c>
      <c r="G584" s="2" t="s">
        <v>56</v>
      </c>
      <c r="H584" s="2" t="s">
        <v>52</v>
      </c>
      <c r="I584" s="2" t="s">
        <v>49</v>
      </c>
      <c r="J584" s="2" t="s">
        <v>57</v>
      </c>
      <c r="K584" s="11">
        <v>902</v>
      </c>
      <c r="L584" s="8">
        <v>1289.8600000000001</v>
      </c>
    </row>
    <row r="585" spans="1:12" x14ac:dyDescent="0.25">
      <c r="A585" s="4" t="s">
        <v>40</v>
      </c>
      <c r="B585" s="4">
        <v>2020</v>
      </c>
      <c r="C585" s="47">
        <v>44044</v>
      </c>
      <c r="D585" s="55">
        <f t="shared" si="9"/>
        <v>44044</v>
      </c>
      <c r="E585" s="4" t="s">
        <v>53</v>
      </c>
      <c r="F585" s="4" t="s">
        <v>55</v>
      </c>
      <c r="G585" s="4" t="s">
        <v>56</v>
      </c>
      <c r="H585" s="4" t="s">
        <v>52</v>
      </c>
      <c r="I585" s="4" t="s">
        <v>49</v>
      </c>
      <c r="J585" s="4" t="s">
        <v>57</v>
      </c>
      <c r="K585" s="10">
        <v>855</v>
      </c>
      <c r="L585" s="9">
        <v>526.24</v>
      </c>
    </row>
    <row r="586" spans="1:12" x14ac:dyDescent="0.25">
      <c r="A586" s="2" t="s">
        <v>44</v>
      </c>
      <c r="B586" s="2">
        <v>2020</v>
      </c>
      <c r="C586" s="46">
        <v>44044</v>
      </c>
      <c r="D586" s="54">
        <f t="shared" si="9"/>
        <v>44044</v>
      </c>
      <c r="E586" s="2" t="s">
        <v>53</v>
      </c>
      <c r="F586" s="2" t="s">
        <v>55</v>
      </c>
      <c r="G586" s="2" t="s">
        <v>56</v>
      </c>
      <c r="H586" s="2" t="s">
        <v>52</v>
      </c>
      <c r="I586" s="2" t="s">
        <v>49</v>
      </c>
      <c r="J586" s="2" t="s">
        <v>57</v>
      </c>
      <c r="K586" s="11">
        <v>357</v>
      </c>
      <c r="L586" s="8">
        <v>510.51</v>
      </c>
    </row>
    <row r="587" spans="1:12" x14ac:dyDescent="0.25">
      <c r="A587" s="4" t="s">
        <v>41</v>
      </c>
      <c r="B587" s="4">
        <v>2020</v>
      </c>
      <c r="C587" s="47">
        <v>44044</v>
      </c>
      <c r="D587" s="55">
        <f t="shared" si="9"/>
        <v>44044</v>
      </c>
      <c r="E587" s="4" t="s">
        <v>53</v>
      </c>
      <c r="F587" s="4" t="s">
        <v>55</v>
      </c>
      <c r="G587" s="4" t="s">
        <v>56</v>
      </c>
      <c r="H587" s="4" t="s">
        <v>52</v>
      </c>
      <c r="I587" s="4" t="s">
        <v>49</v>
      </c>
      <c r="J587" s="4" t="s">
        <v>57</v>
      </c>
      <c r="K587" s="10">
        <v>139</v>
      </c>
      <c r="L587" s="9">
        <v>198.76999999999998</v>
      </c>
    </row>
    <row r="588" spans="1:12" x14ac:dyDescent="0.25">
      <c r="A588" s="2" t="s">
        <v>43</v>
      </c>
      <c r="B588" s="2">
        <v>2020</v>
      </c>
      <c r="C588" s="46">
        <v>44044</v>
      </c>
      <c r="D588" s="54">
        <f t="shared" si="9"/>
        <v>44044</v>
      </c>
      <c r="E588" s="2" t="s">
        <v>53</v>
      </c>
      <c r="F588" s="2" t="s">
        <v>55</v>
      </c>
      <c r="G588" s="2" t="s">
        <v>56</v>
      </c>
      <c r="H588" s="2" t="s">
        <v>52</v>
      </c>
      <c r="I588" s="2" t="s">
        <v>49</v>
      </c>
      <c r="J588" s="2" t="s">
        <v>57</v>
      </c>
      <c r="K588" s="11">
        <v>187</v>
      </c>
      <c r="L588" s="8">
        <v>267.40999999999997</v>
      </c>
    </row>
    <row r="589" spans="1:12" x14ac:dyDescent="0.25">
      <c r="A589" s="4" t="s">
        <v>42</v>
      </c>
      <c r="B589" s="4">
        <v>2020</v>
      </c>
      <c r="C589" s="47">
        <v>44044</v>
      </c>
      <c r="D589" s="55">
        <f t="shared" si="9"/>
        <v>44044</v>
      </c>
      <c r="E589" s="4" t="s">
        <v>53</v>
      </c>
      <c r="F589" s="4" t="s">
        <v>55</v>
      </c>
      <c r="G589" s="4" t="s">
        <v>56</v>
      </c>
      <c r="H589" s="4" t="s">
        <v>52</v>
      </c>
      <c r="I589" s="4" t="s">
        <v>49</v>
      </c>
      <c r="J589" s="4" t="s">
        <v>57</v>
      </c>
      <c r="K589" s="10">
        <v>825</v>
      </c>
      <c r="L589" s="9">
        <v>1179.75</v>
      </c>
    </row>
    <row r="590" spans="1:12" x14ac:dyDescent="0.25">
      <c r="A590" s="2" t="s">
        <v>41</v>
      </c>
      <c r="B590" s="2">
        <v>2020</v>
      </c>
      <c r="C590" s="46">
        <v>44044</v>
      </c>
      <c r="D590" s="54">
        <f t="shared" si="9"/>
        <v>44044</v>
      </c>
      <c r="E590" s="2" t="s">
        <v>53</v>
      </c>
      <c r="F590" s="2" t="s">
        <v>55</v>
      </c>
      <c r="G590" s="2" t="s">
        <v>56</v>
      </c>
      <c r="H590" s="2" t="s">
        <v>52</v>
      </c>
      <c r="I590" s="2" t="s">
        <v>49</v>
      </c>
      <c r="J590" s="2" t="s">
        <v>57</v>
      </c>
      <c r="K590" s="11">
        <v>858</v>
      </c>
      <c r="L590" s="8">
        <v>1226.94</v>
      </c>
    </row>
    <row r="591" spans="1:12" x14ac:dyDescent="0.25">
      <c r="A591" s="4" t="s">
        <v>40</v>
      </c>
      <c r="B591" s="4">
        <v>2020</v>
      </c>
      <c r="C591" s="47">
        <v>44044</v>
      </c>
      <c r="D591" s="55">
        <f t="shared" si="9"/>
        <v>44044</v>
      </c>
      <c r="E591" s="4" t="s">
        <v>53</v>
      </c>
      <c r="F591" s="4" t="s">
        <v>55</v>
      </c>
      <c r="G591" s="4" t="s">
        <v>56</v>
      </c>
      <c r="H591" s="4" t="s">
        <v>52</v>
      </c>
      <c r="I591" s="4" t="s">
        <v>49</v>
      </c>
      <c r="J591" s="4" t="s">
        <v>57</v>
      </c>
      <c r="K591" s="10">
        <v>359</v>
      </c>
      <c r="L591" s="9">
        <v>513.37</v>
      </c>
    </row>
    <row r="592" spans="1:12" x14ac:dyDescent="0.25">
      <c r="A592" s="2" t="s">
        <v>44</v>
      </c>
      <c r="B592" s="2">
        <v>2020</v>
      </c>
      <c r="C592" s="46">
        <v>44166</v>
      </c>
      <c r="D592" s="54">
        <f t="shared" si="9"/>
        <v>44166</v>
      </c>
      <c r="E592" s="2" t="s">
        <v>53</v>
      </c>
      <c r="F592" s="2" t="s">
        <v>55</v>
      </c>
      <c r="G592" s="2" t="s">
        <v>56</v>
      </c>
      <c r="H592" s="2" t="s">
        <v>52</v>
      </c>
      <c r="I592" s="2" t="s">
        <v>49</v>
      </c>
      <c r="J592" s="2" t="s">
        <v>57</v>
      </c>
      <c r="K592" s="11">
        <v>362</v>
      </c>
      <c r="L592" s="8">
        <v>517.66</v>
      </c>
    </row>
    <row r="593" spans="1:12" x14ac:dyDescent="0.25">
      <c r="A593" s="4" t="s">
        <v>42</v>
      </c>
      <c r="B593" s="4">
        <v>2020</v>
      </c>
      <c r="C593" s="47">
        <v>44166</v>
      </c>
      <c r="D593" s="55">
        <f t="shared" si="9"/>
        <v>44166</v>
      </c>
      <c r="E593" s="4" t="s">
        <v>53</v>
      </c>
      <c r="F593" s="4" t="s">
        <v>55</v>
      </c>
      <c r="G593" s="4" t="s">
        <v>56</v>
      </c>
      <c r="H593" s="4" t="s">
        <v>52</v>
      </c>
      <c r="I593" s="4" t="s">
        <v>49</v>
      </c>
      <c r="J593" s="4" t="s">
        <v>57</v>
      </c>
      <c r="K593" s="10">
        <v>164</v>
      </c>
      <c r="L593" s="9">
        <v>234.51999999999998</v>
      </c>
    </row>
    <row r="594" spans="1:12" x14ac:dyDescent="0.25">
      <c r="A594" s="2" t="s">
        <v>41</v>
      </c>
      <c r="B594" s="2">
        <v>2020</v>
      </c>
      <c r="C594" s="46">
        <v>44166</v>
      </c>
      <c r="D594" s="54">
        <f t="shared" si="9"/>
        <v>44166</v>
      </c>
      <c r="E594" s="2" t="s">
        <v>53</v>
      </c>
      <c r="F594" s="2" t="s">
        <v>55</v>
      </c>
      <c r="G594" s="2" t="s">
        <v>56</v>
      </c>
      <c r="H594" s="2" t="s">
        <v>52</v>
      </c>
      <c r="I594" s="2" t="s">
        <v>49</v>
      </c>
      <c r="J594" s="2" t="s">
        <v>57</v>
      </c>
      <c r="K594" s="11">
        <v>338</v>
      </c>
      <c r="L594" s="8">
        <v>483.34000000000003</v>
      </c>
    </row>
    <row r="595" spans="1:12" x14ac:dyDescent="0.25">
      <c r="A595" s="4" t="s">
        <v>43</v>
      </c>
      <c r="B595" s="4">
        <v>2020</v>
      </c>
      <c r="C595" s="47">
        <v>44166</v>
      </c>
      <c r="D595" s="55">
        <f t="shared" si="9"/>
        <v>44166</v>
      </c>
      <c r="E595" s="4" t="s">
        <v>53</v>
      </c>
      <c r="F595" s="4" t="s">
        <v>55</v>
      </c>
      <c r="G595" s="4" t="s">
        <v>56</v>
      </c>
      <c r="H595" s="4" t="s">
        <v>52</v>
      </c>
      <c r="I595" s="4" t="s">
        <v>49</v>
      </c>
      <c r="J595" s="4" t="s">
        <v>57</v>
      </c>
      <c r="K595" s="10">
        <v>364</v>
      </c>
      <c r="L595" s="9">
        <v>520.52</v>
      </c>
    </row>
    <row r="596" spans="1:12" x14ac:dyDescent="0.25">
      <c r="A596" s="2" t="s">
        <v>40</v>
      </c>
      <c r="B596" s="2">
        <v>2020</v>
      </c>
      <c r="C596" s="46">
        <v>44166</v>
      </c>
      <c r="D596" s="54">
        <f t="shared" si="9"/>
        <v>44166</v>
      </c>
      <c r="E596" s="2" t="s">
        <v>53</v>
      </c>
      <c r="F596" s="2" t="s">
        <v>55</v>
      </c>
      <c r="G596" s="2" t="s">
        <v>56</v>
      </c>
      <c r="H596" s="2" t="s">
        <v>52</v>
      </c>
      <c r="I596" s="2" t="s">
        <v>49</v>
      </c>
      <c r="J596" s="2" t="s">
        <v>57</v>
      </c>
      <c r="K596" s="11">
        <v>166</v>
      </c>
      <c r="L596" s="8">
        <v>237.38</v>
      </c>
    </row>
    <row r="597" spans="1:12" x14ac:dyDescent="0.25">
      <c r="A597" s="4" t="s">
        <v>40</v>
      </c>
      <c r="B597" s="4">
        <v>2020</v>
      </c>
      <c r="C597" s="47">
        <v>44166</v>
      </c>
      <c r="D597" s="55">
        <f t="shared" si="9"/>
        <v>44166</v>
      </c>
      <c r="E597" s="4" t="s">
        <v>53</v>
      </c>
      <c r="F597" s="4" t="s">
        <v>55</v>
      </c>
      <c r="G597" s="4" t="s">
        <v>56</v>
      </c>
      <c r="H597" s="4" t="s">
        <v>52</v>
      </c>
      <c r="I597" s="4" t="s">
        <v>49</v>
      </c>
      <c r="J597" s="4" t="s">
        <v>57</v>
      </c>
      <c r="K597" s="10">
        <v>819</v>
      </c>
      <c r="L597" s="9">
        <v>1171.17</v>
      </c>
    </row>
    <row r="598" spans="1:12" x14ac:dyDescent="0.25">
      <c r="A598" s="2" t="s">
        <v>40</v>
      </c>
      <c r="B598" s="2">
        <v>2020</v>
      </c>
      <c r="C598" s="46">
        <v>44166</v>
      </c>
      <c r="D598" s="54">
        <f t="shared" si="9"/>
        <v>44166</v>
      </c>
      <c r="E598" s="2" t="s">
        <v>53</v>
      </c>
      <c r="F598" s="2" t="s">
        <v>55</v>
      </c>
      <c r="G598" s="2" t="s">
        <v>56</v>
      </c>
      <c r="H598" s="2" t="s">
        <v>52</v>
      </c>
      <c r="I598" s="2" t="s">
        <v>49</v>
      </c>
      <c r="J598" s="2" t="s">
        <v>57</v>
      </c>
      <c r="K598" s="11">
        <v>853</v>
      </c>
      <c r="L598" s="8">
        <v>1219.79</v>
      </c>
    </row>
    <row r="599" spans="1:12" x14ac:dyDescent="0.25">
      <c r="A599" s="4" t="s">
        <v>43</v>
      </c>
      <c r="B599" s="4">
        <v>2020</v>
      </c>
      <c r="C599" s="47">
        <v>44166</v>
      </c>
      <c r="D599" s="55">
        <f t="shared" si="9"/>
        <v>44166</v>
      </c>
      <c r="E599" s="4" t="s">
        <v>53</v>
      </c>
      <c r="F599" s="4" t="s">
        <v>55</v>
      </c>
      <c r="G599" s="4" t="s">
        <v>56</v>
      </c>
      <c r="H599" s="4" t="s">
        <v>52</v>
      </c>
      <c r="I599" s="4" t="s">
        <v>49</v>
      </c>
      <c r="J599" s="4" t="s">
        <v>57</v>
      </c>
      <c r="K599" s="10">
        <v>906</v>
      </c>
      <c r="L599" s="9">
        <v>1295.58</v>
      </c>
    </row>
    <row r="600" spans="1:12" x14ac:dyDescent="0.25">
      <c r="A600" s="2" t="s">
        <v>43</v>
      </c>
      <c r="B600" s="2">
        <v>2020</v>
      </c>
      <c r="C600" s="46">
        <v>44166</v>
      </c>
      <c r="D600" s="54">
        <f t="shared" si="9"/>
        <v>44166</v>
      </c>
      <c r="E600" s="2" t="s">
        <v>53</v>
      </c>
      <c r="F600" s="2" t="s">
        <v>55</v>
      </c>
      <c r="G600" s="2" t="s">
        <v>56</v>
      </c>
      <c r="H600" s="2" t="s">
        <v>52</v>
      </c>
      <c r="I600" s="2" t="s">
        <v>49</v>
      </c>
      <c r="J600" s="2" t="s">
        <v>57</v>
      </c>
      <c r="K600" s="11">
        <v>859</v>
      </c>
      <c r="L600" s="8">
        <v>526.24</v>
      </c>
    </row>
    <row r="601" spans="1:12" x14ac:dyDescent="0.25">
      <c r="A601" s="4" t="s">
        <v>40</v>
      </c>
      <c r="B601" s="4">
        <v>2020</v>
      </c>
      <c r="C601" s="47">
        <v>44166</v>
      </c>
      <c r="D601" s="55">
        <f t="shared" si="9"/>
        <v>44166</v>
      </c>
      <c r="E601" s="4" t="s">
        <v>53</v>
      </c>
      <c r="F601" s="4" t="s">
        <v>55</v>
      </c>
      <c r="G601" s="4" t="s">
        <v>56</v>
      </c>
      <c r="H601" s="4" t="s">
        <v>52</v>
      </c>
      <c r="I601" s="4" t="s">
        <v>49</v>
      </c>
      <c r="J601" s="4" t="s">
        <v>57</v>
      </c>
      <c r="K601" s="10">
        <v>165</v>
      </c>
      <c r="L601" s="9">
        <v>526.24</v>
      </c>
    </row>
    <row r="602" spans="1:12" x14ac:dyDescent="0.25">
      <c r="A602" s="2" t="s">
        <v>40</v>
      </c>
      <c r="B602" s="2">
        <v>2020</v>
      </c>
      <c r="C602" s="46">
        <v>44166</v>
      </c>
      <c r="D602" s="54">
        <f t="shared" si="9"/>
        <v>44166</v>
      </c>
      <c r="E602" s="2" t="s">
        <v>53</v>
      </c>
      <c r="F602" s="2" t="s">
        <v>55</v>
      </c>
      <c r="G602" s="2" t="s">
        <v>56</v>
      </c>
      <c r="H602" s="2" t="s">
        <v>52</v>
      </c>
      <c r="I602" s="2" t="s">
        <v>49</v>
      </c>
      <c r="J602" s="2" t="s">
        <v>57</v>
      </c>
      <c r="K602" s="11">
        <v>339</v>
      </c>
      <c r="L602" s="8">
        <v>484.77</v>
      </c>
    </row>
    <row r="603" spans="1:12" x14ac:dyDescent="0.25">
      <c r="A603" s="4" t="s">
        <v>42</v>
      </c>
      <c r="B603" s="4">
        <v>2020</v>
      </c>
      <c r="C603" s="47">
        <v>44166</v>
      </c>
      <c r="D603" s="55">
        <f t="shared" si="9"/>
        <v>44166</v>
      </c>
      <c r="E603" s="4" t="s">
        <v>53</v>
      </c>
      <c r="F603" s="4" t="s">
        <v>55</v>
      </c>
      <c r="G603" s="4" t="s">
        <v>56</v>
      </c>
      <c r="H603" s="4" t="s">
        <v>52</v>
      </c>
      <c r="I603" s="4" t="s">
        <v>49</v>
      </c>
      <c r="J603" s="4" t="s">
        <v>57</v>
      </c>
      <c r="K603" s="10">
        <v>163</v>
      </c>
      <c r="L603" s="9">
        <v>233.09</v>
      </c>
    </row>
    <row r="604" spans="1:12" x14ac:dyDescent="0.25">
      <c r="A604" s="2" t="s">
        <v>43</v>
      </c>
      <c r="B604" s="2">
        <v>2020</v>
      </c>
      <c r="C604" s="46">
        <v>44166</v>
      </c>
      <c r="D604" s="54">
        <f t="shared" si="9"/>
        <v>44166</v>
      </c>
      <c r="E604" s="2" t="s">
        <v>53</v>
      </c>
      <c r="F604" s="2" t="s">
        <v>55</v>
      </c>
      <c r="G604" s="2" t="s">
        <v>56</v>
      </c>
      <c r="H604" s="2" t="s">
        <v>52</v>
      </c>
      <c r="I604" s="2" t="s">
        <v>49</v>
      </c>
      <c r="J604" s="2" t="s">
        <v>57</v>
      </c>
      <c r="K604" s="11">
        <v>337</v>
      </c>
      <c r="L604" s="8">
        <v>481.90999999999997</v>
      </c>
    </row>
    <row r="605" spans="1:12" x14ac:dyDescent="0.25">
      <c r="A605" s="4" t="s">
        <v>41</v>
      </c>
      <c r="B605" s="4">
        <v>2020</v>
      </c>
      <c r="C605" s="47">
        <v>44166</v>
      </c>
      <c r="D605" s="55">
        <f t="shared" si="9"/>
        <v>44166</v>
      </c>
      <c r="E605" s="4" t="s">
        <v>53</v>
      </c>
      <c r="F605" s="4" t="s">
        <v>55</v>
      </c>
      <c r="G605" s="4" t="s">
        <v>56</v>
      </c>
      <c r="H605" s="4" t="s">
        <v>52</v>
      </c>
      <c r="I605" s="4" t="s">
        <v>49</v>
      </c>
      <c r="J605" s="4" t="s">
        <v>57</v>
      </c>
      <c r="K605" s="10">
        <v>828</v>
      </c>
      <c r="L605" s="9">
        <v>1184.04</v>
      </c>
    </row>
    <row r="606" spans="1:12" x14ac:dyDescent="0.25">
      <c r="A606" s="2" t="s">
        <v>41</v>
      </c>
      <c r="B606" s="2">
        <v>2020</v>
      </c>
      <c r="C606" s="46">
        <v>44166</v>
      </c>
      <c r="D606" s="54">
        <f t="shared" si="9"/>
        <v>44166</v>
      </c>
      <c r="E606" s="2" t="s">
        <v>53</v>
      </c>
      <c r="F606" s="2" t="s">
        <v>55</v>
      </c>
      <c r="G606" s="2" t="s">
        <v>56</v>
      </c>
      <c r="H606" s="2" t="s">
        <v>52</v>
      </c>
      <c r="I606" s="2" t="s">
        <v>49</v>
      </c>
      <c r="J606" s="2" t="s">
        <v>57</v>
      </c>
      <c r="K606" s="11">
        <v>861</v>
      </c>
      <c r="L606" s="8">
        <v>1231.23</v>
      </c>
    </row>
    <row r="607" spans="1:12" x14ac:dyDescent="0.25">
      <c r="A607" s="4" t="s">
        <v>44</v>
      </c>
      <c r="B607" s="4">
        <v>2020</v>
      </c>
      <c r="C607" s="47">
        <v>44166</v>
      </c>
      <c r="D607" s="55">
        <f t="shared" si="9"/>
        <v>44166</v>
      </c>
      <c r="E607" s="4" t="s">
        <v>53</v>
      </c>
      <c r="F607" s="4" t="s">
        <v>55</v>
      </c>
      <c r="G607" s="4" t="s">
        <v>56</v>
      </c>
      <c r="H607" s="4" t="s">
        <v>52</v>
      </c>
      <c r="I607" s="4" t="s">
        <v>49</v>
      </c>
      <c r="J607" s="4" t="s">
        <v>57</v>
      </c>
      <c r="K607" s="10">
        <v>335</v>
      </c>
      <c r="L607" s="9">
        <v>479.05</v>
      </c>
    </row>
    <row r="608" spans="1:12" x14ac:dyDescent="0.25">
      <c r="A608" s="2" t="s">
        <v>40</v>
      </c>
      <c r="B608" s="2">
        <v>2020</v>
      </c>
      <c r="C608" s="46">
        <v>43862</v>
      </c>
      <c r="D608" s="54">
        <f t="shared" si="9"/>
        <v>43862</v>
      </c>
      <c r="E608" s="2" t="s">
        <v>53</v>
      </c>
      <c r="F608" s="2" t="s">
        <v>55</v>
      </c>
      <c r="G608" s="2" t="s">
        <v>56</v>
      </c>
      <c r="H608" s="2" t="s">
        <v>52</v>
      </c>
      <c r="I608" s="2" t="s">
        <v>49</v>
      </c>
      <c r="J608" s="2" t="s">
        <v>57</v>
      </c>
      <c r="K608" s="11">
        <v>170</v>
      </c>
      <c r="L608" s="8">
        <v>243.1</v>
      </c>
    </row>
    <row r="609" spans="1:12" x14ac:dyDescent="0.25">
      <c r="A609" s="4" t="s">
        <v>42</v>
      </c>
      <c r="B609" s="4">
        <v>2020</v>
      </c>
      <c r="C609" s="47">
        <v>43862</v>
      </c>
      <c r="D609" s="55">
        <f t="shared" si="9"/>
        <v>43862</v>
      </c>
      <c r="E609" s="4" t="s">
        <v>53</v>
      </c>
      <c r="F609" s="4" t="s">
        <v>55</v>
      </c>
      <c r="G609" s="4" t="s">
        <v>56</v>
      </c>
      <c r="H609" s="4" t="s">
        <v>52</v>
      </c>
      <c r="I609" s="4" t="s">
        <v>49</v>
      </c>
      <c r="J609" s="4" t="s">
        <v>57</v>
      </c>
      <c r="K609" s="10">
        <v>218</v>
      </c>
      <c r="L609" s="9">
        <v>311.74</v>
      </c>
    </row>
    <row r="610" spans="1:12" x14ac:dyDescent="0.25">
      <c r="A610" s="2" t="s">
        <v>41</v>
      </c>
      <c r="B610" s="2">
        <v>2020</v>
      </c>
      <c r="C610" s="46">
        <v>43862</v>
      </c>
      <c r="D610" s="54">
        <f t="shared" si="9"/>
        <v>43862</v>
      </c>
      <c r="E610" s="2" t="s">
        <v>53</v>
      </c>
      <c r="F610" s="2" t="s">
        <v>55</v>
      </c>
      <c r="G610" s="2" t="s">
        <v>56</v>
      </c>
      <c r="H610" s="2" t="s">
        <v>52</v>
      </c>
      <c r="I610" s="2" t="s">
        <v>49</v>
      </c>
      <c r="J610" s="2" t="s">
        <v>57</v>
      </c>
      <c r="K610" s="11">
        <v>146</v>
      </c>
      <c r="L610" s="8">
        <v>208.78</v>
      </c>
    </row>
    <row r="611" spans="1:12" x14ac:dyDescent="0.25">
      <c r="A611" s="4" t="s">
        <v>42</v>
      </c>
      <c r="B611" s="4">
        <v>2020</v>
      </c>
      <c r="C611" s="47">
        <v>43862</v>
      </c>
      <c r="D611" s="55">
        <f t="shared" si="9"/>
        <v>43862</v>
      </c>
      <c r="E611" s="4" t="s">
        <v>53</v>
      </c>
      <c r="F611" s="4" t="s">
        <v>55</v>
      </c>
      <c r="G611" s="4" t="s">
        <v>56</v>
      </c>
      <c r="H611" s="4" t="s">
        <v>52</v>
      </c>
      <c r="I611" s="4" t="s">
        <v>49</v>
      </c>
      <c r="J611" s="4" t="s">
        <v>57</v>
      </c>
      <c r="K611" s="10">
        <v>172</v>
      </c>
      <c r="L611" s="9">
        <v>245.95999999999998</v>
      </c>
    </row>
    <row r="612" spans="1:12" x14ac:dyDescent="0.25">
      <c r="A612" s="2" t="s">
        <v>43</v>
      </c>
      <c r="B612" s="2">
        <v>2020</v>
      </c>
      <c r="C612" s="46">
        <v>43862</v>
      </c>
      <c r="D612" s="54">
        <f t="shared" si="9"/>
        <v>43862</v>
      </c>
      <c r="E612" s="2" t="s">
        <v>53</v>
      </c>
      <c r="F612" s="2" t="s">
        <v>55</v>
      </c>
      <c r="G612" s="2" t="s">
        <v>56</v>
      </c>
      <c r="H612" s="2" t="s">
        <v>52</v>
      </c>
      <c r="I612" s="2" t="s">
        <v>49</v>
      </c>
      <c r="J612" s="2" t="s">
        <v>57</v>
      </c>
      <c r="K612" s="11">
        <v>220</v>
      </c>
      <c r="L612" s="8">
        <v>314.60000000000002</v>
      </c>
    </row>
    <row r="613" spans="1:12" x14ac:dyDescent="0.25">
      <c r="A613" s="4" t="s">
        <v>40</v>
      </c>
      <c r="B613" s="4">
        <v>2020</v>
      </c>
      <c r="C613" s="47">
        <v>43862</v>
      </c>
      <c r="D613" s="55">
        <f t="shared" si="9"/>
        <v>43862</v>
      </c>
      <c r="E613" s="4" t="s">
        <v>53</v>
      </c>
      <c r="F613" s="4" t="s">
        <v>55</v>
      </c>
      <c r="G613" s="4" t="s">
        <v>56</v>
      </c>
      <c r="H613" s="4" t="s">
        <v>52</v>
      </c>
      <c r="I613" s="4" t="s">
        <v>49</v>
      </c>
      <c r="J613" s="4" t="s">
        <v>57</v>
      </c>
      <c r="K613" s="10">
        <v>142</v>
      </c>
      <c r="L613" s="9">
        <v>203.06</v>
      </c>
    </row>
    <row r="614" spans="1:12" x14ac:dyDescent="0.25">
      <c r="A614" s="2" t="s">
        <v>40</v>
      </c>
      <c r="B614" s="2">
        <v>2020</v>
      </c>
      <c r="C614" s="46">
        <v>43862</v>
      </c>
      <c r="D614" s="54">
        <f t="shared" si="9"/>
        <v>43862</v>
      </c>
      <c r="E614" s="2" t="s">
        <v>53</v>
      </c>
      <c r="F614" s="2" t="s">
        <v>55</v>
      </c>
      <c r="G614" s="2" t="s">
        <v>56</v>
      </c>
      <c r="H614" s="2" t="s">
        <v>52</v>
      </c>
      <c r="I614" s="2" t="s">
        <v>49</v>
      </c>
      <c r="J614" s="2" t="s">
        <v>57</v>
      </c>
      <c r="K614" s="11">
        <v>844</v>
      </c>
      <c r="L614" s="8">
        <v>1206.92</v>
      </c>
    </row>
    <row r="615" spans="1:12" x14ac:dyDescent="0.25">
      <c r="A615" s="4" t="s">
        <v>40</v>
      </c>
      <c r="B615" s="4">
        <v>2020</v>
      </c>
      <c r="C615" s="47">
        <v>43862</v>
      </c>
      <c r="D615" s="55">
        <f t="shared" si="9"/>
        <v>43862</v>
      </c>
      <c r="E615" s="4" t="s">
        <v>53</v>
      </c>
      <c r="F615" s="4" t="s">
        <v>55</v>
      </c>
      <c r="G615" s="4" t="s">
        <v>56</v>
      </c>
      <c r="H615" s="4" t="s">
        <v>52</v>
      </c>
      <c r="I615" s="4" t="s">
        <v>49</v>
      </c>
      <c r="J615" s="4" t="s">
        <v>57</v>
      </c>
      <c r="K615" s="10">
        <v>897</v>
      </c>
      <c r="L615" s="9">
        <v>1282.71</v>
      </c>
    </row>
    <row r="616" spans="1:12" x14ac:dyDescent="0.25">
      <c r="A616" s="2" t="s">
        <v>40</v>
      </c>
      <c r="B616" s="2">
        <v>2020</v>
      </c>
      <c r="C616" s="46">
        <v>43862</v>
      </c>
      <c r="D616" s="54">
        <f t="shared" si="9"/>
        <v>43862</v>
      </c>
      <c r="E616" s="2" t="s">
        <v>53</v>
      </c>
      <c r="F616" s="2" t="s">
        <v>55</v>
      </c>
      <c r="G616" s="2" t="s">
        <v>56</v>
      </c>
      <c r="H616" s="2" t="s">
        <v>52</v>
      </c>
      <c r="I616" s="2" t="s">
        <v>49</v>
      </c>
      <c r="J616" s="2" t="s">
        <v>57</v>
      </c>
      <c r="K616" s="11">
        <v>850</v>
      </c>
      <c r="L616" s="8">
        <v>526.24</v>
      </c>
    </row>
    <row r="617" spans="1:12" x14ac:dyDescent="0.25">
      <c r="A617" s="4" t="s">
        <v>41</v>
      </c>
      <c r="B617" s="4">
        <v>2020</v>
      </c>
      <c r="C617" s="47">
        <v>43862</v>
      </c>
      <c r="D617" s="55">
        <f t="shared" si="9"/>
        <v>43862</v>
      </c>
      <c r="E617" s="4" t="s">
        <v>53</v>
      </c>
      <c r="F617" s="4" t="s">
        <v>55</v>
      </c>
      <c r="G617" s="4" t="s">
        <v>56</v>
      </c>
      <c r="H617" s="4" t="s">
        <v>52</v>
      </c>
      <c r="I617" s="4" t="s">
        <v>49</v>
      </c>
      <c r="J617" s="4" t="s">
        <v>57</v>
      </c>
      <c r="K617" s="10">
        <v>883</v>
      </c>
      <c r="L617" s="9">
        <v>526.24</v>
      </c>
    </row>
    <row r="618" spans="1:12" x14ac:dyDescent="0.25">
      <c r="A618" s="2" t="s">
        <v>40</v>
      </c>
      <c r="B618" s="2">
        <v>2020</v>
      </c>
      <c r="C618" s="46">
        <v>43862</v>
      </c>
      <c r="D618" s="54">
        <f t="shared" si="9"/>
        <v>43862</v>
      </c>
      <c r="E618" s="2" t="s">
        <v>53</v>
      </c>
      <c r="F618" s="2" t="s">
        <v>55</v>
      </c>
      <c r="G618" s="2" t="s">
        <v>56</v>
      </c>
      <c r="H618" s="2" t="s">
        <v>52</v>
      </c>
      <c r="I618" s="2" t="s">
        <v>49</v>
      </c>
      <c r="J618" s="2" t="s">
        <v>57</v>
      </c>
      <c r="K618" s="11">
        <v>169</v>
      </c>
      <c r="L618" s="8">
        <v>241.67000000000002</v>
      </c>
    </row>
    <row r="619" spans="1:12" x14ac:dyDescent="0.25">
      <c r="A619" s="4" t="s">
        <v>41</v>
      </c>
      <c r="B619" s="4">
        <v>2020</v>
      </c>
      <c r="C619" s="47">
        <v>43862</v>
      </c>
      <c r="D619" s="55">
        <f t="shared" si="9"/>
        <v>43862</v>
      </c>
      <c r="E619" s="4" t="s">
        <v>53</v>
      </c>
      <c r="F619" s="4" t="s">
        <v>55</v>
      </c>
      <c r="G619" s="4" t="s">
        <v>56</v>
      </c>
      <c r="H619" s="4" t="s">
        <v>52</v>
      </c>
      <c r="I619" s="4" t="s">
        <v>49</v>
      </c>
      <c r="J619" s="4" t="s">
        <v>57</v>
      </c>
      <c r="K619" s="10">
        <v>217</v>
      </c>
      <c r="L619" s="9">
        <v>310.31</v>
      </c>
    </row>
    <row r="620" spans="1:12" x14ac:dyDescent="0.25">
      <c r="A620" s="2" t="s">
        <v>42</v>
      </c>
      <c r="B620" s="2">
        <v>2020</v>
      </c>
      <c r="C620" s="46">
        <v>43862</v>
      </c>
      <c r="D620" s="54">
        <f t="shared" si="9"/>
        <v>43862</v>
      </c>
      <c r="E620" s="2" t="s">
        <v>53</v>
      </c>
      <c r="F620" s="2" t="s">
        <v>55</v>
      </c>
      <c r="G620" s="2" t="s">
        <v>56</v>
      </c>
      <c r="H620" s="2" t="s">
        <v>52</v>
      </c>
      <c r="I620" s="2" t="s">
        <v>49</v>
      </c>
      <c r="J620" s="2" t="s">
        <v>57</v>
      </c>
      <c r="K620" s="11">
        <v>145</v>
      </c>
      <c r="L620" s="8">
        <v>207.35</v>
      </c>
    </row>
    <row r="621" spans="1:12" x14ac:dyDescent="0.25">
      <c r="A621" s="4" t="s">
        <v>41</v>
      </c>
      <c r="B621" s="4">
        <v>2020</v>
      </c>
      <c r="C621" s="47">
        <v>43862</v>
      </c>
      <c r="D621" s="55">
        <f t="shared" si="9"/>
        <v>43862</v>
      </c>
      <c r="E621" s="4" t="s">
        <v>53</v>
      </c>
      <c r="F621" s="4" t="s">
        <v>55</v>
      </c>
      <c r="G621" s="4" t="s">
        <v>56</v>
      </c>
      <c r="H621" s="4" t="s">
        <v>52</v>
      </c>
      <c r="I621" s="4" t="s">
        <v>49</v>
      </c>
      <c r="J621" s="4" t="s">
        <v>57</v>
      </c>
      <c r="K621" s="10">
        <v>819</v>
      </c>
      <c r="L621" s="9">
        <v>1171.17</v>
      </c>
    </row>
    <row r="622" spans="1:12" x14ac:dyDescent="0.25">
      <c r="A622" s="2" t="s">
        <v>40</v>
      </c>
      <c r="B622" s="2">
        <v>2020</v>
      </c>
      <c r="C622" s="46">
        <v>43862</v>
      </c>
      <c r="D622" s="54">
        <f t="shared" si="9"/>
        <v>43862</v>
      </c>
      <c r="E622" s="2" t="s">
        <v>53</v>
      </c>
      <c r="F622" s="2" t="s">
        <v>55</v>
      </c>
      <c r="G622" s="2" t="s">
        <v>56</v>
      </c>
      <c r="H622" s="2" t="s">
        <v>52</v>
      </c>
      <c r="I622" s="2" t="s">
        <v>49</v>
      </c>
      <c r="J622" s="2" t="s">
        <v>57</v>
      </c>
      <c r="K622" s="11">
        <v>143</v>
      </c>
      <c r="L622" s="8">
        <v>204.49</v>
      </c>
    </row>
    <row r="623" spans="1:12" x14ac:dyDescent="0.25">
      <c r="A623" s="4" t="s">
        <v>44</v>
      </c>
      <c r="B623" s="4">
        <v>2020</v>
      </c>
      <c r="C623" s="47">
        <v>43831</v>
      </c>
      <c r="D623" s="55">
        <f t="shared" si="9"/>
        <v>43831</v>
      </c>
      <c r="E623" s="4" t="s">
        <v>53</v>
      </c>
      <c r="F623" s="4" t="s">
        <v>55</v>
      </c>
      <c r="G623" s="4" t="s">
        <v>56</v>
      </c>
      <c r="H623" s="4" t="s">
        <v>52</v>
      </c>
      <c r="I623" s="4" t="s">
        <v>49</v>
      </c>
      <c r="J623" s="4" t="s">
        <v>57</v>
      </c>
      <c r="K623" s="10">
        <v>176</v>
      </c>
      <c r="L623" s="9">
        <v>251.68</v>
      </c>
    </row>
    <row r="624" spans="1:12" x14ac:dyDescent="0.25">
      <c r="A624" s="2" t="s">
        <v>42</v>
      </c>
      <c r="B624" s="2">
        <v>2020</v>
      </c>
      <c r="C624" s="46">
        <v>43831</v>
      </c>
      <c r="D624" s="54">
        <f t="shared" si="9"/>
        <v>43831</v>
      </c>
      <c r="E624" s="2" t="s">
        <v>53</v>
      </c>
      <c r="F624" s="2" t="s">
        <v>55</v>
      </c>
      <c r="G624" s="2" t="s">
        <v>56</v>
      </c>
      <c r="H624" s="2" t="s">
        <v>52</v>
      </c>
      <c r="I624" s="2" t="s">
        <v>49</v>
      </c>
      <c r="J624" s="2" t="s">
        <v>57</v>
      </c>
      <c r="K624" s="11">
        <v>224</v>
      </c>
      <c r="L624" s="8">
        <v>320.32</v>
      </c>
    </row>
    <row r="625" spans="1:12" x14ac:dyDescent="0.25">
      <c r="A625" s="4" t="s">
        <v>41</v>
      </c>
      <c r="B625" s="4">
        <v>2020</v>
      </c>
      <c r="C625" s="47">
        <v>43831</v>
      </c>
      <c r="D625" s="55">
        <f t="shared" si="9"/>
        <v>43831</v>
      </c>
      <c r="E625" s="4" t="s">
        <v>53</v>
      </c>
      <c r="F625" s="4" t="s">
        <v>55</v>
      </c>
      <c r="G625" s="4" t="s">
        <v>56</v>
      </c>
      <c r="H625" s="4" t="s">
        <v>52</v>
      </c>
      <c r="I625" s="4" t="s">
        <v>49</v>
      </c>
      <c r="J625" s="4" t="s">
        <v>57</v>
      </c>
      <c r="K625" s="10">
        <v>178</v>
      </c>
      <c r="L625" s="9">
        <v>254.54</v>
      </c>
    </row>
    <row r="626" spans="1:12" x14ac:dyDescent="0.25">
      <c r="A626" s="2" t="s">
        <v>40</v>
      </c>
      <c r="B626" s="2">
        <v>2020</v>
      </c>
      <c r="C626" s="46">
        <v>43831</v>
      </c>
      <c r="D626" s="54">
        <f t="shared" si="9"/>
        <v>43831</v>
      </c>
      <c r="E626" s="2" t="s">
        <v>53</v>
      </c>
      <c r="F626" s="2" t="s">
        <v>55</v>
      </c>
      <c r="G626" s="2" t="s">
        <v>56</v>
      </c>
      <c r="H626" s="2" t="s">
        <v>52</v>
      </c>
      <c r="I626" s="2" t="s">
        <v>49</v>
      </c>
      <c r="J626" s="2" t="s">
        <v>57</v>
      </c>
      <c r="K626" s="11">
        <v>148</v>
      </c>
      <c r="L626" s="8">
        <v>211.64</v>
      </c>
    </row>
    <row r="627" spans="1:12" x14ac:dyDescent="0.25">
      <c r="A627" s="4" t="s">
        <v>41</v>
      </c>
      <c r="B627" s="4">
        <v>2020</v>
      </c>
      <c r="C627" s="47">
        <v>43831</v>
      </c>
      <c r="D627" s="55">
        <f t="shared" si="9"/>
        <v>43831</v>
      </c>
      <c r="E627" s="4" t="s">
        <v>53</v>
      </c>
      <c r="F627" s="4" t="s">
        <v>55</v>
      </c>
      <c r="G627" s="4" t="s">
        <v>56</v>
      </c>
      <c r="H627" s="4" t="s">
        <v>52</v>
      </c>
      <c r="I627" s="4" t="s">
        <v>49</v>
      </c>
      <c r="J627" s="4" t="s">
        <v>57</v>
      </c>
      <c r="K627" s="10">
        <v>810</v>
      </c>
      <c r="L627" s="9">
        <v>1158.3</v>
      </c>
    </row>
    <row r="628" spans="1:12" x14ac:dyDescent="0.25">
      <c r="A628" s="2" t="s">
        <v>42</v>
      </c>
      <c r="B628" s="2">
        <v>2020</v>
      </c>
      <c r="C628" s="46">
        <v>43831</v>
      </c>
      <c r="D628" s="54">
        <f t="shared" si="9"/>
        <v>43831</v>
      </c>
      <c r="E628" s="2" t="s">
        <v>53</v>
      </c>
      <c r="F628" s="2" t="s">
        <v>55</v>
      </c>
      <c r="G628" s="2" t="s">
        <v>56</v>
      </c>
      <c r="H628" s="2" t="s">
        <v>52</v>
      </c>
      <c r="I628" s="2" t="s">
        <v>49</v>
      </c>
      <c r="J628" s="2" t="s">
        <v>57</v>
      </c>
      <c r="K628" s="11">
        <v>843</v>
      </c>
      <c r="L628" s="8">
        <v>1205.49</v>
      </c>
    </row>
    <row r="629" spans="1:12" x14ac:dyDescent="0.25">
      <c r="A629" s="4" t="s">
        <v>42</v>
      </c>
      <c r="B629" s="4">
        <v>2020</v>
      </c>
      <c r="C629" s="47">
        <v>43831</v>
      </c>
      <c r="D629" s="55">
        <f t="shared" si="9"/>
        <v>43831</v>
      </c>
      <c r="E629" s="4" t="s">
        <v>53</v>
      </c>
      <c r="F629" s="4" t="s">
        <v>55</v>
      </c>
      <c r="G629" s="4" t="s">
        <v>56</v>
      </c>
      <c r="H629" s="4" t="s">
        <v>52</v>
      </c>
      <c r="I629" s="4" t="s">
        <v>49</v>
      </c>
      <c r="J629" s="4" t="s">
        <v>57</v>
      </c>
      <c r="K629" s="10">
        <v>896</v>
      </c>
      <c r="L629" s="9">
        <v>1281.28</v>
      </c>
    </row>
    <row r="630" spans="1:12" x14ac:dyDescent="0.25">
      <c r="A630" s="2" t="s">
        <v>40</v>
      </c>
      <c r="B630" s="2">
        <v>2020</v>
      </c>
      <c r="C630" s="46">
        <v>43831</v>
      </c>
      <c r="D630" s="54">
        <f t="shared" si="9"/>
        <v>43831</v>
      </c>
      <c r="E630" s="2" t="s">
        <v>53</v>
      </c>
      <c r="F630" s="2" t="s">
        <v>55</v>
      </c>
      <c r="G630" s="2" t="s">
        <v>47</v>
      </c>
      <c r="H630" s="2" t="s">
        <v>52</v>
      </c>
      <c r="I630" s="2" t="s">
        <v>49</v>
      </c>
      <c r="J630" s="2" t="s">
        <v>50</v>
      </c>
      <c r="K630" s="11">
        <v>818</v>
      </c>
      <c r="L630" s="8">
        <v>526.24</v>
      </c>
    </row>
    <row r="631" spans="1:12" x14ac:dyDescent="0.25">
      <c r="A631" s="4" t="s">
        <v>42</v>
      </c>
      <c r="B631" s="4">
        <v>2020</v>
      </c>
      <c r="C631" s="47">
        <v>43831</v>
      </c>
      <c r="D631" s="55">
        <f t="shared" si="9"/>
        <v>43831</v>
      </c>
      <c r="E631" s="4" t="s">
        <v>53</v>
      </c>
      <c r="F631" s="4" t="s">
        <v>55</v>
      </c>
      <c r="G631" s="4" t="s">
        <v>56</v>
      </c>
      <c r="H631" s="4" t="s">
        <v>52</v>
      </c>
      <c r="I631" s="4" t="s">
        <v>49</v>
      </c>
      <c r="J631" s="4" t="s">
        <v>57</v>
      </c>
      <c r="K631" s="10">
        <v>849</v>
      </c>
      <c r="L631" s="9">
        <v>526.24</v>
      </c>
    </row>
    <row r="632" spans="1:12" x14ac:dyDescent="0.25">
      <c r="A632" s="2" t="s">
        <v>40</v>
      </c>
      <c r="B632" s="2">
        <v>2020</v>
      </c>
      <c r="C632" s="46">
        <v>43831</v>
      </c>
      <c r="D632" s="54">
        <f t="shared" si="9"/>
        <v>43831</v>
      </c>
      <c r="E632" s="2" t="s">
        <v>53</v>
      </c>
      <c r="F632" s="2" t="s">
        <v>55</v>
      </c>
      <c r="G632" s="2" t="s">
        <v>56</v>
      </c>
      <c r="H632" s="2" t="s">
        <v>52</v>
      </c>
      <c r="I632" s="2" t="s">
        <v>49</v>
      </c>
      <c r="J632" s="2" t="s">
        <v>57</v>
      </c>
      <c r="K632" s="11">
        <v>882</v>
      </c>
      <c r="L632" s="8">
        <v>526.24</v>
      </c>
    </row>
    <row r="633" spans="1:12" x14ac:dyDescent="0.25">
      <c r="A633" s="4" t="s">
        <v>41</v>
      </c>
      <c r="B633" s="4">
        <v>2020</v>
      </c>
      <c r="C633" s="47">
        <v>43831</v>
      </c>
      <c r="D633" s="55">
        <f t="shared" si="9"/>
        <v>43831</v>
      </c>
      <c r="E633" s="4" t="s">
        <v>53</v>
      </c>
      <c r="F633" s="4" t="s">
        <v>55</v>
      </c>
      <c r="G633" s="4" t="s">
        <v>56</v>
      </c>
      <c r="H633" s="4" t="s">
        <v>52</v>
      </c>
      <c r="I633" s="4" t="s">
        <v>49</v>
      </c>
      <c r="J633" s="4" t="s">
        <v>57</v>
      </c>
      <c r="K633" s="10">
        <v>147</v>
      </c>
      <c r="L633" s="9">
        <v>210.21</v>
      </c>
    </row>
    <row r="634" spans="1:12" x14ac:dyDescent="0.25">
      <c r="A634" s="2" t="s">
        <v>40</v>
      </c>
      <c r="B634" s="2">
        <v>2020</v>
      </c>
      <c r="C634" s="46">
        <v>43831</v>
      </c>
      <c r="D634" s="54">
        <f t="shared" si="9"/>
        <v>43831</v>
      </c>
      <c r="E634" s="2" t="s">
        <v>53</v>
      </c>
      <c r="F634" s="2" t="s">
        <v>55</v>
      </c>
      <c r="G634" s="2" t="s">
        <v>56</v>
      </c>
      <c r="H634" s="2" t="s">
        <v>52</v>
      </c>
      <c r="I634" s="2" t="s">
        <v>49</v>
      </c>
      <c r="J634" s="2" t="s">
        <v>57</v>
      </c>
      <c r="K634" s="11">
        <v>175</v>
      </c>
      <c r="L634" s="8">
        <v>250.25</v>
      </c>
    </row>
    <row r="635" spans="1:12" x14ac:dyDescent="0.25">
      <c r="A635" s="4" t="s">
        <v>43</v>
      </c>
      <c r="B635" s="4">
        <v>2020</v>
      </c>
      <c r="C635" s="47">
        <v>43831</v>
      </c>
      <c r="D635" s="55">
        <f t="shared" si="9"/>
        <v>43831</v>
      </c>
      <c r="E635" s="4" t="s">
        <v>53</v>
      </c>
      <c r="F635" s="4" t="s">
        <v>55</v>
      </c>
      <c r="G635" s="4" t="s">
        <v>56</v>
      </c>
      <c r="H635" s="4" t="s">
        <v>52</v>
      </c>
      <c r="I635" s="4" t="s">
        <v>49</v>
      </c>
      <c r="J635" s="4" t="s">
        <v>57</v>
      </c>
      <c r="K635" s="10">
        <v>223</v>
      </c>
      <c r="L635" s="9">
        <v>318.89</v>
      </c>
    </row>
    <row r="636" spans="1:12" x14ac:dyDescent="0.25">
      <c r="A636" s="2" t="s">
        <v>41</v>
      </c>
      <c r="B636" s="2">
        <v>2020</v>
      </c>
      <c r="C636" s="46">
        <v>43831</v>
      </c>
      <c r="D636" s="54">
        <f t="shared" si="9"/>
        <v>43831</v>
      </c>
      <c r="E636" s="2" t="s">
        <v>53</v>
      </c>
      <c r="F636" s="2" t="s">
        <v>55</v>
      </c>
      <c r="G636" s="2" t="s">
        <v>56</v>
      </c>
      <c r="H636" s="2" t="s">
        <v>52</v>
      </c>
      <c r="I636" s="2" t="s">
        <v>49</v>
      </c>
      <c r="J636" s="2" t="s">
        <v>57</v>
      </c>
      <c r="K636" s="11">
        <v>151</v>
      </c>
      <c r="L636" s="8">
        <v>215.93</v>
      </c>
    </row>
    <row r="637" spans="1:12" x14ac:dyDescent="0.25">
      <c r="A637" s="4" t="s">
        <v>43</v>
      </c>
      <c r="B637" s="4">
        <v>2020</v>
      </c>
      <c r="C637" s="47">
        <v>43831</v>
      </c>
      <c r="D637" s="55">
        <f t="shared" si="9"/>
        <v>43831</v>
      </c>
      <c r="E637" s="4" t="s">
        <v>53</v>
      </c>
      <c r="F637" s="4" t="s">
        <v>55</v>
      </c>
      <c r="G637" s="4" t="s">
        <v>56</v>
      </c>
      <c r="H637" s="4" t="s">
        <v>52</v>
      </c>
      <c r="I637" s="4" t="s">
        <v>49</v>
      </c>
      <c r="J637" s="4" t="s">
        <v>57</v>
      </c>
      <c r="K637" s="10">
        <v>852</v>
      </c>
      <c r="L637" s="9">
        <v>1218.3600000000001</v>
      </c>
    </row>
    <row r="638" spans="1:12" x14ac:dyDescent="0.25">
      <c r="A638" s="2" t="s">
        <v>44</v>
      </c>
      <c r="B638" s="2">
        <v>2020</v>
      </c>
      <c r="C638" s="46">
        <v>43831</v>
      </c>
      <c r="D638" s="54">
        <f t="shared" si="9"/>
        <v>43831</v>
      </c>
      <c r="E638" s="2" t="s">
        <v>53</v>
      </c>
      <c r="F638" s="2" t="s">
        <v>55</v>
      </c>
      <c r="G638" s="2" t="s">
        <v>56</v>
      </c>
      <c r="H638" s="2" t="s">
        <v>52</v>
      </c>
      <c r="I638" s="2" t="s">
        <v>49</v>
      </c>
      <c r="J638" s="2" t="s">
        <v>57</v>
      </c>
      <c r="K638" s="11">
        <v>149</v>
      </c>
      <c r="L638" s="8">
        <v>213.07</v>
      </c>
    </row>
    <row r="639" spans="1:12" x14ac:dyDescent="0.25">
      <c r="A639" s="4" t="s">
        <v>41</v>
      </c>
      <c r="B639" s="4">
        <v>2020</v>
      </c>
      <c r="C639" s="47">
        <v>44013</v>
      </c>
      <c r="D639" s="55">
        <f t="shared" si="9"/>
        <v>44013</v>
      </c>
      <c r="E639" s="4" t="s">
        <v>53</v>
      </c>
      <c r="F639" s="4" t="s">
        <v>55</v>
      </c>
      <c r="G639" s="4" t="s">
        <v>56</v>
      </c>
      <c r="H639" s="4" t="s">
        <v>52</v>
      </c>
      <c r="I639" s="4" t="s">
        <v>49</v>
      </c>
      <c r="J639" s="4" t="s">
        <v>57</v>
      </c>
      <c r="K639" s="10">
        <v>146</v>
      </c>
      <c r="L639" s="9">
        <v>208.78</v>
      </c>
    </row>
    <row r="640" spans="1:12" x14ac:dyDescent="0.25">
      <c r="A640" s="2" t="s">
        <v>40</v>
      </c>
      <c r="B640" s="2">
        <v>2020</v>
      </c>
      <c r="C640" s="46">
        <v>44013</v>
      </c>
      <c r="D640" s="54">
        <f t="shared" si="9"/>
        <v>44013</v>
      </c>
      <c r="E640" s="2" t="s">
        <v>53</v>
      </c>
      <c r="F640" s="2" t="s">
        <v>55</v>
      </c>
      <c r="G640" s="2" t="s">
        <v>56</v>
      </c>
      <c r="H640" s="2" t="s">
        <v>52</v>
      </c>
      <c r="I640" s="2" t="s">
        <v>49</v>
      </c>
      <c r="J640" s="2" t="s">
        <v>57</v>
      </c>
      <c r="K640" s="11">
        <v>362</v>
      </c>
      <c r="L640" s="8">
        <v>517.66</v>
      </c>
    </row>
    <row r="641" spans="1:12" x14ac:dyDescent="0.25">
      <c r="A641" s="4" t="s">
        <v>41</v>
      </c>
      <c r="B641" s="4">
        <v>2020</v>
      </c>
      <c r="C641" s="47">
        <v>44013</v>
      </c>
      <c r="D641" s="55">
        <f t="shared" si="9"/>
        <v>44013</v>
      </c>
      <c r="E641" s="4" t="s">
        <v>53</v>
      </c>
      <c r="F641" s="4" t="s">
        <v>55</v>
      </c>
      <c r="G641" s="4" t="s">
        <v>56</v>
      </c>
      <c r="H641" s="4" t="s">
        <v>52</v>
      </c>
      <c r="I641" s="4" t="s">
        <v>49</v>
      </c>
      <c r="J641" s="4" t="s">
        <v>57</v>
      </c>
      <c r="K641" s="10">
        <v>142</v>
      </c>
      <c r="L641" s="9">
        <v>203.06</v>
      </c>
    </row>
    <row r="642" spans="1:12" x14ac:dyDescent="0.25">
      <c r="A642" s="2" t="s">
        <v>41</v>
      </c>
      <c r="B642" s="2">
        <v>2020</v>
      </c>
      <c r="C642" s="46">
        <v>44013</v>
      </c>
      <c r="D642" s="54">
        <f t="shared" si="9"/>
        <v>44013</v>
      </c>
      <c r="E642" s="2" t="s">
        <v>53</v>
      </c>
      <c r="F642" s="2" t="s">
        <v>55</v>
      </c>
      <c r="G642" s="2" t="s">
        <v>56</v>
      </c>
      <c r="H642" s="2" t="s">
        <v>52</v>
      </c>
      <c r="I642" s="2" t="s">
        <v>49</v>
      </c>
      <c r="J642" s="2" t="s">
        <v>57</v>
      </c>
      <c r="K642" s="11">
        <v>190</v>
      </c>
      <c r="L642" s="8">
        <v>271.7</v>
      </c>
    </row>
    <row r="643" spans="1:12" x14ac:dyDescent="0.25">
      <c r="A643" s="4" t="s">
        <v>40</v>
      </c>
      <c r="B643" s="4">
        <v>2020</v>
      </c>
      <c r="C643" s="47">
        <v>44013</v>
      </c>
      <c r="D643" s="55">
        <f t="shared" ref="D643:D706" si="10">C643</f>
        <v>44013</v>
      </c>
      <c r="E643" s="4" t="s">
        <v>53</v>
      </c>
      <c r="F643" s="4" t="s">
        <v>55</v>
      </c>
      <c r="G643" s="4" t="s">
        <v>56</v>
      </c>
      <c r="H643" s="4" t="s">
        <v>52</v>
      </c>
      <c r="I643" s="4" t="s">
        <v>49</v>
      </c>
      <c r="J643" s="4" t="s">
        <v>57</v>
      </c>
      <c r="K643" s="10">
        <v>364</v>
      </c>
      <c r="L643" s="9">
        <v>520.52</v>
      </c>
    </row>
    <row r="644" spans="1:12" x14ac:dyDescent="0.25">
      <c r="A644" s="2" t="s">
        <v>40</v>
      </c>
      <c r="B644" s="2">
        <v>2020</v>
      </c>
      <c r="C644" s="46">
        <v>44013</v>
      </c>
      <c r="D644" s="54">
        <f t="shared" si="10"/>
        <v>44013</v>
      </c>
      <c r="E644" s="2" t="s">
        <v>53</v>
      </c>
      <c r="F644" s="2" t="s">
        <v>55</v>
      </c>
      <c r="G644" s="2" t="s">
        <v>56</v>
      </c>
      <c r="H644" s="2" t="s">
        <v>52</v>
      </c>
      <c r="I644" s="2" t="s">
        <v>49</v>
      </c>
      <c r="J644" s="2" t="s">
        <v>57</v>
      </c>
      <c r="K644" s="11">
        <v>815</v>
      </c>
      <c r="L644" s="8">
        <v>1165.45</v>
      </c>
    </row>
    <row r="645" spans="1:12" x14ac:dyDescent="0.25">
      <c r="A645" s="4" t="s">
        <v>42</v>
      </c>
      <c r="B645" s="4">
        <v>2020</v>
      </c>
      <c r="C645" s="47">
        <v>44013</v>
      </c>
      <c r="D645" s="55">
        <f t="shared" si="10"/>
        <v>44013</v>
      </c>
      <c r="E645" s="4" t="s">
        <v>53</v>
      </c>
      <c r="F645" s="4" t="s">
        <v>55</v>
      </c>
      <c r="G645" s="4" t="s">
        <v>56</v>
      </c>
      <c r="H645" s="4" t="s">
        <v>52</v>
      </c>
      <c r="I645" s="4" t="s">
        <v>49</v>
      </c>
      <c r="J645" s="4" t="s">
        <v>57</v>
      </c>
      <c r="K645" s="10">
        <v>848</v>
      </c>
      <c r="L645" s="9">
        <v>1212.6399999999999</v>
      </c>
    </row>
    <row r="646" spans="1:12" x14ac:dyDescent="0.25">
      <c r="A646" s="2" t="s">
        <v>40</v>
      </c>
      <c r="B646" s="2">
        <v>2020</v>
      </c>
      <c r="C646" s="46">
        <v>44013</v>
      </c>
      <c r="D646" s="54">
        <f t="shared" si="10"/>
        <v>44013</v>
      </c>
      <c r="E646" s="2" t="s">
        <v>53</v>
      </c>
      <c r="F646" s="2" t="s">
        <v>55</v>
      </c>
      <c r="G646" s="2" t="s">
        <v>56</v>
      </c>
      <c r="H646" s="2" t="s">
        <v>52</v>
      </c>
      <c r="I646" s="2" t="s">
        <v>49</v>
      </c>
      <c r="J646" s="2" t="s">
        <v>57</v>
      </c>
      <c r="K646" s="11">
        <v>901</v>
      </c>
      <c r="L646" s="8">
        <v>1288.43</v>
      </c>
    </row>
    <row r="647" spans="1:12" x14ac:dyDescent="0.25">
      <c r="A647" s="4" t="s">
        <v>40</v>
      </c>
      <c r="B647" s="4">
        <v>2020</v>
      </c>
      <c r="C647" s="47">
        <v>44013</v>
      </c>
      <c r="D647" s="55">
        <f t="shared" si="10"/>
        <v>44013</v>
      </c>
      <c r="E647" s="4" t="s">
        <v>53</v>
      </c>
      <c r="F647" s="4" t="s">
        <v>55</v>
      </c>
      <c r="G647" s="4" t="s">
        <v>56</v>
      </c>
      <c r="H647" s="4" t="s">
        <v>52</v>
      </c>
      <c r="I647" s="4" t="s">
        <v>49</v>
      </c>
      <c r="J647" s="4" t="s">
        <v>57</v>
      </c>
      <c r="K647" s="10">
        <v>854</v>
      </c>
      <c r="L647" s="9">
        <v>526.24</v>
      </c>
    </row>
    <row r="648" spans="1:12" x14ac:dyDescent="0.25">
      <c r="A648" s="2" t="s">
        <v>41</v>
      </c>
      <c r="B648" s="2">
        <v>2020</v>
      </c>
      <c r="C648" s="46">
        <v>44013</v>
      </c>
      <c r="D648" s="54">
        <f t="shared" si="10"/>
        <v>44013</v>
      </c>
      <c r="E648" s="2" t="s">
        <v>53</v>
      </c>
      <c r="F648" s="2" t="s">
        <v>55</v>
      </c>
      <c r="G648" s="2" t="s">
        <v>56</v>
      </c>
      <c r="H648" s="2" t="s">
        <v>52</v>
      </c>
      <c r="I648" s="2" t="s">
        <v>49</v>
      </c>
      <c r="J648" s="2" t="s">
        <v>57</v>
      </c>
      <c r="K648" s="11">
        <v>189</v>
      </c>
      <c r="L648" s="8">
        <v>526.24</v>
      </c>
    </row>
    <row r="649" spans="1:12" x14ac:dyDescent="0.25">
      <c r="A649" s="4" t="s">
        <v>40</v>
      </c>
      <c r="B649" s="4">
        <v>2020</v>
      </c>
      <c r="C649" s="47">
        <v>44013</v>
      </c>
      <c r="D649" s="55">
        <f t="shared" si="10"/>
        <v>44013</v>
      </c>
      <c r="E649" s="4" t="s">
        <v>53</v>
      </c>
      <c r="F649" s="4" t="s">
        <v>55</v>
      </c>
      <c r="G649" s="4" t="s">
        <v>56</v>
      </c>
      <c r="H649" s="4" t="s">
        <v>52</v>
      </c>
      <c r="I649" s="4" t="s">
        <v>49</v>
      </c>
      <c r="J649" s="4" t="s">
        <v>57</v>
      </c>
      <c r="K649" s="10">
        <v>363</v>
      </c>
      <c r="L649" s="9">
        <v>519.09</v>
      </c>
    </row>
    <row r="650" spans="1:12" x14ac:dyDescent="0.25">
      <c r="A650" s="2" t="s">
        <v>40</v>
      </c>
      <c r="B650" s="2">
        <v>2020</v>
      </c>
      <c r="C650" s="46">
        <v>44013</v>
      </c>
      <c r="D650" s="54">
        <f t="shared" si="10"/>
        <v>44013</v>
      </c>
      <c r="E650" s="2" t="s">
        <v>53</v>
      </c>
      <c r="F650" s="2" t="s">
        <v>55</v>
      </c>
      <c r="G650" s="2" t="s">
        <v>56</v>
      </c>
      <c r="H650" s="2" t="s">
        <v>52</v>
      </c>
      <c r="I650" s="2" t="s">
        <v>49</v>
      </c>
      <c r="J650" s="2" t="s">
        <v>57</v>
      </c>
      <c r="K650" s="11">
        <v>145</v>
      </c>
      <c r="L650" s="8">
        <v>207.35</v>
      </c>
    </row>
    <row r="651" spans="1:12" x14ac:dyDescent="0.25">
      <c r="A651" s="4" t="s">
        <v>40</v>
      </c>
      <c r="B651" s="4">
        <v>2020</v>
      </c>
      <c r="C651" s="47">
        <v>44013</v>
      </c>
      <c r="D651" s="55">
        <f t="shared" si="10"/>
        <v>44013</v>
      </c>
      <c r="E651" s="4" t="s">
        <v>53</v>
      </c>
      <c r="F651" s="4" t="s">
        <v>55</v>
      </c>
      <c r="G651" s="4" t="s">
        <v>56</v>
      </c>
      <c r="H651" s="4" t="s">
        <v>52</v>
      </c>
      <c r="I651" s="4" t="s">
        <v>49</v>
      </c>
      <c r="J651" s="4" t="s">
        <v>57</v>
      </c>
      <c r="K651" s="10">
        <v>193</v>
      </c>
      <c r="L651" s="9">
        <v>275.99</v>
      </c>
    </row>
    <row r="652" spans="1:12" x14ac:dyDescent="0.25">
      <c r="A652" s="2" t="s">
        <v>41</v>
      </c>
      <c r="B652" s="2">
        <v>2020</v>
      </c>
      <c r="C652" s="46">
        <v>44013</v>
      </c>
      <c r="D652" s="54">
        <f t="shared" si="10"/>
        <v>44013</v>
      </c>
      <c r="E652" s="2" t="s">
        <v>53</v>
      </c>
      <c r="F652" s="2" t="s">
        <v>55</v>
      </c>
      <c r="G652" s="2" t="s">
        <v>56</v>
      </c>
      <c r="H652" s="2" t="s">
        <v>52</v>
      </c>
      <c r="I652" s="2" t="s">
        <v>49</v>
      </c>
      <c r="J652" s="2" t="s">
        <v>57</v>
      </c>
      <c r="K652" s="11">
        <v>361</v>
      </c>
      <c r="L652" s="8">
        <v>516.23</v>
      </c>
    </row>
    <row r="653" spans="1:12" x14ac:dyDescent="0.25">
      <c r="A653" s="4" t="s">
        <v>40</v>
      </c>
      <c r="B653" s="4">
        <v>2020</v>
      </c>
      <c r="C653" s="47">
        <v>44013</v>
      </c>
      <c r="D653" s="55">
        <f t="shared" si="10"/>
        <v>44013</v>
      </c>
      <c r="E653" s="4" t="s">
        <v>53</v>
      </c>
      <c r="F653" s="4" t="s">
        <v>55</v>
      </c>
      <c r="G653" s="4" t="s">
        <v>56</v>
      </c>
      <c r="H653" s="4" t="s">
        <v>52</v>
      </c>
      <c r="I653" s="4" t="s">
        <v>49</v>
      </c>
      <c r="J653" s="4" t="s">
        <v>57</v>
      </c>
      <c r="K653" s="10">
        <v>824</v>
      </c>
      <c r="L653" s="9">
        <v>1178.32</v>
      </c>
    </row>
    <row r="654" spans="1:12" x14ac:dyDescent="0.25">
      <c r="A654" s="2" t="s">
        <v>41</v>
      </c>
      <c r="B654" s="2">
        <v>2020</v>
      </c>
      <c r="C654" s="46">
        <v>44013</v>
      </c>
      <c r="D654" s="54">
        <f t="shared" si="10"/>
        <v>44013</v>
      </c>
      <c r="E654" s="2" t="s">
        <v>53</v>
      </c>
      <c r="F654" s="2" t="s">
        <v>55</v>
      </c>
      <c r="G654" s="2" t="s">
        <v>56</v>
      </c>
      <c r="H654" s="2" t="s">
        <v>52</v>
      </c>
      <c r="I654" s="2" t="s">
        <v>49</v>
      </c>
      <c r="J654" s="2" t="s">
        <v>57</v>
      </c>
      <c r="K654" s="11">
        <v>857</v>
      </c>
      <c r="L654" s="8">
        <v>1225.51</v>
      </c>
    </row>
    <row r="655" spans="1:12" x14ac:dyDescent="0.25">
      <c r="A655" s="4" t="s">
        <v>41</v>
      </c>
      <c r="B655" s="4">
        <v>2020</v>
      </c>
      <c r="C655" s="47">
        <v>44013</v>
      </c>
      <c r="D655" s="55">
        <f t="shared" si="10"/>
        <v>44013</v>
      </c>
      <c r="E655" s="4" t="s">
        <v>53</v>
      </c>
      <c r="F655" s="4" t="s">
        <v>55</v>
      </c>
      <c r="G655" s="4" t="s">
        <v>56</v>
      </c>
      <c r="H655" s="4" t="s">
        <v>52</v>
      </c>
      <c r="I655" s="4" t="s">
        <v>49</v>
      </c>
      <c r="J655" s="4" t="s">
        <v>57</v>
      </c>
      <c r="K655" s="10">
        <v>365</v>
      </c>
      <c r="L655" s="9">
        <v>521.95000000000005</v>
      </c>
    </row>
    <row r="656" spans="1:12" x14ac:dyDescent="0.25">
      <c r="A656" s="2" t="s">
        <v>41</v>
      </c>
      <c r="B656" s="2">
        <v>2020</v>
      </c>
      <c r="C656" s="46">
        <v>43983</v>
      </c>
      <c r="D656" s="54">
        <f t="shared" si="10"/>
        <v>43983</v>
      </c>
      <c r="E656" s="2" t="s">
        <v>53</v>
      </c>
      <c r="F656" s="2" t="s">
        <v>55</v>
      </c>
      <c r="G656" s="2" t="s">
        <v>56</v>
      </c>
      <c r="H656" s="2" t="s">
        <v>52</v>
      </c>
      <c r="I656" s="2" t="s">
        <v>49</v>
      </c>
      <c r="J656" s="2" t="s">
        <v>57</v>
      </c>
      <c r="K656" s="11">
        <v>152</v>
      </c>
      <c r="L656" s="8">
        <v>217.36</v>
      </c>
    </row>
    <row r="657" spans="1:12" x14ac:dyDescent="0.25">
      <c r="A657" s="4" t="s">
        <v>41</v>
      </c>
      <c r="B657" s="4">
        <v>2020</v>
      </c>
      <c r="C657" s="47">
        <v>43983</v>
      </c>
      <c r="D657" s="55">
        <f t="shared" si="10"/>
        <v>43983</v>
      </c>
      <c r="E657" s="4" t="s">
        <v>53</v>
      </c>
      <c r="F657" s="4" t="s">
        <v>55</v>
      </c>
      <c r="G657" s="4" t="s">
        <v>56</v>
      </c>
      <c r="H657" s="4" t="s">
        <v>52</v>
      </c>
      <c r="I657" s="4" t="s">
        <v>49</v>
      </c>
      <c r="J657" s="4" t="s">
        <v>57</v>
      </c>
      <c r="K657" s="10">
        <v>194</v>
      </c>
      <c r="L657" s="9">
        <v>277.42</v>
      </c>
    </row>
    <row r="658" spans="1:12" x14ac:dyDescent="0.25">
      <c r="A658" s="2" t="s">
        <v>44</v>
      </c>
      <c r="B658" s="2">
        <v>2020</v>
      </c>
      <c r="C658" s="46">
        <v>43983</v>
      </c>
      <c r="D658" s="54">
        <f t="shared" si="10"/>
        <v>43983</v>
      </c>
      <c r="E658" s="2" t="s">
        <v>53</v>
      </c>
      <c r="F658" s="2" t="s">
        <v>55</v>
      </c>
      <c r="G658" s="2" t="s">
        <v>56</v>
      </c>
      <c r="H658" s="2" t="s">
        <v>52</v>
      </c>
      <c r="I658" s="2" t="s">
        <v>49</v>
      </c>
      <c r="J658" s="2" t="s">
        <v>57</v>
      </c>
      <c r="K658" s="11">
        <v>368</v>
      </c>
      <c r="L658" s="8">
        <v>526.24</v>
      </c>
    </row>
    <row r="659" spans="1:12" x14ac:dyDescent="0.25">
      <c r="A659" s="4" t="s">
        <v>42</v>
      </c>
      <c r="B659" s="4">
        <v>2020</v>
      </c>
      <c r="C659" s="47">
        <v>43983</v>
      </c>
      <c r="D659" s="55">
        <f t="shared" si="10"/>
        <v>43983</v>
      </c>
      <c r="E659" s="4" t="s">
        <v>53</v>
      </c>
      <c r="F659" s="4" t="s">
        <v>55</v>
      </c>
      <c r="G659" s="4" t="s">
        <v>56</v>
      </c>
      <c r="H659" s="4" t="s">
        <v>52</v>
      </c>
      <c r="I659" s="4" t="s">
        <v>49</v>
      </c>
      <c r="J659" s="4" t="s">
        <v>57</v>
      </c>
      <c r="K659" s="10">
        <v>148</v>
      </c>
      <c r="L659" s="9">
        <v>211.64</v>
      </c>
    </row>
    <row r="660" spans="1:12" x14ac:dyDescent="0.25">
      <c r="A660" s="2" t="s">
        <v>41</v>
      </c>
      <c r="B660" s="2">
        <v>2020</v>
      </c>
      <c r="C660" s="46">
        <v>43983</v>
      </c>
      <c r="D660" s="54">
        <f t="shared" si="10"/>
        <v>43983</v>
      </c>
      <c r="E660" s="2" t="s">
        <v>53</v>
      </c>
      <c r="F660" s="2" t="s">
        <v>55</v>
      </c>
      <c r="G660" s="2" t="s">
        <v>56</v>
      </c>
      <c r="H660" s="2" t="s">
        <v>52</v>
      </c>
      <c r="I660" s="2" t="s">
        <v>49</v>
      </c>
      <c r="J660" s="2" t="s">
        <v>57</v>
      </c>
      <c r="K660" s="11">
        <v>196</v>
      </c>
      <c r="L660" s="8">
        <v>280.27999999999997</v>
      </c>
    </row>
    <row r="661" spans="1:12" x14ac:dyDescent="0.25">
      <c r="A661" s="4" t="s">
        <v>44</v>
      </c>
      <c r="B661" s="4">
        <v>2020</v>
      </c>
      <c r="C661" s="47">
        <v>43983</v>
      </c>
      <c r="D661" s="55">
        <f t="shared" si="10"/>
        <v>43983</v>
      </c>
      <c r="E661" s="4" t="s">
        <v>53</v>
      </c>
      <c r="F661" s="4" t="s">
        <v>55</v>
      </c>
      <c r="G661" s="4" t="s">
        <v>56</v>
      </c>
      <c r="H661" s="4" t="s">
        <v>52</v>
      </c>
      <c r="I661" s="4" t="s">
        <v>49</v>
      </c>
      <c r="J661" s="4" t="s">
        <v>57</v>
      </c>
      <c r="K661" s="10">
        <v>370</v>
      </c>
      <c r="L661" s="9">
        <v>529.1</v>
      </c>
    </row>
    <row r="662" spans="1:12" x14ac:dyDescent="0.25">
      <c r="A662" s="2" t="s">
        <v>41</v>
      </c>
      <c r="B662" s="2">
        <v>2020</v>
      </c>
      <c r="C662" s="46">
        <v>43983</v>
      </c>
      <c r="D662" s="54">
        <f t="shared" si="10"/>
        <v>43983</v>
      </c>
      <c r="E662" s="2" t="s">
        <v>53</v>
      </c>
      <c r="F662" s="2" t="s">
        <v>55</v>
      </c>
      <c r="G662" s="2" t="s">
        <v>56</v>
      </c>
      <c r="H662" s="2" t="s">
        <v>52</v>
      </c>
      <c r="I662" s="2" t="s">
        <v>49</v>
      </c>
      <c r="J662" s="2" t="s">
        <v>57</v>
      </c>
      <c r="K662" s="11">
        <v>814</v>
      </c>
      <c r="L662" s="8">
        <v>1164.02</v>
      </c>
    </row>
    <row r="663" spans="1:12" x14ac:dyDescent="0.25">
      <c r="A663" s="4" t="s">
        <v>40</v>
      </c>
      <c r="B663" s="4">
        <v>2020</v>
      </c>
      <c r="C663" s="47">
        <v>43983</v>
      </c>
      <c r="D663" s="55">
        <f t="shared" si="10"/>
        <v>43983</v>
      </c>
      <c r="E663" s="4" t="s">
        <v>53</v>
      </c>
      <c r="F663" s="4" t="s">
        <v>55</v>
      </c>
      <c r="G663" s="4" t="s">
        <v>56</v>
      </c>
      <c r="H663" s="4" t="s">
        <v>52</v>
      </c>
      <c r="I663" s="4" t="s">
        <v>49</v>
      </c>
      <c r="J663" s="4" t="s">
        <v>57</v>
      </c>
      <c r="K663" s="10">
        <v>847</v>
      </c>
      <c r="L663" s="9">
        <v>1211.21</v>
      </c>
    </row>
    <row r="664" spans="1:12" x14ac:dyDescent="0.25">
      <c r="A664" s="2" t="s">
        <v>42</v>
      </c>
      <c r="B664" s="2">
        <v>2020</v>
      </c>
      <c r="C664" s="46">
        <v>43983</v>
      </c>
      <c r="D664" s="54">
        <f t="shared" si="10"/>
        <v>43983</v>
      </c>
      <c r="E664" s="2" t="s">
        <v>53</v>
      </c>
      <c r="F664" s="2" t="s">
        <v>55</v>
      </c>
      <c r="G664" s="2" t="s">
        <v>56</v>
      </c>
      <c r="H664" s="2" t="s">
        <v>52</v>
      </c>
      <c r="I664" s="2" t="s">
        <v>49</v>
      </c>
      <c r="J664" s="2" t="s">
        <v>57</v>
      </c>
      <c r="K664" s="11">
        <v>195</v>
      </c>
      <c r="L664" s="8">
        <v>526.24</v>
      </c>
    </row>
    <row r="665" spans="1:12" x14ac:dyDescent="0.25">
      <c r="A665" s="4" t="s">
        <v>41</v>
      </c>
      <c r="B665" s="4">
        <v>2020</v>
      </c>
      <c r="C665" s="47">
        <v>43983</v>
      </c>
      <c r="D665" s="55">
        <f t="shared" si="10"/>
        <v>43983</v>
      </c>
      <c r="E665" s="4" t="s">
        <v>53</v>
      </c>
      <c r="F665" s="4" t="s">
        <v>55</v>
      </c>
      <c r="G665" s="4" t="s">
        <v>56</v>
      </c>
      <c r="H665" s="4" t="s">
        <v>52</v>
      </c>
      <c r="I665" s="4" t="s">
        <v>49</v>
      </c>
      <c r="J665" s="4" t="s">
        <v>57</v>
      </c>
      <c r="K665" s="10">
        <v>369</v>
      </c>
      <c r="L665" s="9">
        <v>527.66999999999996</v>
      </c>
    </row>
    <row r="666" spans="1:12" x14ac:dyDescent="0.25">
      <c r="A666" s="2" t="s">
        <v>44</v>
      </c>
      <c r="B666" s="2">
        <v>2020</v>
      </c>
      <c r="C666" s="46">
        <v>43983</v>
      </c>
      <c r="D666" s="54">
        <f t="shared" si="10"/>
        <v>43983</v>
      </c>
      <c r="E666" s="2" t="s">
        <v>53</v>
      </c>
      <c r="F666" s="2" t="s">
        <v>55</v>
      </c>
      <c r="G666" s="2" t="s">
        <v>56</v>
      </c>
      <c r="H666" s="2" t="s">
        <v>52</v>
      </c>
      <c r="I666" s="2" t="s">
        <v>49</v>
      </c>
      <c r="J666" s="2" t="s">
        <v>57</v>
      </c>
      <c r="K666" s="11">
        <v>151</v>
      </c>
      <c r="L666" s="8">
        <v>215.93</v>
      </c>
    </row>
    <row r="667" spans="1:12" x14ac:dyDescent="0.25">
      <c r="A667" s="4" t="s">
        <v>41</v>
      </c>
      <c r="B667" s="4">
        <v>2020</v>
      </c>
      <c r="C667" s="47">
        <v>43983</v>
      </c>
      <c r="D667" s="55">
        <f t="shared" si="10"/>
        <v>43983</v>
      </c>
      <c r="E667" s="4" t="s">
        <v>53</v>
      </c>
      <c r="F667" s="4" t="s">
        <v>55</v>
      </c>
      <c r="G667" s="4" t="s">
        <v>56</v>
      </c>
      <c r="H667" s="4" t="s">
        <v>52</v>
      </c>
      <c r="I667" s="4" t="s">
        <v>49</v>
      </c>
      <c r="J667" s="4" t="s">
        <v>57</v>
      </c>
      <c r="K667" s="10">
        <v>199</v>
      </c>
      <c r="L667" s="9">
        <v>284.57</v>
      </c>
    </row>
    <row r="668" spans="1:12" x14ac:dyDescent="0.25">
      <c r="A668" s="2" t="s">
        <v>42</v>
      </c>
      <c r="B668" s="2">
        <v>2020</v>
      </c>
      <c r="C668" s="46">
        <v>43983</v>
      </c>
      <c r="D668" s="54">
        <f t="shared" si="10"/>
        <v>43983</v>
      </c>
      <c r="E668" s="2" t="s">
        <v>53</v>
      </c>
      <c r="F668" s="2" t="s">
        <v>55</v>
      </c>
      <c r="G668" s="2" t="s">
        <v>56</v>
      </c>
      <c r="H668" s="2" t="s">
        <v>52</v>
      </c>
      <c r="I668" s="2" t="s">
        <v>49</v>
      </c>
      <c r="J668" s="2" t="s">
        <v>57</v>
      </c>
      <c r="K668" s="11">
        <v>367</v>
      </c>
      <c r="L668" s="8">
        <v>524.80999999999995</v>
      </c>
    </row>
    <row r="669" spans="1:12" x14ac:dyDescent="0.25">
      <c r="A669" s="4" t="s">
        <v>44</v>
      </c>
      <c r="B669" s="4">
        <v>2020</v>
      </c>
      <c r="C669" s="47">
        <v>43983</v>
      </c>
      <c r="D669" s="55">
        <f t="shared" si="10"/>
        <v>43983</v>
      </c>
      <c r="E669" s="4" t="s">
        <v>53</v>
      </c>
      <c r="F669" s="4" t="s">
        <v>55</v>
      </c>
      <c r="G669" s="4" t="s">
        <v>56</v>
      </c>
      <c r="H669" s="4" t="s">
        <v>52</v>
      </c>
      <c r="I669" s="4" t="s">
        <v>49</v>
      </c>
      <c r="J669" s="4" t="s">
        <v>57</v>
      </c>
      <c r="K669" s="10">
        <v>823</v>
      </c>
      <c r="L669" s="9">
        <v>1176.8899999999999</v>
      </c>
    </row>
    <row r="670" spans="1:12" x14ac:dyDescent="0.25">
      <c r="A670" s="2" t="s">
        <v>40</v>
      </c>
      <c r="B670" s="2">
        <v>2020</v>
      </c>
      <c r="C670" s="46">
        <v>43983</v>
      </c>
      <c r="D670" s="54">
        <f t="shared" si="10"/>
        <v>43983</v>
      </c>
      <c r="E670" s="2" t="s">
        <v>53</v>
      </c>
      <c r="F670" s="2" t="s">
        <v>55</v>
      </c>
      <c r="G670" s="2" t="s">
        <v>56</v>
      </c>
      <c r="H670" s="2" t="s">
        <v>52</v>
      </c>
      <c r="I670" s="2" t="s">
        <v>49</v>
      </c>
      <c r="J670" s="2" t="s">
        <v>57</v>
      </c>
      <c r="K670" s="11">
        <v>856</v>
      </c>
      <c r="L670" s="8">
        <v>1224.08</v>
      </c>
    </row>
    <row r="671" spans="1:12" x14ac:dyDescent="0.25">
      <c r="A671" s="4" t="s">
        <v>41</v>
      </c>
      <c r="B671" s="4">
        <v>2020</v>
      </c>
      <c r="C671" s="47">
        <v>43983</v>
      </c>
      <c r="D671" s="55">
        <f t="shared" si="10"/>
        <v>43983</v>
      </c>
      <c r="E671" s="4" t="s">
        <v>53</v>
      </c>
      <c r="F671" s="4" t="s">
        <v>55</v>
      </c>
      <c r="G671" s="4" t="s">
        <v>56</v>
      </c>
      <c r="H671" s="4" t="s">
        <v>52</v>
      </c>
      <c r="I671" s="4" t="s">
        <v>49</v>
      </c>
      <c r="J671" s="4" t="s">
        <v>57</v>
      </c>
      <c r="K671" s="10">
        <v>371</v>
      </c>
      <c r="L671" s="9">
        <v>530.53</v>
      </c>
    </row>
    <row r="672" spans="1:12" x14ac:dyDescent="0.25">
      <c r="A672" s="2" t="s">
        <v>41</v>
      </c>
      <c r="B672" s="2">
        <v>2020</v>
      </c>
      <c r="C672" s="46">
        <v>43891</v>
      </c>
      <c r="D672" s="54">
        <f t="shared" si="10"/>
        <v>43891</v>
      </c>
      <c r="E672" s="2" t="s">
        <v>53</v>
      </c>
      <c r="F672" s="2" t="s">
        <v>55</v>
      </c>
      <c r="G672" s="2" t="s">
        <v>56</v>
      </c>
      <c r="H672" s="2" t="s">
        <v>52</v>
      </c>
      <c r="I672" s="2" t="s">
        <v>49</v>
      </c>
      <c r="J672" s="2" t="s">
        <v>57</v>
      </c>
      <c r="K672" s="11">
        <v>164</v>
      </c>
      <c r="L672" s="8">
        <v>234.51999999999998</v>
      </c>
    </row>
    <row r="673" spans="1:12" x14ac:dyDescent="0.25">
      <c r="A673" s="4" t="s">
        <v>44</v>
      </c>
      <c r="B673" s="4">
        <v>2020</v>
      </c>
      <c r="C673" s="47">
        <v>43891</v>
      </c>
      <c r="D673" s="55">
        <f t="shared" si="10"/>
        <v>43891</v>
      </c>
      <c r="E673" s="4" t="s">
        <v>53</v>
      </c>
      <c r="F673" s="4" t="s">
        <v>55</v>
      </c>
      <c r="G673" s="4" t="s">
        <v>56</v>
      </c>
      <c r="H673" s="4" t="s">
        <v>52</v>
      </c>
      <c r="I673" s="4" t="s">
        <v>49</v>
      </c>
      <c r="J673" s="4" t="s">
        <v>57</v>
      </c>
      <c r="K673" s="10">
        <v>212</v>
      </c>
      <c r="L673" s="9">
        <v>303.15999999999997</v>
      </c>
    </row>
    <row r="674" spans="1:12" x14ac:dyDescent="0.25">
      <c r="A674" s="2" t="s">
        <v>41</v>
      </c>
      <c r="B674" s="2">
        <v>2020</v>
      </c>
      <c r="C674" s="46">
        <v>43891</v>
      </c>
      <c r="D674" s="54">
        <f t="shared" si="10"/>
        <v>43891</v>
      </c>
      <c r="E674" s="2" t="s">
        <v>53</v>
      </c>
      <c r="F674" s="2" t="s">
        <v>55</v>
      </c>
      <c r="G674" s="2" t="s">
        <v>56</v>
      </c>
      <c r="H674" s="2" t="s">
        <v>52</v>
      </c>
      <c r="I674" s="2" t="s">
        <v>49</v>
      </c>
      <c r="J674" s="2" t="s">
        <v>57</v>
      </c>
      <c r="K674" s="11">
        <v>140</v>
      </c>
      <c r="L674" s="8">
        <v>200.2</v>
      </c>
    </row>
    <row r="675" spans="1:12" x14ac:dyDescent="0.25">
      <c r="A675" s="4" t="s">
        <v>41</v>
      </c>
      <c r="B675" s="4">
        <v>2020</v>
      </c>
      <c r="C675" s="47">
        <v>43891</v>
      </c>
      <c r="D675" s="55">
        <f t="shared" si="10"/>
        <v>43891</v>
      </c>
      <c r="E675" s="4" t="s">
        <v>53</v>
      </c>
      <c r="F675" s="4" t="s">
        <v>55</v>
      </c>
      <c r="G675" s="4" t="s">
        <v>56</v>
      </c>
      <c r="H675" s="4" t="s">
        <v>52</v>
      </c>
      <c r="I675" s="4" t="s">
        <v>49</v>
      </c>
      <c r="J675" s="4" t="s">
        <v>57</v>
      </c>
      <c r="K675" s="10">
        <v>166</v>
      </c>
      <c r="L675" s="9">
        <v>237.38</v>
      </c>
    </row>
    <row r="676" spans="1:12" x14ac:dyDescent="0.25">
      <c r="A676" s="2" t="s">
        <v>40</v>
      </c>
      <c r="B676" s="2">
        <v>2020</v>
      </c>
      <c r="C676" s="46">
        <v>43891</v>
      </c>
      <c r="D676" s="54">
        <f t="shared" si="10"/>
        <v>43891</v>
      </c>
      <c r="E676" s="2" t="s">
        <v>53</v>
      </c>
      <c r="F676" s="2" t="s">
        <v>55</v>
      </c>
      <c r="G676" s="2" t="s">
        <v>56</v>
      </c>
      <c r="H676" s="2" t="s">
        <v>52</v>
      </c>
      <c r="I676" s="2" t="s">
        <v>49</v>
      </c>
      <c r="J676" s="2" t="s">
        <v>57</v>
      </c>
      <c r="K676" s="11">
        <v>214</v>
      </c>
      <c r="L676" s="8">
        <v>306.02</v>
      </c>
    </row>
    <row r="677" spans="1:12" x14ac:dyDescent="0.25">
      <c r="A677" s="4" t="s">
        <v>40</v>
      </c>
      <c r="B677" s="4">
        <v>2020</v>
      </c>
      <c r="C677" s="47">
        <v>43891</v>
      </c>
      <c r="D677" s="55">
        <f t="shared" si="10"/>
        <v>43891</v>
      </c>
      <c r="E677" s="4" t="s">
        <v>53</v>
      </c>
      <c r="F677" s="4" t="s">
        <v>55</v>
      </c>
      <c r="G677" s="4" t="s">
        <v>56</v>
      </c>
      <c r="H677" s="4" t="s">
        <v>52</v>
      </c>
      <c r="I677" s="4" t="s">
        <v>49</v>
      </c>
      <c r="J677" s="4" t="s">
        <v>57</v>
      </c>
      <c r="K677" s="10">
        <v>811</v>
      </c>
      <c r="L677" s="9">
        <v>1159.73</v>
      </c>
    </row>
    <row r="678" spans="1:12" x14ac:dyDescent="0.25">
      <c r="A678" s="2" t="s">
        <v>40</v>
      </c>
      <c r="B678" s="2">
        <v>2020</v>
      </c>
      <c r="C678" s="46">
        <v>43891</v>
      </c>
      <c r="D678" s="54">
        <f t="shared" si="10"/>
        <v>43891</v>
      </c>
      <c r="E678" s="2" t="s">
        <v>53</v>
      </c>
      <c r="F678" s="2" t="s">
        <v>55</v>
      </c>
      <c r="G678" s="2" t="s">
        <v>56</v>
      </c>
      <c r="H678" s="2" t="s">
        <v>52</v>
      </c>
      <c r="I678" s="2" t="s">
        <v>49</v>
      </c>
      <c r="J678" s="2" t="s">
        <v>57</v>
      </c>
      <c r="K678" s="11">
        <v>845</v>
      </c>
      <c r="L678" s="8">
        <v>1208.3499999999999</v>
      </c>
    </row>
    <row r="679" spans="1:12" x14ac:dyDescent="0.25">
      <c r="A679" s="4" t="s">
        <v>41</v>
      </c>
      <c r="B679" s="4">
        <v>2020</v>
      </c>
      <c r="C679" s="47">
        <v>43891</v>
      </c>
      <c r="D679" s="55">
        <f t="shared" si="10"/>
        <v>43891</v>
      </c>
      <c r="E679" s="4" t="s">
        <v>53</v>
      </c>
      <c r="F679" s="4" t="s">
        <v>55</v>
      </c>
      <c r="G679" s="4" t="s">
        <v>56</v>
      </c>
      <c r="H679" s="4" t="s">
        <v>52</v>
      </c>
      <c r="I679" s="4" t="s">
        <v>49</v>
      </c>
      <c r="J679" s="4" t="s">
        <v>57</v>
      </c>
      <c r="K679" s="10">
        <v>898</v>
      </c>
      <c r="L679" s="9">
        <v>1284.1399999999999</v>
      </c>
    </row>
    <row r="680" spans="1:12" x14ac:dyDescent="0.25">
      <c r="A680" s="2" t="s">
        <v>41</v>
      </c>
      <c r="B680" s="2">
        <v>2020</v>
      </c>
      <c r="C680" s="46">
        <v>43891</v>
      </c>
      <c r="D680" s="54">
        <f t="shared" si="10"/>
        <v>43891</v>
      </c>
      <c r="E680" s="2" t="s">
        <v>53</v>
      </c>
      <c r="F680" s="2" t="s">
        <v>55</v>
      </c>
      <c r="G680" s="2" t="s">
        <v>56</v>
      </c>
      <c r="H680" s="2" t="s">
        <v>52</v>
      </c>
      <c r="I680" s="2" t="s">
        <v>49</v>
      </c>
      <c r="J680" s="2" t="s">
        <v>57</v>
      </c>
      <c r="K680" s="11">
        <v>851</v>
      </c>
      <c r="L680" s="8">
        <v>526.24</v>
      </c>
    </row>
    <row r="681" spans="1:12" x14ac:dyDescent="0.25">
      <c r="A681" s="4" t="s">
        <v>40</v>
      </c>
      <c r="B681" s="4">
        <v>2020</v>
      </c>
      <c r="C681" s="47">
        <v>43891</v>
      </c>
      <c r="D681" s="55">
        <f t="shared" si="10"/>
        <v>43891</v>
      </c>
      <c r="E681" s="4" t="s">
        <v>53</v>
      </c>
      <c r="F681" s="4" t="s">
        <v>55</v>
      </c>
      <c r="G681" s="4" t="s">
        <v>56</v>
      </c>
      <c r="H681" s="4" t="s">
        <v>52</v>
      </c>
      <c r="I681" s="4" t="s">
        <v>49</v>
      </c>
      <c r="J681" s="4" t="s">
        <v>57</v>
      </c>
      <c r="K681" s="10">
        <v>884</v>
      </c>
      <c r="L681" s="9">
        <v>526.24</v>
      </c>
    </row>
    <row r="682" spans="1:12" x14ac:dyDescent="0.25">
      <c r="A682" s="2" t="s">
        <v>40</v>
      </c>
      <c r="B682" s="2">
        <v>2020</v>
      </c>
      <c r="C682" s="46">
        <v>43891</v>
      </c>
      <c r="D682" s="54">
        <f t="shared" si="10"/>
        <v>43891</v>
      </c>
      <c r="E682" s="2" t="s">
        <v>53</v>
      </c>
      <c r="F682" s="2" t="s">
        <v>55</v>
      </c>
      <c r="G682" s="2" t="s">
        <v>56</v>
      </c>
      <c r="H682" s="2" t="s">
        <v>52</v>
      </c>
      <c r="I682" s="2" t="s">
        <v>49</v>
      </c>
      <c r="J682" s="2" t="s">
        <v>57</v>
      </c>
      <c r="K682" s="11">
        <v>141</v>
      </c>
      <c r="L682" s="8">
        <v>201.63</v>
      </c>
    </row>
    <row r="683" spans="1:12" x14ac:dyDescent="0.25">
      <c r="A683" s="4" t="s">
        <v>41</v>
      </c>
      <c r="B683" s="4">
        <v>2020</v>
      </c>
      <c r="C683" s="47">
        <v>43891</v>
      </c>
      <c r="D683" s="55">
        <f t="shared" si="10"/>
        <v>43891</v>
      </c>
      <c r="E683" s="4" t="s">
        <v>53</v>
      </c>
      <c r="F683" s="4" t="s">
        <v>55</v>
      </c>
      <c r="G683" s="4" t="s">
        <v>56</v>
      </c>
      <c r="H683" s="4" t="s">
        <v>52</v>
      </c>
      <c r="I683" s="4" t="s">
        <v>49</v>
      </c>
      <c r="J683" s="4" t="s">
        <v>57</v>
      </c>
      <c r="K683" s="10">
        <v>211</v>
      </c>
      <c r="L683" s="9">
        <v>301.73</v>
      </c>
    </row>
    <row r="684" spans="1:12" x14ac:dyDescent="0.25">
      <c r="A684" s="2" t="s">
        <v>41</v>
      </c>
      <c r="B684" s="2">
        <v>2020</v>
      </c>
      <c r="C684" s="46">
        <v>43891</v>
      </c>
      <c r="D684" s="54">
        <f t="shared" si="10"/>
        <v>43891</v>
      </c>
      <c r="E684" s="2" t="s">
        <v>53</v>
      </c>
      <c r="F684" s="2" t="s">
        <v>55</v>
      </c>
      <c r="G684" s="2" t="s">
        <v>56</v>
      </c>
      <c r="H684" s="2" t="s">
        <v>52</v>
      </c>
      <c r="I684" s="2" t="s">
        <v>49</v>
      </c>
      <c r="J684" s="2" t="s">
        <v>57</v>
      </c>
      <c r="K684" s="11">
        <v>139</v>
      </c>
      <c r="L684" s="8">
        <v>198.76999999999998</v>
      </c>
    </row>
    <row r="685" spans="1:12" x14ac:dyDescent="0.25">
      <c r="A685" s="4" t="s">
        <v>41</v>
      </c>
      <c r="B685" s="4">
        <v>2020</v>
      </c>
      <c r="C685" s="47">
        <v>43891</v>
      </c>
      <c r="D685" s="55">
        <f t="shared" si="10"/>
        <v>43891</v>
      </c>
      <c r="E685" s="4" t="s">
        <v>53</v>
      </c>
      <c r="F685" s="4" t="s">
        <v>55</v>
      </c>
      <c r="G685" s="4" t="s">
        <v>56</v>
      </c>
      <c r="H685" s="4" t="s">
        <v>52</v>
      </c>
      <c r="I685" s="4" t="s">
        <v>49</v>
      </c>
      <c r="J685" s="4" t="s">
        <v>57</v>
      </c>
      <c r="K685" s="10">
        <v>820</v>
      </c>
      <c r="L685" s="9">
        <v>1172.5999999999999</v>
      </c>
    </row>
    <row r="686" spans="1:12" x14ac:dyDescent="0.25">
      <c r="A686" s="2" t="s">
        <v>41</v>
      </c>
      <c r="B686" s="2">
        <v>2020</v>
      </c>
      <c r="C686" s="46">
        <v>43891</v>
      </c>
      <c r="D686" s="54">
        <f t="shared" si="10"/>
        <v>43891</v>
      </c>
      <c r="E686" s="2" t="s">
        <v>53</v>
      </c>
      <c r="F686" s="2" t="s">
        <v>55</v>
      </c>
      <c r="G686" s="2" t="s">
        <v>56</v>
      </c>
      <c r="H686" s="2" t="s">
        <v>52</v>
      </c>
      <c r="I686" s="2" t="s">
        <v>49</v>
      </c>
      <c r="J686" s="2" t="s">
        <v>57</v>
      </c>
      <c r="K686" s="11">
        <v>853</v>
      </c>
      <c r="L686" s="8">
        <v>1219.79</v>
      </c>
    </row>
    <row r="687" spans="1:12" x14ac:dyDescent="0.25">
      <c r="A687" s="4" t="s">
        <v>41</v>
      </c>
      <c r="B687" s="4">
        <v>2020</v>
      </c>
      <c r="C687" s="47">
        <v>43891</v>
      </c>
      <c r="D687" s="55">
        <f t="shared" si="10"/>
        <v>43891</v>
      </c>
      <c r="E687" s="4" t="s">
        <v>53</v>
      </c>
      <c r="F687" s="4" t="s">
        <v>55</v>
      </c>
      <c r="G687" s="4" t="s">
        <v>56</v>
      </c>
      <c r="H687" s="4" t="s">
        <v>52</v>
      </c>
      <c r="I687" s="4" t="s">
        <v>49</v>
      </c>
      <c r="J687" s="4" t="s">
        <v>57</v>
      </c>
      <c r="K687" s="10">
        <v>137</v>
      </c>
      <c r="L687" s="9">
        <v>195.91</v>
      </c>
    </row>
    <row r="688" spans="1:12" x14ac:dyDescent="0.25">
      <c r="A688" s="2" t="s">
        <v>43</v>
      </c>
      <c r="B688" s="2">
        <v>2020</v>
      </c>
      <c r="C688" s="46">
        <v>43952</v>
      </c>
      <c r="D688" s="54">
        <f t="shared" si="10"/>
        <v>43952</v>
      </c>
      <c r="E688" s="2" t="s">
        <v>53</v>
      </c>
      <c r="F688" s="2" t="s">
        <v>55</v>
      </c>
      <c r="G688" s="2" t="s">
        <v>56</v>
      </c>
      <c r="H688" s="2" t="s">
        <v>52</v>
      </c>
      <c r="I688" s="2" t="s">
        <v>49</v>
      </c>
      <c r="J688" s="2" t="s">
        <v>57</v>
      </c>
      <c r="K688" s="11">
        <v>200</v>
      </c>
      <c r="L688" s="8">
        <v>286</v>
      </c>
    </row>
    <row r="689" spans="1:12" x14ac:dyDescent="0.25">
      <c r="A689" s="4" t="s">
        <v>41</v>
      </c>
      <c r="B689" s="4">
        <v>2020</v>
      </c>
      <c r="C689" s="47">
        <v>43952</v>
      </c>
      <c r="D689" s="55">
        <f t="shared" si="10"/>
        <v>43952</v>
      </c>
      <c r="E689" s="4" t="s">
        <v>53</v>
      </c>
      <c r="F689" s="4" t="s">
        <v>55</v>
      </c>
      <c r="G689" s="4" t="s">
        <v>56</v>
      </c>
      <c r="H689" s="4" t="s">
        <v>52</v>
      </c>
      <c r="I689" s="4" t="s">
        <v>49</v>
      </c>
      <c r="J689" s="4" t="s">
        <v>57</v>
      </c>
      <c r="K689" s="10">
        <v>128</v>
      </c>
      <c r="L689" s="9">
        <v>183.04</v>
      </c>
    </row>
    <row r="690" spans="1:12" x14ac:dyDescent="0.25">
      <c r="A690" s="2" t="s">
        <v>41</v>
      </c>
      <c r="B690" s="2">
        <v>2020</v>
      </c>
      <c r="C690" s="46">
        <v>43952</v>
      </c>
      <c r="D690" s="54">
        <f t="shared" si="10"/>
        <v>43952</v>
      </c>
      <c r="E690" s="2" t="s">
        <v>53</v>
      </c>
      <c r="F690" s="2" t="s">
        <v>55</v>
      </c>
      <c r="G690" s="2" t="s">
        <v>56</v>
      </c>
      <c r="H690" s="2" t="s">
        <v>52</v>
      </c>
      <c r="I690" s="2" t="s">
        <v>49</v>
      </c>
      <c r="J690" s="2" t="s">
        <v>57</v>
      </c>
      <c r="K690" s="11">
        <v>154</v>
      </c>
      <c r="L690" s="8">
        <v>220.22</v>
      </c>
    </row>
    <row r="691" spans="1:12" x14ac:dyDescent="0.25">
      <c r="A691" s="4" t="s">
        <v>41</v>
      </c>
      <c r="B691" s="4">
        <v>2020</v>
      </c>
      <c r="C691" s="47">
        <v>43952</v>
      </c>
      <c r="D691" s="55">
        <f t="shared" si="10"/>
        <v>43952</v>
      </c>
      <c r="E691" s="4" t="s">
        <v>53</v>
      </c>
      <c r="F691" s="4" t="s">
        <v>55</v>
      </c>
      <c r="G691" s="4" t="s">
        <v>56</v>
      </c>
      <c r="H691" s="4" t="s">
        <v>52</v>
      </c>
      <c r="I691" s="4" t="s">
        <v>49</v>
      </c>
      <c r="J691" s="4" t="s">
        <v>57</v>
      </c>
      <c r="K691" s="10">
        <v>202</v>
      </c>
      <c r="L691" s="9">
        <v>288.86</v>
      </c>
    </row>
    <row r="692" spans="1:12" x14ac:dyDescent="0.25">
      <c r="A692" s="2" t="s">
        <v>41</v>
      </c>
      <c r="B692" s="2">
        <v>2020</v>
      </c>
      <c r="C692" s="46">
        <v>43952</v>
      </c>
      <c r="D692" s="54">
        <f t="shared" si="10"/>
        <v>43952</v>
      </c>
      <c r="E692" s="2" t="s">
        <v>53</v>
      </c>
      <c r="F692" s="2" t="s">
        <v>55</v>
      </c>
      <c r="G692" s="2" t="s">
        <v>56</v>
      </c>
      <c r="H692" s="2" t="s">
        <v>52</v>
      </c>
      <c r="I692" s="2" t="s">
        <v>49</v>
      </c>
      <c r="J692" s="2" t="s">
        <v>57</v>
      </c>
      <c r="K692" s="11">
        <v>130</v>
      </c>
      <c r="L692" s="8">
        <v>185.9</v>
      </c>
    </row>
    <row r="693" spans="1:12" x14ac:dyDescent="0.25">
      <c r="A693" s="4" t="s">
        <v>43</v>
      </c>
      <c r="B693" s="4">
        <v>2020</v>
      </c>
      <c r="C693" s="47">
        <v>43952</v>
      </c>
      <c r="D693" s="55">
        <f t="shared" si="10"/>
        <v>43952</v>
      </c>
      <c r="E693" s="4" t="s">
        <v>53</v>
      </c>
      <c r="F693" s="4" t="s">
        <v>55</v>
      </c>
      <c r="G693" s="4" t="s">
        <v>56</v>
      </c>
      <c r="H693" s="4" t="s">
        <v>52</v>
      </c>
      <c r="I693" s="4" t="s">
        <v>49</v>
      </c>
      <c r="J693" s="4" t="s">
        <v>57</v>
      </c>
      <c r="K693" s="10">
        <v>813</v>
      </c>
      <c r="L693" s="9">
        <v>1162.5899999999999</v>
      </c>
    </row>
    <row r="694" spans="1:12" x14ac:dyDescent="0.25">
      <c r="A694" s="2" t="s">
        <v>42</v>
      </c>
      <c r="B694" s="2">
        <v>2020</v>
      </c>
      <c r="C694" s="46">
        <v>43952</v>
      </c>
      <c r="D694" s="54">
        <f t="shared" si="10"/>
        <v>43952</v>
      </c>
      <c r="E694" s="2" t="s">
        <v>53</v>
      </c>
      <c r="F694" s="2" t="s">
        <v>55</v>
      </c>
      <c r="G694" s="2" t="s">
        <v>56</v>
      </c>
      <c r="H694" s="2" t="s">
        <v>52</v>
      </c>
      <c r="I694" s="2" t="s">
        <v>49</v>
      </c>
      <c r="J694" s="2" t="s">
        <v>57</v>
      </c>
      <c r="K694" s="11">
        <v>846</v>
      </c>
      <c r="L694" s="8">
        <v>1209.78</v>
      </c>
    </row>
    <row r="695" spans="1:12" x14ac:dyDescent="0.25">
      <c r="A695" s="4" t="s">
        <v>40</v>
      </c>
      <c r="B695" s="4">
        <v>2020</v>
      </c>
      <c r="C695" s="47">
        <v>43952</v>
      </c>
      <c r="D695" s="55">
        <f t="shared" si="10"/>
        <v>43952</v>
      </c>
      <c r="E695" s="4" t="s">
        <v>53</v>
      </c>
      <c r="F695" s="4" t="s">
        <v>55</v>
      </c>
      <c r="G695" s="4" t="s">
        <v>56</v>
      </c>
      <c r="H695" s="4" t="s">
        <v>52</v>
      </c>
      <c r="I695" s="4" t="s">
        <v>49</v>
      </c>
      <c r="J695" s="4" t="s">
        <v>57</v>
      </c>
      <c r="K695" s="10">
        <v>900</v>
      </c>
      <c r="L695" s="9">
        <v>1287</v>
      </c>
    </row>
    <row r="696" spans="1:12" x14ac:dyDescent="0.25">
      <c r="A696" s="2" t="s">
        <v>40</v>
      </c>
      <c r="B696" s="2">
        <v>2020</v>
      </c>
      <c r="C696" s="46">
        <v>43952</v>
      </c>
      <c r="D696" s="54">
        <f t="shared" si="10"/>
        <v>43952</v>
      </c>
      <c r="E696" s="2" t="s">
        <v>53</v>
      </c>
      <c r="F696" s="2" t="s">
        <v>55</v>
      </c>
      <c r="G696" s="2" t="s">
        <v>56</v>
      </c>
      <c r="H696" s="2" t="s">
        <v>52</v>
      </c>
      <c r="I696" s="2" t="s">
        <v>54</v>
      </c>
      <c r="J696" s="2" t="s">
        <v>57</v>
      </c>
      <c r="K696" s="11">
        <v>853</v>
      </c>
      <c r="L696" s="8">
        <v>526.24</v>
      </c>
    </row>
    <row r="697" spans="1:12" x14ac:dyDescent="0.25">
      <c r="A697" s="4" t="s">
        <v>41</v>
      </c>
      <c r="B697" s="4">
        <v>2020</v>
      </c>
      <c r="C697" s="47">
        <v>43952</v>
      </c>
      <c r="D697" s="55">
        <f t="shared" si="10"/>
        <v>43952</v>
      </c>
      <c r="E697" s="4" t="s">
        <v>53</v>
      </c>
      <c r="F697" s="4" t="s">
        <v>55</v>
      </c>
      <c r="G697" s="4" t="s">
        <v>56</v>
      </c>
      <c r="H697" s="4" t="s">
        <v>52</v>
      </c>
      <c r="I697" s="4" t="s">
        <v>54</v>
      </c>
      <c r="J697" s="4" t="s">
        <v>57</v>
      </c>
      <c r="K697" s="10">
        <v>886</v>
      </c>
      <c r="L697" s="9">
        <v>526.24</v>
      </c>
    </row>
    <row r="698" spans="1:12" x14ac:dyDescent="0.25">
      <c r="A698" s="2" t="s">
        <v>43</v>
      </c>
      <c r="B698" s="2">
        <v>2020</v>
      </c>
      <c r="C698" s="46">
        <v>43952</v>
      </c>
      <c r="D698" s="54">
        <f t="shared" si="10"/>
        <v>43952</v>
      </c>
      <c r="E698" s="2" t="s">
        <v>53</v>
      </c>
      <c r="F698" s="2" t="s">
        <v>55</v>
      </c>
      <c r="G698" s="2" t="s">
        <v>56</v>
      </c>
      <c r="H698" s="2" t="s">
        <v>52</v>
      </c>
      <c r="I698" s="2" t="s">
        <v>54</v>
      </c>
      <c r="J698" s="2" t="s">
        <v>57</v>
      </c>
      <c r="K698" s="11">
        <v>129</v>
      </c>
      <c r="L698" s="8">
        <v>184.47</v>
      </c>
    </row>
    <row r="699" spans="1:12" x14ac:dyDescent="0.25">
      <c r="A699" s="4" t="s">
        <v>41</v>
      </c>
      <c r="B699" s="4">
        <v>2020</v>
      </c>
      <c r="C699" s="47">
        <v>43952</v>
      </c>
      <c r="D699" s="55">
        <f t="shared" si="10"/>
        <v>43952</v>
      </c>
      <c r="E699" s="4" t="s">
        <v>53</v>
      </c>
      <c r="F699" s="4" t="s">
        <v>55</v>
      </c>
      <c r="G699" s="4" t="s">
        <v>56</v>
      </c>
      <c r="H699" s="4" t="s">
        <v>52</v>
      </c>
      <c r="I699" s="4" t="s">
        <v>54</v>
      </c>
      <c r="J699" s="4" t="s">
        <v>57</v>
      </c>
      <c r="K699" s="10">
        <v>157</v>
      </c>
      <c r="L699" s="9">
        <v>224.51</v>
      </c>
    </row>
    <row r="700" spans="1:12" x14ac:dyDescent="0.25">
      <c r="A700" s="2" t="s">
        <v>41</v>
      </c>
      <c r="B700" s="2">
        <v>2020</v>
      </c>
      <c r="C700" s="46">
        <v>43952</v>
      </c>
      <c r="D700" s="54">
        <f t="shared" si="10"/>
        <v>43952</v>
      </c>
      <c r="E700" s="2" t="s">
        <v>53</v>
      </c>
      <c r="F700" s="2" t="s">
        <v>55</v>
      </c>
      <c r="G700" s="2" t="s">
        <v>56</v>
      </c>
      <c r="H700" s="2" t="s">
        <v>52</v>
      </c>
      <c r="I700" s="2" t="s">
        <v>54</v>
      </c>
      <c r="J700" s="2" t="s">
        <v>57</v>
      </c>
      <c r="K700" s="11">
        <v>127</v>
      </c>
      <c r="L700" s="8">
        <v>181.61</v>
      </c>
    </row>
    <row r="701" spans="1:12" x14ac:dyDescent="0.25">
      <c r="A701" s="4" t="s">
        <v>41</v>
      </c>
      <c r="B701" s="4">
        <v>2020</v>
      </c>
      <c r="C701" s="47">
        <v>43952</v>
      </c>
      <c r="D701" s="55">
        <f t="shared" si="10"/>
        <v>43952</v>
      </c>
      <c r="E701" s="4" t="s">
        <v>53</v>
      </c>
      <c r="F701" s="4" t="s">
        <v>55</v>
      </c>
      <c r="G701" s="4" t="s">
        <v>56</v>
      </c>
      <c r="H701" s="4" t="s">
        <v>52</v>
      </c>
      <c r="I701" s="4" t="s">
        <v>54</v>
      </c>
      <c r="J701" s="4" t="s">
        <v>57</v>
      </c>
      <c r="K701" s="10">
        <v>822</v>
      </c>
      <c r="L701" s="9">
        <v>1175.46</v>
      </c>
    </row>
    <row r="702" spans="1:12" x14ac:dyDescent="0.25">
      <c r="A702" s="2" t="s">
        <v>40</v>
      </c>
      <c r="B702" s="2">
        <v>2020</v>
      </c>
      <c r="C702" s="46">
        <v>43952</v>
      </c>
      <c r="D702" s="54">
        <f t="shared" si="10"/>
        <v>43952</v>
      </c>
      <c r="E702" s="2" t="s">
        <v>53</v>
      </c>
      <c r="F702" s="2" t="s">
        <v>55</v>
      </c>
      <c r="G702" s="2" t="s">
        <v>56</v>
      </c>
      <c r="H702" s="2" t="s">
        <v>52</v>
      </c>
      <c r="I702" s="2" t="s">
        <v>54</v>
      </c>
      <c r="J702" s="2" t="s">
        <v>57</v>
      </c>
      <c r="K702" s="11">
        <v>855</v>
      </c>
      <c r="L702" s="8">
        <v>1222.6500000000001</v>
      </c>
    </row>
    <row r="703" spans="1:12" x14ac:dyDescent="0.25">
      <c r="A703" s="4" t="s">
        <v>40</v>
      </c>
      <c r="B703" s="4">
        <v>2020</v>
      </c>
      <c r="C703" s="47">
        <v>44136</v>
      </c>
      <c r="D703" s="55">
        <f t="shared" si="10"/>
        <v>44136</v>
      </c>
      <c r="E703" s="4" t="s">
        <v>53</v>
      </c>
      <c r="F703" s="4" t="s">
        <v>55</v>
      </c>
      <c r="G703" s="4" t="s">
        <v>56</v>
      </c>
      <c r="H703" s="4" t="s">
        <v>52</v>
      </c>
      <c r="I703" s="4" t="s">
        <v>54</v>
      </c>
      <c r="J703" s="4" t="s">
        <v>57</v>
      </c>
      <c r="K703" s="10">
        <v>368</v>
      </c>
      <c r="L703" s="9">
        <v>526.24</v>
      </c>
    </row>
    <row r="704" spans="1:12" x14ac:dyDescent="0.25">
      <c r="A704" s="2" t="s">
        <v>40</v>
      </c>
      <c r="B704" s="2">
        <v>2020</v>
      </c>
      <c r="C704" s="46">
        <v>44136</v>
      </c>
      <c r="D704" s="54">
        <f t="shared" si="10"/>
        <v>44136</v>
      </c>
      <c r="E704" s="2" t="s">
        <v>53</v>
      </c>
      <c r="F704" s="2" t="s">
        <v>55</v>
      </c>
      <c r="G704" s="2" t="s">
        <v>56</v>
      </c>
      <c r="H704" s="2" t="s">
        <v>52</v>
      </c>
      <c r="I704" s="2" t="s">
        <v>54</v>
      </c>
      <c r="J704" s="2" t="s">
        <v>57</v>
      </c>
      <c r="K704" s="11">
        <v>170</v>
      </c>
      <c r="L704" s="8">
        <v>243.1</v>
      </c>
    </row>
    <row r="705" spans="1:12" x14ac:dyDescent="0.25">
      <c r="A705" s="4" t="s">
        <v>41</v>
      </c>
      <c r="B705" s="4">
        <v>2020</v>
      </c>
      <c r="C705" s="47">
        <v>44136</v>
      </c>
      <c r="D705" s="55">
        <f t="shared" si="10"/>
        <v>44136</v>
      </c>
      <c r="E705" s="4" t="s">
        <v>53</v>
      </c>
      <c r="F705" s="4" t="s">
        <v>55</v>
      </c>
      <c r="G705" s="4" t="s">
        <v>56</v>
      </c>
      <c r="H705" s="4" t="s">
        <v>52</v>
      </c>
      <c r="I705" s="4" t="s">
        <v>54</v>
      </c>
      <c r="J705" s="4" t="s">
        <v>57</v>
      </c>
      <c r="K705" s="10">
        <v>344</v>
      </c>
      <c r="L705" s="9">
        <v>491.91999999999996</v>
      </c>
    </row>
    <row r="706" spans="1:12" x14ac:dyDescent="0.25">
      <c r="A706" s="2" t="s">
        <v>41</v>
      </c>
      <c r="B706" s="2">
        <v>2020</v>
      </c>
      <c r="C706" s="46">
        <v>44136</v>
      </c>
      <c r="D706" s="54">
        <f t="shared" si="10"/>
        <v>44136</v>
      </c>
      <c r="E706" s="2" t="s">
        <v>53</v>
      </c>
      <c r="F706" s="2" t="s">
        <v>55</v>
      </c>
      <c r="G706" s="2" t="s">
        <v>56</v>
      </c>
      <c r="H706" s="2" t="s">
        <v>52</v>
      </c>
      <c r="I706" s="2" t="s">
        <v>54</v>
      </c>
      <c r="J706" s="2" t="s">
        <v>57</v>
      </c>
      <c r="K706" s="11">
        <v>370</v>
      </c>
      <c r="L706" s="8">
        <v>529.1</v>
      </c>
    </row>
    <row r="707" spans="1:12" x14ac:dyDescent="0.25">
      <c r="A707" s="4" t="s">
        <v>44</v>
      </c>
      <c r="B707" s="4">
        <v>2020</v>
      </c>
      <c r="C707" s="47">
        <v>44136</v>
      </c>
      <c r="D707" s="55">
        <f t="shared" ref="D707:D765" si="11">C707</f>
        <v>44136</v>
      </c>
      <c r="E707" s="4" t="s">
        <v>53</v>
      </c>
      <c r="F707" s="4" t="s">
        <v>55</v>
      </c>
      <c r="G707" s="4" t="s">
        <v>56</v>
      </c>
      <c r="H707" s="4" t="s">
        <v>52</v>
      </c>
      <c r="I707" s="4" t="s">
        <v>54</v>
      </c>
      <c r="J707" s="4" t="s">
        <v>57</v>
      </c>
      <c r="K707" s="10">
        <v>172</v>
      </c>
      <c r="L707" s="9">
        <v>245.95999999999998</v>
      </c>
    </row>
    <row r="708" spans="1:12" x14ac:dyDescent="0.25">
      <c r="A708" s="2" t="s">
        <v>42</v>
      </c>
      <c r="B708" s="2">
        <v>2020</v>
      </c>
      <c r="C708" s="46">
        <v>44136</v>
      </c>
      <c r="D708" s="54">
        <f t="shared" si="11"/>
        <v>44136</v>
      </c>
      <c r="E708" s="2" t="s">
        <v>53</v>
      </c>
      <c r="F708" s="2" t="s">
        <v>55</v>
      </c>
      <c r="G708" s="2" t="s">
        <v>56</v>
      </c>
      <c r="H708" s="2" t="s">
        <v>52</v>
      </c>
      <c r="I708" s="2" t="s">
        <v>54</v>
      </c>
      <c r="J708" s="2" t="s">
        <v>57</v>
      </c>
      <c r="K708" s="11">
        <v>340</v>
      </c>
      <c r="L708" s="8">
        <v>486.2</v>
      </c>
    </row>
    <row r="709" spans="1:12" x14ac:dyDescent="0.25">
      <c r="A709" s="4" t="s">
        <v>41</v>
      </c>
      <c r="B709" s="4">
        <v>2020</v>
      </c>
      <c r="C709" s="47">
        <v>44136</v>
      </c>
      <c r="D709" s="55">
        <f t="shared" si="11"/>
        <v>44136</v>
      </c>
      <c r="E709" s="4" t="s">
        <v>53</v>
      </c>
      <c r="F709" s="4" t="s">
        <v>55</v>
      </c>
      <c r="G709" s="4" t="s">
        <v>56</v>
      </c>
      <c r="H709" s="4" t="s">
        <v>52</v>
      </c>
      <c r="I709" s="4" t="s">
        <v>54</v>
      </c>
      <c r="J709" s="4" t="s">
        <v>57</v>
      </c>
      <c r="K709" s="10">
        <v>852</v>
      </c>
      <c r="L709" s="9">
        <v>1218.3600000000001</v>
      </c>
    </row>
    <row r="710" spans="1:12" x14ac:dyDescent="0.25">
      <c r="A710" s="2" t="s">
        <v>41</v>
      </c>
      <c r="B710" s="2">
        <v>2020</v>
      </c>
      <c r="C710" s="46">
        <v>44136</v>
      </c>
      <c r="D710" s="54">
        <f t="shared" si="11"/>
        <v>44136</v>
      </c>
      <c r="E710" s="2" t="s">
        <v>53</v>
      </c>
      <c r="F710" s="2" t="s">
        <v>55</v>
      </c>
      <c r="G710" s="2" t="s">
        <v>56</v>
      </c>
      <c r="H710" s="2" t="s">
        <v>52</v>
      </c>
      <c r="I710" s="2" t="s">
        <v>54</v>
      </c>
      <c r="J710" s="2" t="s">
        <v>57</v>
      </c>
      <c r="K710" s="11">
        <v>905</v>
      </c>
      <c r="L710" s="8">
        <v>1294.1500000000001</v>
      </c>
    </row>
    <row r="711" spans="1:12" x14ac:dyDescent="0.25">
      <c r="A711" s="4" t="s">
        <v>41</v>
      </c>
      <c r="B711" s="4">
        <v>2020</v>
      </c>
      <c r="C711" s="47">
        <v>44136</v>
      </c>
      <c r="D711" s="55">
        <f t="shared" si="11"/>
        <v>44136</v>
      </c>
      <c r="E711" s="4" t="s">
        <v>53</v>
      </c>
      <c r="F711" s="4" t="s">
        <v>55</v>
      </c>
      <c r="G711" s="4" t="s">
        <v>56</v>
      </c>
      <c r="H711" s="4" t="s">
        <v>52</v>
      </c>
      <c r="I711" s="4" t="s">
        <v>54</v>
      </c>
      <c r="J711" s="4" t="s">
        <v>57</v>
      </c>
      <c r="K711" s="10">
        <v>858</v>
      </c>
      <c r="L711" s="9">
        <v>526.24</v>
      </c>
    </row>
    <row r="712" spans="1:12" x14ac:dyDescent="0.25">
      <c r="A712" s="2" t="s">
        <v>40</v>
      </c>
      <c r="B712" s="2">
        <v>2020</v>
      </c>
      <c r="C712" s="46">
        <v>44136</v>
      </c>
      <c r="D712" s="54">
        <f t="shared" si="11"/>
        <v>44136</v>
      </c>
      <c r="E712" s="2" t="s">
        <v>53</v>
      </c>
      <c r="F712" s="2" t="s">
        <v>55</v>
      </c>
      <c r="G712" s="2" t="s">
        <v>56</v>
      </c>
      <c r="H712" s="2" t="s">
        <v>52</v>
      </c>
      <c r="I712" s="2" t="s">
        <v>54</v>
      </c>
      <c r="J712" s="2" t="s">
        <v>57</v>
      </c>
      <c r="K712" s="11">
        <v>171</v>
      </c>
      <c r="L712" s="8">
        <v>526.24</v>
      </c>
    </row>
    <row r="713" spans="1:12" x14ac:dyDescent="0.25">
      <c r="A713" s="4" t="s">
        <v>42</v>
      </c>
      <c r="B713" s="4">
        <v>2020</v>
      </c>
      <c r="C713" s="47">
        <v>44136</v>
      </c>
      <c r="D713" s="55">
        <f t="shared" si="11"/>
        <v>44136</v>
      </c>
      <c r="E713" s="4" t="s">
        <v>53</v>
      </c>
      <c r="F713" s="4" t="s">
        <v>55</v>
      </c>
      <c r="G713" s="4" t="s">
        <v>56</v>
      </c>
      <c r="H713" s="4" t="s">
        <v>52</v>
      </c>
      <c r="I713" s="4" t="s">
        <v>54</v>
      </c>
      <c r="J713" s="4" t="s">
        <v>57</v>
      </c>
      <c r="K713" s="10">
        <v>367</v>
      </c>
      <c r="L713" s="9">
        <v>524.80999999999995</v>
      </c>
    </row>
    <row r="714" spans="1:12" x14ac:dyDescent="0.25">
      <c r="A714" s="2" t="s">
        <v>40</v>
      </c>
      <c r="B714" s="2">
        <v>2020</v>
      </c>
      <c r="C714" s="46">
        <v>44136</v>
      </c>
      <c r="D714" s="54">
        <f t="shared" si="11"/>
        <v>44136</v>
      </c>
      <c r="E714" s="2" t="s">
        <v>53</v>
      </c>
      <c r="F714" s="2" t="s">
        <v>55</v>
      </c>
      <c r="G714" s="2" t="s">
        <v>56</v>
      </c>
      <c r="H714" s="2" t="s">
        <v>52</v>
      </c>
      <c r="I714" s="2" t="s">
        <v>54</v>
      </c>
      <c r="J714" s="2" t="s">
        <v>57</v>
      </c>
      <c r="K714" s="11">
        <v>169</v>
      </c>
      <c r="L714" s="8">
        <v>241.67000000000002</v>
      </c>
    </row>
    <row r="715" spans="1:12" x14ac:dyDescent="0.25">
      <c r="A715" s="4" t="s">
        <v>41</v>
      </c>
      <c r="B715" s="4">
        <v>2020</v>
      </c>
      <c r="C715" s="47">
        <v>44136</v>
      </c>
      <c r="D715" s="55">
        <f t="shared" si="11"/>
        <v>44136</v>
      </c>
      <c r="E715" s="4" t="s">
        <v>53</v>
      </c>
      <c r="F715" s="4" t="s">
        <v>55</v>
      </c>
      <c r="G715" s="4" t="s">
        <v>56</v>
      </c>
      <c r="H715" s="4" t="s">
        <v>52</v>
      </c>
      <c r="I715" s="4" t="s">
        <v>54</v>
      </c>
      <c r="J715" s="4" t="s">
        <v>57</v>
      </c>
      <c r="K715" s="10">
        <v>343</v>
      </c>
      <c r="L715" s="9">
        <v>490.49</v>
      </c>
    </row>
    <row r="716" spans="1:12" x14ac:dyDescent="0.25">
      <c r="A716" s="2" t="s">
        <v>41</v>
      </c>
      <c r="B716" s="2">
        <v>2020</v>
      </c>
      <c r="C716" s="46">
        <v>44136</v>
      </c>
      <c r="D716" s="54">
        <f t="shared" si="11"/>
        <v>44136</v>
      </c>
      <c r="E716" s="2" t="s">
        <v>53</v>
      </c>
      <c r="F716" s="2" t="s">
        <v>55</v>
      </c>
      <c r="G716" s="2" t="s">
        <v>56</v>
      </c>
      <c r="H716" s="2" t="s">
        <v>52</v>
      </c>
      <c r="I716" s="2" t="s">
        <v>54</v>
      </c>
      <c r="J716" s="2" t="s">
        <v>57</v>
      </c>
      <c r="K716" s="11">
        <v>827</v>
      </c>
      <c r="L716" s="8">
        <v>1182.6100000000001</v>
      </c>
    </row>
    <row r="717" spans="1:12" x14ac:dyDescent="0.25">
      <c r="A717" s="4" t="s">
        <v>40</v>
      </c>
      <c r="B717" s="4">
        <v>2020</v>
      </c>
      <c r="C717" s="47">
        <v>44136</v>
      </c>
      <c r="D717" s="55">
        <f t="shared" si="11"/>
        <v>44136</v>
      </c>
      <c r="E717" s="4" t="s">
        <v>53</v>
      </c>
      <c r="F717" s="4" t="s">
        <v>55</v>
      </c>
      <c r="G717" s="4" t="s">
        <v>56</v>
      </c>
      <c r="H717" s="4" t="s">
        <v>52</v>
      </c>
      <c r="I717" s="4" t="s">
        <v>54</v>
      </c>
      <c r="J717" s="4" t="s">
        <v>57</v>
      </c>
      <c r="K717" s="10">
        <v>341</v>
      </c>
      <c r="L717" s="9">
        <v>487.63</v>
      </c>
    </row>
    <row r="718" spans="1:12" x14ac:dyDescent="0.25">
      <c r="A718" s="2" t="s">
        <v>41</v>
      </c>
      <c r="B718" s="2">
        <v>2020</v>
      </c>
      <c r="C718" s="46">
        <v>44105</v>
      </c>
      <c r="D718" s="54">
        <f t="shared" si="11"/>
        <v>44105</v>
      </c>
      <c r="E718" s="2" t="s">
        <v>53</v>
      </c>
      <c r="F718" s="2" t="s">
        <v>55</v>
      </c>
      <c r="G718" s="2" t="s">
        <v>56</v>
      </c>
      <c r="H718" s="2" t="s">
        <v>52</v>
      </c>
      <c r="I718" s="2" t="s">
        <v>54</v>
      </c>
      <c r="J718" s="2" t="s">
        <v>57</v>
      </c>
      <c r="K718" s="11">
        <v>128</v>
      </c>
      <c r="L718" s="8">
        <v>183.04</v>
      </c>
    </row>
    <row r="719" spans="1:12" x14ac:dyDescent="0.25">
      <c r="A719" s="4" t="s">
        <v>41</v>
      </c>
      <c r="B719" s="4">
        <v>2020</v>
      </c>
      <c r="C719" s="47">
        <v>44105</v>
      </c>
      <c r="D719" s="55">
        <f t="shared" si="11"/>
        <v>44105</v>
      </c>
      <c r="E719" s="4" t="s">
        <v>53</v>
      </c>
      <c r="F719" s="4" t="s">
        <v>55</v>
      </c>
      <c r="G719" s="4" t="s">
        <v>56</v>
      </c>
      <c r="H719" s="4" t="s">
        <v>52</v>
      </c>
      <c r="I719" s="4" t="s">
        <v>54</v>
      </c>
      <c r="J719" s="4" t="s">
        <v>57</v>
      </c>
      <c r="K719" s="10">
        <v>176</v>
      </c>
      <c r="L719" s="9">
        <v>251.68</v>
      </c>
    </row>
    <row r="720" spans="1:12" x14ac:dyDescent="0.25">
      <c r="A720" s="2" t="s">
        <v>41</v>
      </c>
      <c r="B720" s="2">
        <v>2020</v>
      </c>
      <c r="C720" s="46">
        <v>44105</v>
      </c>
      <c r="D720" s="54">
        <f t="shared" si="11"/>
        <v>44105</v>
      </c>
      <c r="E720" s="2" t="s">
        <v>53</v>
      </c>
      <c r="F720" s="2" t="s">
        <v>55</v>
      </c>
      <c r="G720" s="2" t="s">
        <v>56</v>
      </c>
      <c r="H720" s="2" t="s">
        <v>52</v>
      </c>
      <c r="I720" s="2" t="s">
        <v>54</v>
      </c>
      <c r="J720" s="2" t="s">
        <v>57</v>
      </c>
      <c r="K720" s="11">
        <v>350</v>
      </c>
      <c r="L720" s="8">
        <v>500.5</v>
      </c>
    </row>
    <row r="721" spans="1:12" x14ac:dyDescent="0.25">
      <c r="A721" s="4" t="s">
        <v>41</v>
      </c>
      <c r="B721" s="4">
        <v>2020</v>
      </c>
      <c r="C721" s="47">
        <v>44105</v>
      </c>
      <c r="D721" s="55">
        <f t="shared" si="11"/>
        <v>44105</v>
      </c>
      <c r="E721" s="4" t="s">
        <v>53</v>
      </c>
      <c r="F721" s="4" t="s">
        <v>55</v>
      </c>
      <c r="G721" s="4" t="s">
        <v>56</v>
      </c>
      <c r="H721" s="4" t="s">
        <v>52</v>
      </c>
      <c r="I721" s="4" t="s">
        <v>54</v>
      </c>
      <c r="J721" s="4" t="s">
        <v>57</v>
      </c>
      <c r="K721" s="10">
        <v>130</v>
      </c>
      <c r="L721" s="9">
        <v>185.9</v>
      </c>
    </row>
    <row r="722" spans="1:12" x14ac:dyDescent="0.25">
      <c r="A722" s="2" t="s">
        <v>43</v>
      </c>
      <c r="B722" s="2">
        <v>2020</v>
      </c>
      <c r="C722" s="46">
        <v>44105</v>
      </c>
      <c r="D722" s="54">
        <f t="shared" si="11"/>
        <v>44105</v>
      </c>
      <c r="E722" s="2" t="s">
        <v>53</v>
      </c>
      <c r="F722" s="2" t="s">
        <v>55</v>
      </c>
      <c r="G722" s="2" t="s">
        <v>56</v>
      </c>
      <c r="H722" s="2" t="s">
        <v>52</v>
      </c>
      <c r="I722" s="2" t="s">
        <v>54</v>
      </c>
      <c r="J722" s="2" t="s">
        <v>57</v>
      </c>
      <c r="K722" s="11">
        <v>346</v>
      </c>
      <c r="L722" s="8">
        <v>494.78</v>
      </c>
    </row>
    <row r="723" spans="1:12" x14ac:dyDescent="0.25">
      <c r="A723" s="4" t="s">
        <v>41</v>
      </c>
      <c r="B723" s="4">
        <v>2020</v>
      </c>
      <c r="C723" s="47">
        <v>44105</v>
      </c>
      <c r="D723" s="55">
        <f t="shared" si="11"/>
        <v>44105</v>
      </c>
      <c r="E723" s="4" t="s">
        <v>53</v>
      </c>
      <c r="F723" s="4" t="s">
        <v>55</v>
      </c>
      <c r="G723" s="4" t="s">
        <v>56</v>
      </c>
      <c r="H723" s="4" t="s">
        <v>52</v>
      </c>
      <c r="I723" s="4" t="s">
        <v>54</v>
      </c>
      <c r="J723" s="4" t="s">
        <v>57</v>
      </c>
      <c r="K723" s="10">
        <v>818</v>
      </c>
      <c r="L723" s="9">
        <v>1169.74</v>
      </c>
    </row>
    <row r="724" spans="1:12" x14ac:dyDescent="0.25">
      <c r="A724" s="2" t="s">
        <v>40</v>
      </c>
      <c r="B724" s="2">
        <v>2020</v>
      </c>
      <c r="C724" s="46">
        <v>44105</v>
      </c>
      <c r="D724" s="54">
        <f t="shared" si="11"/>
        <v>44105</v>
      </c>
      <c r="E724" s="2" t="s">
        <v>53</v>
      </c>
      <c r="F724" s="2" t="s">
        <v>55</v>
      </c>
      <c r="G724" s="2" t="s">
        <v>56</v>
      </c>
      <c r="H724" s="2" t="s">
        <v>52</v>
      </c>
      <c r="I724" s="2" t="s">
        <v>54</v>
      </c>
      <c r="J724" s="2" t="s">
        <v>57</v>
      </c>
      <c r="K724" s="11">
        <v>851</v>
      </c>
      <c r="L724" s="8">
        <v>1216.93</v>
      </c>
    </row>
    <row r="725" spans="1:12" x14ac:dyDescent="0.25">
      <c r="A725" s="4" t="s">
        <v>42</v>
      </c>
      <c r="B725" s="4">
        <v>2020</v>
      </c>
      <c r="C725" s="47">
        <v>44105</v>
      </c>
      <c r="D725" s="55">
        <f t="shared" si="11"/>
        <v>44105</v>
      </c>
      <c r="E725" s="4" t="s">
        <v>53</v>
      </c>
      <c r="F725" s="4" t="s">
        <v>55</v>
      </c>
      <c r="G725" s="4" t="s">
        <v>56</v>
      </c>
      <c r="H725" s="4" t="s">
        <v>52</v>
      </c>
      <c r="I725" s="4" t="s">
        <v>54</v>
      </c>
      <c r="J725" s="4" t="s">
        <v>57</v>
      </c>
      <c r="K725" s="10">
        <v>904</v>
      </c>
      <c r="L725" s="9">
        <v>1292.72</v>
      </c>
    </row>
    <row r="726" spans="1:12" x14ac:dyDescent="0.25">
      <c r="A726" s="2" t="s">
        <v>42</v>
      </c>
      <c r="B726" s="2">
        <v>2020</v>
      </c>
      <c r="C726" s="46">
        <v>44105</v>
      </c>
      <c r="D726" s="54">
        <f t="shared" si="11"/>
        <v>44105</v>
      </c>
      <c r="E726" s="2" t="s">
        <v>53</v>
      </c>
      <c r="F726" s="2" t="s">
        <v>55</v>
      </c>
      <c r="G726" s="2" t="s">
        <v>56</v>
      </c>
      <c r="H726" s="2" t="s">
        <v>52</v>
      </c>
      <c r="I726" s="2" t="s">
        <v>54</v>
      </c>
      <c r="J726" s="2" t="s">
        <v>57</v>
      </c>
      <c r="K726" s="11">
        <v>857</v>
      </c>
      <c r="L726" s="8">
        <v>526.24</v>
      </c>
    </row>
    <row r="727" spans="1:12" x14ac:dyDescent="0.25">
      <c r="A727" s="4" t="s">
        <v>41</v>
      </c>
      <c r="B727" s="4">
        <v>2020</v>
      </c>
      <c r="C727" s="47">
        <v>44105</v>
      </c>
      <c r="D727" s="55">
        <f t="shared" si="11"/>
        <v>44105</v>
      </c>
      <c r="E727" s="4" t="s">
        <v>53</v>
      </c>
      <c r="F727" s="4" t="s">
        <v>55</v>
      </c>
      <c r="G727" s="4" t="s">
        <v>56</v>
      </c>
      <c r="H727" s="4" t="s">
        <v>52</v>
      </c>
      <c r="I727" s="4" t="s">
        <v>54</v>
      </c>
      <c r="J727" s="4" t="s">
        <v>57</v>
      </c>
      <c r="K727" s="10">
        <v>177</v>
      </c>
      <c r="L727" s="9">
        <v>526.24</v>
      </c>
    </row>
    <row r="728" spans="1:12" x14ac:dyDescent="0.25">
      <c r="A728" s="2" t="s">
        <v>41</v>
      </c>
      <c r="B728" s="2">
        <v>2020</v>
      </c>
      <c r="C728" s="46">
        <v>44105</v>
      </c>
      <c r="D728" s="54">
        <f t="shared" si="11"/>
        <v>44105</v>
      </c>
      <c r="E728" s="2" t="s">
        <v>53</v>
      </c>
      <c r="F728" s="2" t="s">
        <v>55</v>
      </c>
      <c r="G728" s="2" t="s">
        <v>56</v>
      </c>
      <c r="H728" s="2" t="s">
        <v>52</v>
      </c>
      <c r="I728" s="2" t="s">
        <v>54</v>
      </c>
      <c r="J728" s="2" t="s">
        <v>57</v>
      </c>
      <c r="K728" s="11">
        <v>345</v>
      </c>
      <c r="L728" s="8">
        <v>493.35</v>
      </c>
    </row>
    <row r="729" spans="1:12" x14ac:dyDescent="0.25">
      <c r="A729" s="4" t="s">
        <v>43</v>
      </c>
      <c r="B729" s="4">
        <v>2020</v>
      </c>
      <c r="C729" s="47">
        <v>44105</v>
      </c>
      <c r="D729" s="55">
        <f t="shared" si="11"/>
        <v>44105</v>
      </c>
      <c r="E729" s="4" t="s">
        <v>53</v>
      </c>
      <c r="F729" s="4" t="s">
        <v>55</v>
      </c>
      <c r="G729" s="4" t="s">
        <v>56</v>
      </c>
      <c r="H729" s="4" t="s">
        <v>52</v>
      </c>
      <c r="I729" s="4" t="s">
        <v>54</v>
      </c>
      <c r="J729" s="4" t="s">
        <v>57</v>
      </c>
      <c r="K729" s="10">
        <v>127</v>
      </c>
      <c r="L729" s="9">
        <v>181.61</v>
      </c>
    </row>
    <row r="730" spans="1:12" x14ac:dyDescent="0.25">
      <c r="A730" s="2" t="s">
        <v>42</v>
      </c>
      <c r="B730" s="2">
        <v>2020</v>
      </c>
      <c r="C730" s="46">
        <v>44105</v>
      </c>
      <c r="D730" s="54">
        <f t="shared" si="11"/>
        <v>44105</v>
      </c>
      <c r="E730" s="2" t="s">
        <v>53</v>
      </c>
      <c r="F730" s="2" t="s">
        <v>55</v>
      </c>
      <c r="G730" s="2" t="s">
        <v>56</v>
      </c>
      <c r="H730" s="2" t="s">
        <v>52</v>
      </c>
      <c r="I730" s="2" t="s">
        <v>54</v>
      </c>
      <c r="J730" s="2" t="s">
        <v>57</v>
      </c>
      <c r="K730" s="11">
        <v>175</v>
      </c>
      <c r="L730" s="8">
        <v>250.25</v>
      </c>
    </row>
    <row r="731" spans="1:12" x14ac:dyDescent="0.25">
      <c r="A731" s="4" t="s">
        <v>41</v>
      </c>
      <c r="B731" s="4">
        <v>2020</v>
      </c>
      <c r="C731" s="47">
        <v>44105</v>
      </c>
      <c r="D731" s="55">
        <f t="shared" si="11"/>
        <v>44105</v>
      </c>
      <c r="E731" s="4" t="s">
        <v>53</v>
      </c>
      <c r="F731" s="4" t="s">
        <v>55</v>
      </c>
      <c r="G731" s="4" t="s">
        <v>56</v>
      </c>
      <c r="H731" s="4" t="s">
        <v>52</v>
      </c>
      <c r="I731" s="4" t="s">
        <v>54</v>
      </c>
      <c r="J731" s="4" t="s">
        <v>57</v>
      </c>
      <c r="K731" s="10">
        <v>349</v>
      </c>
      <c r="L731" s="9">
        <v>499.07</v>
      </c>
    </row>
    <row r="732" spans="1:12" x14ac:dyDescent="0.25">
      <c r="A732" s="2" t="s">
        <v>41</v>
      </c>
      <c r="B732" s="2">
        <v>2020</v>
      </c>
      <c r="C732" s="46">
        <v>44105</v>
      </c>
      <c r="D732" s="54">
        <f t="shared" si="11"/>
        <v>44105</v>
      </c>
      <c r="E732" s="2" t="s">
        <v>53</v>
      </c>
      <c r="F732" s="2" t="s">
        <v>55</v>
      </c>
      <c r="G732" s="2" t="s">
        <v>56</v>
      </c>
      <c r="H732" s="2" t="s">
        <v>52</v>
      </c>
      <c r="I732" s="2" t="s">
        <v>54</v>
      </c>
      <c r="J732" s="2" t="s">
        <v>57</v>
      </c>
      <c r="K732" s="11">
        <v>826</v>
      </c>
      <c r="L732" s="8">
        <v>1181.18</v>
      </c>
    </row>
    <row r="733" spans="1:12" x14ac:dyDescent="0.25">
      <c r="A733" s="4" t="s">
        <v>40</v>
      </c>
      <c r="B733" s="4">
        <v>2020</v>
      </c>
      <c r="C733" s="47">
        <v>44105</v>
      </c>
      <c r="D733" s="55">
        <f t="shared" si="11"/>
        <v>44105</v>
      </c>
      <c r="E733" s="4" t="s">
        <v>53</v>
      </c>
      <c r="F733" s="4" t="s">
        <v>55</v>
      </c>
      <c r="G733" s="4" t="s">
        <v>56</v>
      </c>
      <c r="H733" s="4" t="s">
        <v>52</v>
      </c>
      <c r="I733" s="4" t="s">
        <v>54</v>
      </c>
      <c r="J733" s="4" t="s">
        <v>57</v>
      </c>
      <c r="K733" s="10">
        <v>860</v>
      </c>
      <c r="L733" s="9">
        <v>1229.8</v>
      </c>
    </row>
    <row r="734" spans="1:12" x14ac:dyDescent="0.25">
      <c r="A734" s="2" t="s">
        <v>41</v>
      </c>
      <c r="B734" s="2">
        <v>2020</v>
      </c>
      <c r="C734" s="46">
        <v>44105</v>
      </c>
      <c r="D734" s="54">
        <f t="shared" si="11"/>
        <v>44105</v>
      </c>
      <c r="E734" s="2" t="s">
        <v>53</v>
      </c>
      <c r="F734" s="2" t="s">
        <v>55</v>
      </c>
      <c r="G734" s="2" t="s">
        <v>56</v>
      </c>
      <c r="H734" s="2" t="s">
        <v>52</v>
      </c>
      <c r="I734" s="2" t="s">
        <v>54</v>
      </c>
      <c r="J734" s="2" t="s">
        <v>57</v>
      </c>
      <c r="K734" s="11">
        <v>347</v>
      </c>
      <c r="L734" s="8">
        <v>496.21000000000004</v>
      </c>
    </row>
    <row r="735" spans="1:12" x14ac:dyDescent="0.25">
      <c r="A735" s="4" t="s">
        <v>43</v>
      </c>
      <c r="B735" s="4">
        <v>2020</v>
      </c>
      <c r="C735" s="47">
        <v>44075</v>
      </c>
      <c r="D735" s="55">
        <f t="shared" si="11"/>
        <v>44075</v>
      </c>
      <c r="E735" s="4" t="s">
        <v>53</v>
      </c>
      <c r="F735" s="4" t="s">
        <v>55</v>
      </c>
      <c r="G735" s="4" t="s">
        <v>56</v>
      </c>
      <c r="H735" s="4" t="s">
        <v>52</v>
      </c>
      <c r="I735" s="4" t="s">
        <v>54</v>
      </c>
      <c r="J735" s="4" t="s">
        <v>57</v>
      </c>
      <c r="K735" s="10">
        <v>134</v>
      </c>
      <c r="L735" s="9">
        <v>191.62</v>
      </c>
    </row>
    <row r="736" spans="1:12" x14ac:dyDescent="0.25">
      <c r="A736" s="2" t="s">
        <v>41</v>
      </c>
      <c r="B736" s="2">
        <v>2020</v>
      </c>
      <c r="C736" s="46">
        <v>44075</v>
      </c>
      <c r="D736" s="54">
        <f t="shared" si="11"/>
        <v>44075</v>
      </c>
      <c r="E736" s="2" t="s">
        <v>53</v>
      </c>
      <c r="F736" s="2" t="s">
        <v>55</v>
      </c>
      <c r="G736" s="2" t="s">
        <v>56</v>
      </c>
      <c r="H736" s="2" t="s">
        <v>52</v>
      </c>
      <c r="I736" s="2" t="s">
        <v>54</v>
      </c>
      <c r="J736" s="2" t="s">
        <v>57</v>
      </c>
      <c r="K736" s="11">
        <v>182</v>
      </c>
      <c r="L736" s="8">
        <v>260.26</v>
      </c>
    </row>
    <row r="737" spans="1:12" x14ac:dyDescent="0.25">
      <c r="A737" s="4" t="s">
        <v>41</v>
      </c>
      <c r="B737" s="4">
        <v>2020</v>
      </c>
      <c r="C737" s="47">
        <v>44075</v>
      </c>
      <c r="D737" s="55">
        <f t="shared" si="11"/>
        <v>44075</v>
      </c>
      <c r="E737" s="4" t="s">
        <v>53</v>
      </c>
      <c r="F737" s="4" t="s">
        <v>55</v>
      </c>
      <c r="G737" s="4" t="s">
        <v>56</v>
      </c>
      <c r="H737" s="4" t="s">
        <v>52</v>
      </c>
      <c r="I737" s="4" t="s">
        <v>54</v>
      </c>
      <c r="J737" s="4" t="s">
        <v>57</v>
      </c>
      <c r="K737" s="10">
        <v>136</v>
      </c>
      <c r="L737" s="9">
        <v>194.48</v>
      </c>
    </row>
    <row r="738" spans="1:12" x14ac:dyDescent="0.25">
      <c r="A738" s="2" t="s">
        <v>40</v>
      </c>
      <c r="B738" s="2">
        <v>2020</v>
      </c>
      <c r="C738" s="46">
        <v>44075</v>
      </c>
      <c r="D738" s="54">
        <f t="shared" si="11"/>
        <v>44075</v>
      </c>
      <c r="E738" s="2" t="s">
        <v>53</v>
      </c>
      <c r="F738" s="2" t="s">
        <v>55</v>
      </c>
      <c r="G738" s="2" t="s">
        <v>56</v>
      </c>
      <c r="H738" s="2" t="s">
        <v>52</v>
      </c>
      <c r="I738" s="2" t="s">
        <v>54</v>
      </c>
      <c r="J738" s="2" t="s">
        <v>57</v>
      </c>
      <c r="K738" s="11">
        <v>178</v>
      </c>
      <c r="L738" s="8">
        <v>254.54</v>
      </c>
    </row>
    <row r="739" spans="1:12" x14ac:dyDescent="0.25">
      <c r="A739" s="4" t="s">
        <v>42</v>
      </c>
      <c r="B739" s="4">
        <v>2020</v>
      </c>
      <c r="C739" s="47">
        <v>44075</v>
      </c>
      <c r="D739" s="55">
        <f t="shared" si="11"/>
        <v>44075</v>
      </c>
      <c r="E739" s="4" t="s">
        <v>53</v>
      </c>
      <c r="F739" s="4" t="s">
        <v>55</v>
      </c>
      <c r="G739" s="4" t="s">
        <v>56</v>
      </c>
      <c r="H739" s="4" t="s">
        <v>52</v>
      </c>
      <c r="I739" s="4" t="s">
        <v>54</v>
      </c>
      <c r="J739" s="4" t="s">
        <v>57</v>
      </c>
      <c r="K739" s="10">
        <v>352</v>
      </c>
      <c r="L739" s="9">
        <v>503.36</v>
      </c>
    </row>
    <row r="740" spans="1:12" x14ac:dyDescent="0.25">
      <c r="A740" s="2" t="s">
        <v>41</v>
      </c>
      <c r="B740" s="2">
        <v>2020</v>
      </c>
      <c r="C740" s="46">
        <v>44075</v>
      </c>
      <c r="D740" s="54">
        <f t="shared" si="11"/>
        <v>44075</v>
      </c>
      <c r="E740" s="2" t="s">
        <v>53</v>
      </c>
      <c r="F740" s="2" t="s">
        <v>55</v>
      </c>
      <c r="G740" s="2" t="s">
        <v>56</v>
      </c>
      <c r="H740" s="2" t="s">
        <v>52</v>
      </c>
      <c r="I740" s="2" t="s">
        <v>54</v>
      </c>
      <c r="J740" s="2" t="s">
        <v>57</v>
      </c>
      <c r="K740" s="11">
        <v>817</v>
      </c>
      <c r="L740" s="8">
        <v>1168.31</v>
      </c>
    </row>
    <row r="741" spans="1:12" x14ac:dyDescent="0.25">
      <c r="A741" s="4" t="s">
        <v>42</v>
      </c>
      <c r="B741" s="4">
        <v>2020</v>
      </c>
      <c r="C741" s="47">
        <v>44075</v>
      </c>
      <c r="D741" s="55">
        <f t="shared" si="11"/>
        <v>44075</v>
      </c>
      <c r="E741" s="4" t="s">
        <v>53</v>
      </c>
      <c r="F741" s="4" t="s">
        <v>55</v>
      </c>
      <c r="G741" s="4" t="s">
        <v>56</v>
      </c>
      <c r="H741" s="4" t="s">
        <v>52</v>
      </c>
      <c r="I741" s="4" t="s">
        <v>54</v>
      </c>
      <c r="J741" s="4" t="s">
        <v>57</v>
      </c>
      <c r="K741" s="10">
        <v>850</v>
      </c>
      <c r="L741" s="9">
        <v>1215.5</v>
      </c>
    </row>
    <row r="742" spans="1:12" x14ac:dyDescent="0.25">
      <c r="A742" s="2" t="s">
        <v>42</v>
      </c>
      <c r="B742" s="2">
        <v>2020</v>
      </c>
      <c r="C742" s="46">
        <v>44075</v>
      </c>
      <c r="D742" s="54">
        <f t="shared" si="11"/>
        <v>44075</v>
      </c>
      <c r="E742" s="2" t="s">
        <v>53</v>
      </c>
      <c r="F742" s="2" t="s">
        <v>55</v>
      </c>
      <c r="G742" s="2" t="s">
        <v>56</v>
      </c>
      <c r="H742" s="2" t="s">
        <v>52</v>
      </c>
      <c r="I742" s="2" t="s">
        <v>54</v>
      </c>
      <c r="J742" s="2" t="s">
        <v>57</v>
      </c>
      <c r="K742" s="11">
        <v>903</v>
      </c>
      <c r="L742" s="8">
        <v>1291.29</v>
      </c>
    </row>
    <row r="743" spans="1:12" x14ac:dyDescent="0.25">
      <c r="A743" s="4" t="s">
        <v>42</v>
      </c>
      <c r="B743" s="4">
        <v>2020</v>
      </c>
      <c r="C743" s="47">
        <v>44075</v>
      </c>
      <c r="D743" s="55">
        <f t="shared" si="11"/>
        <v>44075</v>
      </c>
      <c r="E743" s="4" t="s">
        <v>53</v>
      </c>
      <c r="F743" s="4" t="s">
        <v>55</v>
      </c>
      <c r="G743" s="4" t="s">
        <v>56</v>
      </c>
      <c r="H743" s="4" t="s">
        <v>52</v>
      </c>
      <c r="I743" s="4" t="s">
        <v>54</v>
      </c>
      <c r="J743" s="4" t="s">
        <v>57</v>
      </c>
      <c r="K743" s="10">
        <v>856</v>
      </c>
      <c r="L743" s="9">
        <v>526.24</v>
      </c>
    </row>
    <row r="744" spans="1:12" x14ac:dyDescent="0.25">
      <c r="A744" s="2" t="s">
        <v>41</v>
      </c>
      <c r="B744" s="2">
        <v>2020</v>
      </c>
      <c r="C744" s="46">
        <v>44075</v>
      </c>
      <c r="D744" s="54">
        <f t="shared" si="11"/>
        <v>44075</v>
      </c>
      <c r="E744" s="2" t="s">
        <v>53</v>
      </c>
      <c r="F744" s="2" t="s">
        <v>55</v>
      </c>
      <c r="G744" s="2" t="s">
        <v>56</v>
      </c>
      <c r="H744" s="2" t="s">
        <v>52</v>
      </c>
      <c r="I744" s="2" t="s">
        <v>54</v>
      </c>
      <c r="J744" s="2" t="s">
        <v>57</v>
      </c>
      <c r="K744" s="11">
        <v>183</v>
      </c>
      <c r="L744" s="8">
        <v>526.24</v>
      </c>
    </row>
    <row r="745" spans="1:12" x14ac:dyDescent="0.25">
      <c r="A745" s="4" t="s">
        <v>41</v>
      </c>
      <c r="B745" s="4">
        <v>2020</v>
      </c>
      <c r="C745" s="47">
        <v>44075</v>
      </c>
      <c r="D745" s="55">
        <f t="shared" si="11"/>
        <v>44075</v>
      </c>
      <c r="E745" s="4" t="s">
        <v>53</v>
      </c>
      <c r="F745" s="4" t="s">
        <v>55</v>
      </c>
      <c r="G745" s="4" t="s">
        <v>56</v>
      </c>
      <c r="H745" s="4" t="s">
        <v>52</v>
      </c>
      <c r="I745" s="4" t="s">
        <v>54</v>
      </c>
      <c r="J745" s="4" t="s">
        <v>57</v>
      </c>
      <c r="K745" s="10">
        <v>351</v>
      </c>
      <c r="L745" s="9">
        <v>501.93</v>
      </c>
    </row>
    <row r="746" spans="1:12" x14ac:dyDescent="0.25">
      <c r="A746" s="2" t="s">
        <v>42</v>
      </c>
      <c r="B746" s="2">
        <v>2020</v>
      </c>
      <c r="C746" s="46">
        <v>44075</v>
      </c>
      <c r="D746" s="54">
        <f t="shared" si="11"/>
        <v>44075</v>
      </c>
      <c r="E746" s="2" t="s">
        <v>53</v>
      </c>
      <c r="F746" s="2" t="s">
        <v>55</v>
      </c>
      <c r="G746" s="2" t="s">
        <v>56</v>
      </c>
      <c r="H746" s="2" t="s">
        <v>52</v>
      </c>
      <c r="I746" s="2" t="s">
        <v>54</v>
      </c>
      <c r="J746" s="2" t="s">
        <v>57</v>
      </c>
      <c r="K746" s="11">
        <v>133</v>
      </c>
      <c r="L746" s="8">
        <v>190.19</v>
      </c>
    </row>
    <row r="747" spans="1:12" x14ac:dyDescent="0.25">
      <c r="A747" s="4" t="s">
        <v>40</v>
      </c>
      <c r="B747" s="4">
        <v>2020</v>
      </c>
      <c r="C747" s="47">
        <v>44075</v>
      </c>
      <c r="D747" s="55">
        <f t="shared" si="11"/>
        <v>44075</v>
      </c>
      <c r="E747" s="4" t="s">
        <v>53</v>
      </c>
      <c r="F747" s="4" t="s">
        <v>55</v>
      </c>
      <c r="G747" s="4" t="s">
        <v>56</v>
      </c>
      <c r="H747" s="4" t="s">
        <v>52</v>
      </c>
      <c r="I747" s="4" t="s">
        <v>54</v>
      </c>
      <c r="J747" s="4" t="s">
        <v>57</v>
      </c>
      <c r="K747" s="10">
        <v>181</v>
      </c>
      <c r="L747" s="9">
        <v>258.83</v>
      </c>
    </row>
    <row r="748" spans="1:12" x14ac:dyDescent="0.25">
      <c r="A748" s="2" t="s">
        <v>41</v>
      </c>
      <c r="B748" s="2">
        <v>2020</v>
      </c>
      <c r="C748" s="46">
        <v>44075</v>
      </c>
      <c r="D748" s="54">
        <f t="shared" si="11"/>
        <v>44075</v>
      </c>
      <c r="E748" s="2" t="s">
        <v>53</v>
      </c>
      <c r="F748" s="2" t="s">
        <v>55</v>
      </c>
      <c r="G748" s="2" t="s">
        <v>56</v>
      </c>
      <c r="H748" s="2" t="s">
        <v>52</v>
      </c>
      <c r="I748" s="2" t="s">
        <v>54</v>
      </c>
      <c r="J748" s="2" t="s">
        <v>57</v>
      </c>
      <c r="K748" s="11">
        <v>355</v>
      </c>
      <c r="L748" s="8">
        <v>507.65</v>
      </c>
    </row>
    <row r="749" spans="1:12" x14ac:dyDescent="0.25">
      <c r="A749" s="4" t="s">
        <v>42</v>
      </c>
      <c r="B749" s="4">
        <v>2020</v>
      </c>
      <c r="C749" s="47">
        <v>44075</v>
      </c>
      <c r="D749" s="55">
        <f t="shared" si="11"/>
        <v>44075</v>
      </c>
      <c r="E749" s="4" t="s">
        <v>53</v>
      </c>
      <c r="F749" s="4" t="s">
        <v>55</v>
      </c>
      <c r="G749" s="4" t="s">
        <v>56</v>
      </c>
      <c r="H749" s="4" t="s">
        <v>52</v>
      </c>
      <c r="I749" s="4" t="s">
        <v>54</v>
      </c>
      <c r="J749" s="4" t="s">
        <v>57</v>
      </c>
      <c r="K749" s="10">
        <v>859</v>
      </c>
      <c r="L749" s="9">
        <v>1228.3699999999999</v>
      </c>
    </row>
    <row r="750" spans="1:12" x14ac:dyDescent="0.25">
      <c r="A750" s="2" t="s">
        <v>43</v>
      </c>
      <c r="B750" s="2">
        <v>2020</v>
      </c>
      <c r="C750" s="46">
        <v>44075</v>
      </c>
      <c r="D750" s="54">
        <f t="shared" si="11"/>
        <v>44075</v>
      </c>
      <c r="E750" s="2" t="s">
        <v>53</v>
      </c>
      <c r="F750" s="2" t="s">
        <v>55</v>
      </c>
      <c r="G750" s="2" t="s">
        <v>56</v>
      </c>
      <c r="H750" s="2" t="s">
        <v>52</v>
      </c>
      <c r="I750" s="2" t="s">
        <v>54</v>
      </c>
      <c r="J750" s="2" t="s">
        <v>57</v>
      </c>
      <c r="K750" s="11">
        <v>353</v>
      </c>
      <c r="L750" s="8">
        <v>504.78999999999996</v>
      </c>
    </row>
    <row r="751" spans="1:12" x14ac:dyDescent="0.25">
      <c r="A751" s="4" t="s">
        <v>40</v>
      </c>
      <c r="B751" s="4">
        <v>2020</v>
      </c>
      <c r="C751" s="47">
        <v>43891</v>
      </c>
      <c r="D751" s="55">
        <f t="shared" si="11"/>
        <v>43891</v>
      </c>
      <c r="E751" s="4" t="s">
        <v>45</v>
      </c>
      <c r="F751" s="4" t="s">
        <v>55</v>
      </c>
      <c r="G751" s="4" t="s">
        <v>47</v>
      </c>
      <c r="H751" s="4" t="s">
        <v>52</v>
      </c>
      <c r="I751" s="4" t="s">
        <v>54</v>
      </c>
      <c r="J751" s="4" t="s">
        <v>51</v>
      </c>
      <c r="K751" s="10">
        <v>364</v>
      </c>
      <c r="L751" s="9">
        <v>520.52</v>
      </c>
    </row>
    <row r="752" spans="1:12" x14ac:dyDescent="0.25">
      <c r="A752" s="2" t="s">
        <v>41</v>
      </c>
      <c r="B752" s="2">
        <v>2020</v>
      </c>
      <c r="C752" s="46">
        <v>43891</v>
      </c>
      <c r="D752" s="54">
        <f t="shared" si="11"/>
        <v>43891</v>
      </c>
      <c r="E752" s="2" t="s">
        <v>45</v>
      </c>
      <c r="F752" s="2" t="s">
        <v>55</v>
      </c>
      <c r="G752" s="2" t="s">
        <v>47</v>
      </c>
      <c r="H752" s="2" t="s">
        <v>52</v>
      </c>
      <c r="I752" s="2" t="s">
        <v>54</v>
      </c>
      <c r="J752" s="2" t="s">
        <v>50</v>
      </c>
      <c r="K752" s="11">
        <v>358</v>
      </c>
      <c r="L752" s="8">
        <v>511.94</v>
      </c>
    </row>
    <row r="753" spans="1:12" x14ac:dyDescent="0.25">
      <c r="A753" s="4" t="s">
        <v>40</v>
      </c>
      <c r="B753" s="4">
        <v>2020</v>
      </c>
      <c r="C753" s="47">
        <v>43891</v>
      </c>
      <c r="D753" s="55">
        <f t="shared" si="11"/>
        <v>43891</v>
      </c>
      <c r="E753" s="4" t="s">
        <v>45</v>
      </c>
      <c r="F753" s="4" t="s">
        <v>55</v>
      </c>
      <c r="G753" s="4" t="s">
        <v>47</v>
      </c>
      <c r="H753" s="4" t="s">
        <v>52</v>
      </c>
      <c r="I753" s="4" t="s">
        <v>54</v>
      </c>
      <c r="J753" s="4" t="s">
        <v>51</v>
      </c>
      <c r="K753" s="10">
        <v>367</v>
      </c>
      <c r="L753" s="9">
        <v>524.80999999999995</v>
      </c>
    </row>
    <row r="754" spans="1:12" x14ac:dyDescent="0.25">
      <c r="A754" s="2" t="s">
        <v>44</v>
      </c>
      <c r="B754" s="2">
        <v>2020</v>
      </c>
      <c r="C754" s="46">
        <v>43891</v>
      </c>
      <c r="D754" s="54">
        <f t="shared" si="11"/>
        <v>43891</v>
      </c>
      <c r="E754" s="2" t="s">
        <v>45</v>
      </c>
      <c r="F754" s="2" t="s">
        <v>55</v>
      </c>
      <c r="G754" s="2" t="s">
        <v>47</v>
      </c>
      <c r="H754" s="2" t="s">
        <v>52</v>
      </c>
      <c r="I754" s="2" t="s">
        <v>54</v>
      </c>
      <c r="J754" s="2" t="s">
        <v>50</v>
      </c>
      <c r="K754" s="11">
        <v>361</v>
      </c>
      <c r="L754" s="8">
        <v>516.23</v>
      </c>
    </row>
    <row r="755" spans="1:12" x14ac:dyDescent="0.25">
      <c r="A755" s="4" t="s">
        <v>40</v>
      </c>
      <c r="B755" s="4">
        <v>2020</v>
      </c>
      <c r="C755" s="47">
        <v>43891</v>
      </c>
      <c r="D755" s="55">
        <f t="shared" si="11"/>
        <v>43891</v>
      </c>
      <c r="E755" s="4" t="s">
        <v>45</v>
      </c>
      <c r="F755" s="4" t="s">
        <v>55</v>
      </c>
      <c r="G755" s="4" t="s">
        <v>56</v>
      </c>
      <c r="H755" s="4" t="s">
        <v>52</v>
      </c>
      <c r="I755" s="4" t="s">
        <v>54</v>
      </c>
      <c r="J755" s="4" t="s">
        <v>50</v>
      </c>
      <c r="K755" s="10">
        <v>355</v>
      </c>
      <c r="L755" s="9">
        <v>507.65</v>
      </c>
    </row>
    <row r="756" spans="1:12" x14ac:dyDescent="0.25">
      <c r="A756" s="2" t="s">
        <v>43</v>
      </c>
      <c r="B756" s="2">
        <v>2020</v>
      </c>
      <c r="C756" s="46">
        <v>43862</v>
      </c>
      <c r="D756" s="54">
        <f t="shared" si="11"/>
        <v>43862</v>
      </c>
      <c r="E756" s="2" t="s">
        <v>53</v>
      </c>
      <c r="F756" s="2" t="s">
        <v>55</v>
      </c>
      <c r="G756" s="2" t="s">
        <v>47</v>
      </c>
      <c r="H756" s="2" t="s">
        <v>48</v>
      </c>
      <c r="I756" s="2" t="s">
        <v>54</v>
      </c>
      <c r="J756" s="2" t="s">
        <v>51</v>
      </c>
      <c r="K756" s="11">
        <v>780</v>
      </c>
      <c r="L756" s="8">
        <v>1115.4000000000001</v>
      </c>
    </row>
    <row r="757" spans="1:12" x14ac:dyDescent="0.25">
      <c r="A757" s="4" t="s">
        <v>42</v>
      </c>
      <c r="B757" s="4">
        <v>2020</v>
      </c>
      <c r="C757" s="47">
        <v>43862</v>
      </c>
      <c r="D757" s="55">
        <f t="shared" si="11"/>
        <v>43862</v>
      </c>
      <c r="E757" s="4" t="s">
        <v>53</v>
      </c>
      <c r="F757" s="4" t="s">
        <v>55</v>
      </c>
      <c r="G757" s="4" t="s">
        <v>47</v>
      </c>
      <c r="H757" s="4" t="s">
        <v>48</v>
      </c>
      <c r="I757" s="4" t="s">
        <v>54</v>
      </c>
      <c r="J757" s="4" t="s">
        <v>51</v>
      </c>
      <c r="K757" s="10">
        <v>781</v>
      </c>
      <c r="L757" s="9">
        <v>1116.83</v>
      </c>
    </row>
    <row r="758" spans="1:12" x14ac:dyDescent="0.25">
      <c r="A758" s="2" t="s">
        <v>40</v>
      </c>
      <c r="B758" s="2">
        <v>2020</v>
      </c>
      <c r="C758" s="46">
        <v>43862</v>
      </c>
      <c r="D758" s="54">
        <f t="shared" si="11"/>
        <v>43862</v>
      </c>
      <c r="E758" s="2" t="s">
        <v>53</v>
      </c>
      <c r="F758" s="2" t="s">
        <v>55</v>
      </c>
      <c r="G758" s="2" t="s">
        <v>47</v>
      </c>
      <c r="H758" s="2" t="s">
        <v>48</v>
      </c>
      <c r="I758" s="2" t="s">
        <v>54</v>
      </c>
      <c r="J758" s="2" t="s">
        <v>51</v>
      </c>
      <c r="K758" s="11">
        <v>782</v>
      </c>
      <c r="L758" s="8">
        <v>1118.26</v>
      </c>
    </row>
    <row r="759" spans="1:12" x14ac:dyDescent="0.25">
      <c r="A759" s="4" t="s">
        <v>41</v>
      </c>
      <c r="B759" s="4">
        <v>2020</v>
      </c>
      <c r="C759" s="47">
        <v>43862</v>
      </c>
      <c r="D759" s="55">
        <f t="shared" si="11"/>
        <v>43862</v>
      </c>
      <c r="E759" s="4" t="s">
        <v>53</v>
      </c>
      <c r="F759" s="4" t="s">
        <v>55</v>
      </c>
      <c r="G759" s="4" t="s">
        <v>47</v>
      </c>
      <c r="H759" s="4" t="s">
        <v>48</v>
      </c>
      <c r="I759" s="4" t="s">
        <v>54</v>
      </c>
      <c r="J759" s="4" t="s">
        <v>51</v>
      </c>
      <c r="K759" s="10">
        <v>820</v>
      </c>
      <c r="L759" s="9">
        <v>526.24</v>
      </c>
    </row>
    <row r="760" spans="1:12" x14ac:dyDescent="0.25">
      <c r="A760" s="2" t="s">
        <v>41</v>
      </c>
      <c r="B760" s="2">
        <v>2020</v>
      </c>
      <c r="C760" s="46">
        <v>43862</v>
      </c>
      <c r="D760" s="54">
        <f t="shared" si="11"/>
        <v>43862</v>
      </c>
      <c r="E760" s="2" t="s">
        <v>53</v>
      </c>
      <c r="F760" s="2" t="s">
        <v>55</v>
      </c>
      <c r="G760" s="2" t="s">
        <v>47</v>
      </c>
      <c r="H760" s="2" t="s">
        <v>48</v>
      </c>
      <c r="I760" s="2" t="s">
        <v>54</v>
      </c>
      <c r="J760" s="2" t="s">
        <v>51</v>
      </c>
      <c r="K760" s="11">
        <v>821</v>
      </c>
      <c r="L760" s="8">
        <v>526.24</v>
      </c>
    </row>
    <row r="761" spans="1:12" x14ac:dyDescent="0.25">
      <c r="A761" s="4" t="s">
        <v>42</v>
      </c>
      <c r="B761" s="4">
        <v>2020</v>
      </c>
      <c r="C761" s="47">
        <v>43831</v>
      </c>
      <c r="D761" s="55">
        <f t="shared" si="11"/>
        <v>43831</v>
      </c>
      <c r="E761" s="4" t="s">
        <v>53</v>
      </c>
      <c r="F761" s="4" t="s">
        <v>55</v>
      </c>
      <c r="G761" s="4" t="s">
        <v>47</v>
      </c>
      <c r="H761" s="4" t="s">
        <v>48</v>
      </c>
      <c r="I761" s="4" t="s">
        <v>54</v>
      </c>
      <c r="J761" s="4" t="s">
        <v>50</v>
      </c>
      <c r="K761" s="10">
        <v>362</v>
      </c>
      <c r="L761" s="9">
        <v>517.66</v>
      </c>
    </row>
    <row r="762" spans="1:12" x14ac:dyDescent="0.25">
      <c r="A762" s="2" t="s">
        <v>42</v>
      </c>
      <c r="B762" s="2">
        <v>2020</v>
      </c>
      <c r="C762" s="46">
        <v>43831</v>
      </c>
      <c r="D762" s="54">
        <f t="shared" si="11"/>
        <v>43831</v>
      </c>
      <c r="E762" s="2" t="s">
        <v>53</v>
      </c>
      <c r="F762" s="2" t="s">
        <v>55</v>
      </c>
      <c r="G762" s="2" t="s">
        <v>47</v>
      </c>
      <c r="H762" s="2" t="s">
        <v>48</v>
      </c>
      <c r="I762" s="2" t="s">
        <v>54</v>
      </c>
      <c r="J762" s="2" t="s">
        <v>50</v>
      </c>
      <c r="K762" s="11">
        <v>779</v>
      </c>
      <c r="L762" s="8">
        <v>1113.97</v>
      </c>
    </row>
    <row r="763" spans="1:12" x14ac:dyDescent="0.25">
      <c r="A763" s="4" t="s">
        <v>43</v>
      </c>
      <c r="B763" s="4">
        <v>2020</v>
      </c>
      <c r="C763" s="47">
        <v>43831</v>
      </c>
      <c r="D763" s="55">
        <f t="shared" si="11"/>
        <v>43831</v>
      </c>
      <c r="E763" s="4" t="s">
        <v>53</v>
      </c>
      <c r="F763" s="4" t="s">
        <v>55</v>
      </c>
      <c r="G763" s="4" t="s">
        <v>47</v>
      </c>
      <c r="H763" s="4" t="s">
        <v>48</v>
      </c>
      <c r="I763" s="4" t="s">
        <v>54</v>
      </c>
      <c r="J763" s="4" t="s">
        <v>50</v>
      </c>
      <c r="K763" s="10">
        <v>819</v>
      </c>
      <c r="L763" s="9">
        <v>526.24</v>
      </c>
    </row>
    <row r="764" spans="1:12" x14ac:dyDescent="0.25">
      <c r="A764" s="2" t="s">
        <v>43</v>
      </c>
      <c r="B764" s="2">
        <v>2020</v>
      </c>
      <c r="C764" s="46">
        <v>43831</v>
      </c>
      <c r="D764" s="54">
        <f t="shared" si="11"/>
        <v>43831</v>
      </c>
      <c r="E764" s="2" t="s">
        <v>53</v>
      </c>
      <c r="F764" s="2" t="s">
        <v>55</v>
      </c>
      <c r="G764" s="2" t="s">
        <v>47</v>
      </c>
      <c r="H764" s="2" t="s">
        <v>48</v>
      </c>
      <c r="I764" s="2" t="s">
        <v>54</v>
      </c>
      <c r="J764" s="2" t="s">
        <v>50</v>
      </c>
      <c r="K764" s="11">
        <v>361</v>
      </c>
      <c r="L764" s="8">
        <v>516.23</v>
      </c>
    </row>
    <row r="765" spans="1:12" x14ac:dyDescent="0.25">
      <c r="A765" s="4" t="s">
        <v>41</v>
      </c>
      <c r="B765" s="4">
        <v>2020</v>
      </c>
      <c r="C765" s="47">
        <v>43891</v>
      </c>
      <c r="D765" s="55">
        <f t="shared" si="11"/>
        <v>43891</v>
      </c>
      <c r="E765" s="4" t="s">
        <v>53</v>
      </c>
      <c r="F765" s="4" t="s">
        <v>55</v>
      </c>
      <c r="G765" s="4" t="s">
        <v>47</v>
      </c>
      <c r="H765" s="4" t="s">
        <v>48</v>
      </c>
      <c r="I765" s="4" t="s">
        <v>54</v>
      </c>
      <c r="J765" s="4" t="s">
        <v>51</v>
      </c>
      <c r="K765" s="10">
        <v>822</v>
      </c>
      <c r="L765" s="9">
        <v>526.24</v>
      </c>
    </row>
    <row r="766" spans="1:12" x14ac:dyDescent="0.25">
      <c r="A766" s="2" t="s">
        <v>41</v>
      </c>
      <c r="B766" s="2">
        <v>2021</v>
      </c>
      <c r="C766" s="46">
        <v>44531</v>
      </c>
      <c r="D766" s="54">
        <f t="shared" ref="D766:D775" si="12">C766</f>
        <v>44531</v>
      </c>
      <c r="E766" s="2" t="s">
        <v>45</v>
      </c>
      <c r="F766" s="2" t="s">
        <v>46</v>
      </c>
      <c r="G766" s="2" t="s">
        <v>47</v>
      </c>
      <c r="H766" s="2" t="s">
        <v>52</v>
      </c>
      <c r="I766" s="2" t="s">
        <v>49</v>
      </c>
      <c r="J766" s="2" t="s">
        <v>50</v>
      </c>
      <c r="K766" s="11">
        <v>278</v>
      </c>
      <c r="L766" s="8">
        <v>397.53999999999996</v>
      </c>
    </row>
    <row r="767" spans="1:12" x14ac:dyDescent="0.25">
      <c r="A767" s="4" t="s">
        <v>40</v>
      </c>
      <c r="B767" s="4">
        <v>2021</v>
      </c>
      <c r="C767" s="47">
        <v>44531</v>
      </c>
      <c r="D767" s="55">
        <f t="shared" si="12"/>
        <v>44531</v>
      </c>
      <c r="E767" s="4" t="s">
        <v>45</v>
      </c>
      <c r="F767" s="4" t="s">
        <v>46</v>
      </c>
      <c r="G767" s="4" t="s">
        <v>47</v>
      </c>
      <c r="H767" s="4" t="s">
        <v>52</v>
      </c>
      <c r="I767" s="4" t="s">
        <v>49</v>
      </c>
      <c r="J767" s="4" t="s">
        <v>50</v>
      </c>
      <c r="K767" s="10">
        <v>272</v>
      </c>
      <c r="L767" s="9">
        <v>388.96</v>
      </c>
    </row>
    <row r="768" spans="1:12" x14ac:dyDescent="0.25">
      <c r="A768" s="2" t="s">
        <v>40</v>
      </c>
      <c r="B768" s="2">
        <v>2021</v>
      </c>
      <c r="C768" s="46">
        <v>44531</v>
      </c>
      <c r="D768" s="54">
        <f t="shared" si="12"/>
        <v>44531</v>
      </c>
      <c r="E768" s="2" t="s">
        <v>45</v>
      </c>
      <c r="F768" s="2" t="s">
        <v>46</v>
      </c>
      <c r="G768" s="2" t="s">
        <v>47</v>
      </c>
      <c r="H768" s="2" t="s">
        <v>52</v>
      </c>
      <c r="I768" s="2" t="s">
        <v>49</v>
      </c>
      <c r="J768" s="2" t="s">
        <v>50</v>
      </c>
      <c r="K768" s="11">
        <v>266</v>
      </c>
      <c r="L768" s="8">
        <v>380.38</v>
      </c>
    </row>
    <row r="769" spans="1:12" x14ac:dyDescent="0.25">
      <c r="A769" s="4" t="s">
        <v>42</v>
      </c>
      <c r="B769" s="4">
        <v>2021</v>
      </c>
      <c r="C769" s="47">
        <v>44531</v>
      </c>
      <c r="D769" s="55">
        <f t="shared" si="12"/>
        <v>44531</v>
      </c>
      <c r="E769" s="4" t="s">
        <v>45</v>
      </c>
      <c r="F769" s="4" t="s">
        <v>46</v>
      </c>
      <c r="G769" s="4" t="s">
        <v>47</v>
      </c>
      <c r="H769" s="4" t="s">
        <v>52</v>
      </c>
      <c r="I769" s="4" t="s">
        <v>49</v>
      </c>
      <c r="J769" s="4" t="s">
        <v>50</v>
      </c>
      <c r="K769" s="10">
        <v>276</v>
      </c>
      <c r="L769" s="9">
        <v>526.24</v>
      </c>
    </row>
    <row r="770" spans="1:12" x14ac:dyDescent="0.25">
      <c r="A770" s="2" t="s">
        <v>41</v>
      </c>
      <c r="B770" s="2">
        <v>2021</v>
      </c>
      <c r="C770" s="46">
        <v>44531</v>
      </c>
      <c r="D770" s="54">
        <f t="shared" si="12"/>
        <v>44531</v>
      </c>
      <c r="E770" s="2" t="s">
        <v>45</v>
      </c>
      <c r="F770" s="2" t="s">
        <v>46</v>
      </c>
      <c r="G770" s="2" t="s">
        <v>47</v>
      </c>
      <c r="H770" s="2" t="s">
        <v>52</v>
      </c>
      <c r="I770" s="2" t="s">
        <v>49</v>
      </c>
      <c r="J770" s="2" t="s">
        <v>50</v>
      </c>
      <c r="K770" s="11">
        <v>270</v>
      </c>
      <c r="L770" s="8">
        <v>526.24</v>
      </c>
    </row>
    <row r="771" spans="1:12" x14ac:dyDescent="0.25">
      <c r="A771" s="4" t="s">
        <v>41</v>
      </c>
      <c r="B771" s="4">
        <v>2021</v>
      </c>
      <c r="C771" s="47">
        <v>44531</v>
      </c>
      <c r="D771" s="55">
        <f t="shared" si="12"/>
        <v>44531</v>
      </c>
      <c r="E771" s="4" t="s">
        <v>45</v>
      </c>
      <c r="F771" s="4" t="s">
        <v>46</v>
      </c>
      <c r="G771" s="4" t="s">
        <v>47</v>
      </c>
      <c r="H771" s="4" t="s">
        <v>52</v>
      </c>
      <c r="I771" s="4" t="s">
        <v>49</v>
      </c>
      <c r="J771" s="4" t="s">
        <v>50</v>
      </c>
      <c r="K771" s="10">
        <v>279</v>
      </c>
      <c r="L771" s="9">
        <v>398.97</v>
      </c>
    </row>
    <row r="772" spans="1:12" x14ac:dyDescent="0.25">
      <c r="A772" s="2" t="s">
        <v>41</v>
      </c>
      <c r="B772" s="2">
        <v>2021</v>
      </c>
      <c r="C772" s="46">
        <v>44531</v>
      </c>
      <c r="D772" s="54">
        <f t="shared" si="12"/>
        <v>44531</v>
      </c>
      <c r="E772" s="2" t="s">
        <v>45</v>
      </c>
      <c r="F772" s="2" t="s">
        <v>46</v>
      </c>
      <c r="G772" s="2" t="s">
        <v>47</v>
      </c>
      <c r="H772" s="2" t="s">
        <v>52</v>
      </c>
      <c r="I772" s="2" t="s">
        <v>49</v>
      </c>
      <c r="J772" s="2" t="s">
        <v>50</v>
      </c>
      <c r="K772" s="11">
        <v>273</v>
      </c>
      <c r="L772" s="8">
        <v>390.39</v>
      </c>
    </row>
    <row r="773" spans="1:12" x14ac:dyDescent="0.25">
      <c r="A773" s="4" t="s">
        <v>40</v>
      </c>
      <c r="B773" s="4">
        <v>2021</v>
      </c>
      <c r="C773" s="47">
        <v>44531</v>
      </c>
      <c r="D773" s="55">
        <f t="shared" si="12"/>
        <v>44531</v>
      </c>
      <c r="E773" s="4" t="s">
        <v>45</v>
      </c>
      <c r="F773" s="4" t="s">
        <v>46</v>
      </c>
      <c r="G773" s="4" t="s">
        <v>47</v>
      </c>
      <c r="H773" s="4" t="s">
        <v>52</v>
      </c>
      <c r="I773" s="4" t="s">
        <v>49</v>
      </c>
      <c r="J773" s="4" t="s">
        <v>50</v>
      </c>
      <c r="K773" s="10">
        <v>267</v>
      </c>
      <c r="L773" s="9">
        <v>381.81</v>
      </c>
    </row>
    <row r="774" spans="1:12" x14ac:dyDescent="0.25">
      <c r="A774" s="2" t="s">
        <v>41</v>
      </c>
      <c r="B774" s="2">
        <v>2021</v>
      </c>
      <c r="C774" s="46">
        <v>44531</v>
      </c>
      <c r="D774" s="54">
        <f t="shared" si="12"/>
        <v>44531</v>
      </c>
      <c r="E774" s="2" t="s">
        <v>45</v>
      </c>
      <c r="F774" s="2" t="s">
        <v>46</v>
      </c>
      <c r="G774" s="2" t="s">
        <v>47</v>
      </c>
      <c r="H774" s="2" t="s">
        <v>52</v>
      </c>
      <c r="I774" s="2" t="s">
        <v>49</v>
      </c>
      <c r="J774" s="2" t="s">
        <v>50</v>
      </c>
      <c r="K774" s="11">
        <v>275</v>
      </c>
      <c r="L774" s="8">
        <v>393.25</v>
      </c>
    </row>
    <row r="775" spans="1:12" x14ac:dyDescent="0.25">
      <c r="A775" s="4" t="s">
        <v>41</v>
      </c>
      <c r="B775" s="4">
        <v>2021</v>
      </c>
      <c r="C775" s="47">
        <v>44531</v>
      </c>
      <c r="D775" s="55">
        <f t="shared" si="12"/>
        <v>44531</v>
      </c>
      <c r="E775" s="4" t="s">
        <v>45</v>
      </c>
      <c r="F775" s="4" t="s">
        <v>46</v>
      </c>
      <c r="G775" s="4" t="s">
        <v>47</v>
      </c>
      <c r="H775" s="4" t="s">
        <v>52</v>
      </c>
      <c r="I775" s="4" t="s">
        <v>49</v>
      </c>
      <c r="J775" s="4" t="s">
        <v>50</v>
      </c>
      <c r="K775" s="10">
        <v>269</v>
      </c>
      <c r="L775" s="9">
        <v>384.67</v>
      </c>
    </row>
    <row r="776" spans="1:12" x14ac:dyDescent="0.25">
      <c r="A776" s="2" t="s">
        <v>42</v>
      </c>
      <c r="B776" s="2">
        <v>2021</v>
      </c>
      <c r="C776" s="46">
        <v>44501</v>
      </c>
      <c r="D776" s="54">
        <f t="shared" ref="D776:D839" si="13">C776</f>
        <v>44501</v>
      </c>
      <c r="E776" s="2" t="s">
        <v>45</v>
      </c>
      <c r="F776" s="2" t="s">
        <v>46</v>
      </c>
      <c r="G776" s="2" t="s">
        <v>47</v>
      </c>
      <c r="H776" s="2" t="s">
        <v>52</v>
      </c>
      <c r="I776" s="2" t="s">
        <v>49</v>
      </c>
      <c r="J776" s="2" t="s">
        <v>50</v>
      </c>
      <c r="K776" s="11">
        <v>296</v>
      </c>
      <c r="L776" s="8">
        <v>423.28</v>
      </c>
    </row>
    <row r="777" spans="1:12" x14ac:dyDescent="0.25">
      <c r="A777" s="4" t="s">
        <v>41</v>
      </c>
      <c r="B777" s="4">
        <v>2021</v>
      </c>
      <c r="C777" s="47">
        <v>44501</v>
      </c>
      <c r="D777" s="55">
        <f t="shared" si="13"/>
        <v>44501</v>
      </c>
      <c r="E777" s="4" t="s">
        <v>45</v>
      </c>
      <c r="F777" s="4" t="s">
        <v>46</v>
      </c>
      <c r="G777" s="4" t="s">
        <v>47</v>
      </c>
      <c r="H777" s="4" t="s">
        <v>52</v>
      </c>
      <c r="I777" s="4" t="s">
        <v>49</v>
      </c>
      <c r="J777" s="4" t="s">
        <v>50</v>
      </c>
      <c r="K777" s="10">
        <v>290</v>
      </c>
      <c r="L777" s="9">
        <v>414.7</v>
      </c>
    </row>
    <row r="778" spans="1:12" x14ac:dyDescent="0.25">
      <c r="A778" s="2" t="s">
        <v>43</v>
      </c>
      <c r="B778" s="2">
        <v>2021</v>
      </c>
      <c r="C778" s="46">
        <v>44501</v>
      </c>
      <c r="D778" s="54">
        <f t="shared" si="13"/>
        <v>44501</v>
      </c>
      <c r="E778" s="2" t="s">
        <v>45</v>
      </c>
      <c r="F778" s="2" t="s">
        <v>46</v>
      </c>
      <c r="G778" s="2" t="s">
        <v>47</v>
      </c>
      <c r="H778" s="2" t="s">
        <v>52</v>
      </c>
      <c r="I778" s="2" t="s">
        <v>49</v>
      </c>
      <c r="J778" s="2" t="s">
        <v>50</v>
      </c>
      <c r="K778" s="11">
        <v>284</v>
      </c>
      <c r="L778" s="8">
        <v>406.12</v>
      </c>
    </row>
    <row r="779" spans="1:12" x14ac:dyDescent="0.25">
      <c r="A779" s="4" t="s">
        <v>44</v>
      </c>
      <c r="B779" s="4">
        <v>2021</v>
      </c>
      <c r="C779" s="47">
        <v>44501</v>
      </c>
      <c r="D779" s="55">
        <f t="shared" si="13"/>
        <v>44501</v>
      </c>
      <c r="E779" s="4" t="s">
        <v>45</v>
      </c>
      <c r="F779" s="4" t="s">
        <v>46</v>
      </c>
      <c r="G779" s="4" t="s">
        <v>47</v>
      </c>
      <c r="H779" s="4" t="s">
        <v>52</v>
      </c>
      <c r="I779" s="4" t="s">
        <v>49</v>
      </c>
      <c r="J779" s="4" t="s">
        <v>50</v>
      </c>
      <c r="K779" s="10">
        <v>294</v>
      </c>
      <c r="L779" s="9">
        <v>526.24</v>
      </c>
    </row>
    <row r="780" spans="1:12" x14ac:dyDescent="0.25">
      <c r="A780" s="2" t="s">
        <v>40</v>
      </c>
      <c r="B780" s="2">
        <v>2021</v>
      </c>
      <c r="C780" s="46">
        <v>44501</v>
      </c>
      <c r="D780" s="54">
        <f t="shared" si="13"/>
        <v>44501</v>
      </c>
      <c r="E780" s="2" t="s">
        <v>45</v>
      </c>
      <c r="F780" s="2" t="s">
        <v>46</v>
      </c>
      <c r="G780" s="2" t="s">
        <v>47</v>
      </c>
      <c r="H780" s="2" t="s">
        <v>52</v>
      </c>
      <c r="I780" s="2" t="s">
        <v>49</v>
      </c>
      <c r="J780" s="2" t="s">
        <v>50</v>
      </c>
      <c r="K780" s="11">
        <v>288</v>
      </c>
      <c r="L780" s="8">
        <v>526.24</v>
      </c>
    </row>
    <row r="781" spans="1:12" x14ac:dyDescent="0.25">
      <c r="A781" s="4" t="s">
        <v>40</v>
      </c>
      <c r="B781" s="4">
        <v>2021</v>
      </c>
      <c r="C781" s="47">
        <v>44501</v>
      </c>
      <c r="D781" s="55">
        <f t="shared" si="13"/>
        <v>44501</v>
      </c>
      <c r="E781" s="4" t="s">
        <v>45</v>
      </c>
      <c r="F781" s="4" t="s">
        <v>46</v>
      </c>
      <c r="G781" s="4" t="s">
        <v>47</v>
      </c>
      <c r="H781" s="4" t="s">
        <v>52</v>
      </c>
      <c r="I781" s="4" t="s">
        <v>49</v>
      </c>
      <c r="J781" s="4" t="s">
        <v>50</v>
      </c>
      <c r="K781" s="10">
        <v>282</v>
      </c>
      <c r="L781" s="9">
        <v>526.24</v>
      </c>
    </row>
    <row r="782" spans="1:12" x14ac:dyDescent="0.25">
      <c r="A782" s="2" t="s">
        <v>40</v>
      </c>
      <c r="B782" s="2">
        <v>2021</v>
      </c>
      <c r="C782" s="46">
        <v>44501</v>
      </c>
      <c r="D782" s="54">
        <f t="shared" si="13"/>
        <v>44501</v>
      </c>
      <c r="E782" s="2" t="s">
        <v>45</v>
      </c>
      <c r="F782" s="2" t="s">
        <v>46</v>
      </c>
      <c r="G782" s="2" t="s">
        <v>47</v>
      </c>
      <c r="H782" s="2" t="s">
        <v>52</v>
      </c>
      <c r="I782" s="2" t="s">
        <v>49</v>
      </c>
      <c r="J782" s="2" t="s">
        <v>50</v>
      </c>
      <c r="K782" s="11">
        <v>291</v>
      </c>
      <c r="L782" s="8">
        <v>416.13</v>
      </c>
    </row>
    <row r="783" spans="1:12" x14ac:dyDescent="0.25">
      <c r="A783" s="4" t="s">
        <v>44</v>
      </c>
      <c r="B783" s="4">
        <v>2021</v>
      </c>
      <c r="C783" s="47">
        <v>44501</v>
      </c>
      <c r="D783" s="55">
        <f t="shared" si="13"/>
        <v>44501</v>
      </c>
      <c r="E783" s="4" t="s">
        <v>45</v>
      </c>
      <c r="F783" s="4" t="s">
        <v>46</v>
      </c>
      <c r="G783" s="4" t="s">
        <v>47</v>
      </c>
      <c r="H783" s="4" t="s">
        <v>52</v>
      </c>
      <c r="I783" s="4" t="s">
        <v>49</v>
      </c>
      <c r="J783" s="4" t="s">
        <v>50</v>
      </c>
      <c r="K783" s="10">
        <v>285</v>
      </c>
      <c r="L783" s="9">
        <v>407.55</v>
      </c>
    </row>
    <row r="784" spans="1:12" x14ac:dyDescent="0.25">
      <c r="A784" s="2" t="s">
        <v>43</v>
      </c>
      <c r="B784" s="2">
        <v>2021</v>
      </c>
      <c r="C784" s="46">
        <v>44501</v>
      </c>
      <c r="D784" s="54">
        <f t="shared" si="13"/>
        <v>44501</v>
      </c>
      <c r="E784" s="2" t="s">
        <v>45</v>
      </c>
      <c r="F784" s="2" t="s">
        <v>46</v>
      </c>
      <c r="G784" s="2" t="s">
        <v>47</v>
      </c>
      <c r="H784" s="2" t="s">
        <v>52</v>
      </c>
      <c r="I784" s="2" t="s">
        <v>49</v>
      </c>
      <c r="J784" s="2" t="s">
        <v>50</v>
      </c>
      <c r="K784" s="11">
        <v>293</v>
      </c>
      <c r="L784" s="8">
        <v>418.99</v>
      </c>
    </row>
    <row r="785" spans="1:12" x14ac:dyDescent="0.25">
      <c r="A785" s="4" t="s">
        <v>42</v>
      </c>
      <c r="B785" s="4">
        <v>2021</v>
      </c>
      <c r="C785" s="47">
        <v>44501</v>
      </c>
      <c r="D785" s="55">
        <f t="shared" si="13"/>
        <v>44501</v>
      </c>
      <c r="E785" s="4" t="s">
        <v>45</v>
      </c>
      <c r="F785" s="4" t="s">
        <v>46</v>
      </c>
      <c r="G785" s="4" t="s">
        <v>47</v>
      </c>
      <c r="H785" s="4" t="s">
        <v>52</v>
      </c>
      <c r="I785" s="4" t="s">
        <v>49</v>
      </c>
      <c r="J785" s="4" t="s">
        <v>50</v>
      </c>
      <c r="K785" s="10">
        <v>287</v>
      </c>
      <c r="L785" s="9">
        <v>410.40999999999997</v>
      </c>
    </row>
    <row r="786" spans="1:12" x14ac:dyDescent="0.25">
      <c r="A786" s="2" t="s">
        <v>40</v>
      </c>
      <c r="B786" s="2">
        <v>2021</v>
      </c>
      <c r="C786" s="46">
        <v>44501</v>
      </c>
      <c r="D786" s="54">
        <f t="shared" si="13"/>
        <v>44501</v>
      </c>
      <c r="E786" s="2" t="s">
        <v>45</v>
      </c>
      <c r="F786" s="2" t="s">
        <v>46</v>
      </c>
      <c r="G786" s="2" t="s">
        <v>47</v>
      </c>
      <c r="H786" s="2" t="s">
        <v>52</v>
      </c>
      <c r="I786" s="2" t="s">
        <v>49</v>
      </c>
      <c r="J786" s="2" t="s">
        <v>50</v>
      </c>
      <c r="K786" s="11">
        <v>281</v>
      </c>
      <c r="L786" s="8">
        <v>401.83</v>
      </c>
    </row>
    <row r="787" spans="1:12" x14ac:dyDescent="0.25">
      <c r="A787" s="4" t="s">
        <v>42</v>
      </c>
      <c r="B787" s="4">
        <v>2021</v>
      </c>
      <c r="C787" s="47">
        <v>44470</v>
      </c>
      <c r="D787" s="55">
        <f t="shared" si="13"/>
        <v>44470</v>
      </c>
      <c r="E787" s="4" t="s">
        <v>45</v>
      </c>
      <c r="F787" s="4" t="s">
        <v>46</v>
      </c>
      <c r="G787" s="4" t="s">
        <v>47</v>
      </c>
      <c r="H787" s="4" t="s">
        <v>52</v>
      </c>
      <c r="I787" s="4" t="s">
        <v>49</v>
      </c>
      <c r="J787" s="4" t="s">
        <v>50</v>
      </c>
      <c r="K787" s="10">
        <v>308</v>
      </c>
      <c r="L787" s="9">
        <v>440.44</v>
      </c>
    </row>
    <row r="788" spans="1:12" x14ac:dyDescent="0.25">
      <c r="A788" s="2" t="s">
        <v>41</v>
      </c>
      <c r="B788" s="2">
        <v>2021</v>
      </c>
      <c r="C788" s="46">
        <v>44470</v>
      </c>
      <c r="D788" s="54">
        <f t="shared" si="13"/>
        <v>44470</v>
      </c>
      <c r="E788" s="2" t="s">
        <v>45</v>
      </c>
      <c r="F788" s="2" t="s">
        <v>46</v>
      </c>
      <c r="G788" s="2" t="s">
        <v>47</v>
      </c>
      <c r="H788" s="2" t="s">
        <v>52</v>
      </c>
      <c r="I788" s="2" t="s">
        <v>49</v>
      </c>
      <c r="J788" s="2" t="s">
        <v>50</v>
      </c>
      <c r="K788" s="11">
        <v>302</v>
      </c>
      <c r="L788" s="8">
        <v>431.86</v>
      </c>
    </row>
    <row r="789" spans="1:12" x14ac:dyDescent="0.25">
      <c r="A789" s="4" t="s">
        <v>41</v>
      </c>
      <c r="B789" s="4">
        <v>2021</v>
      </c>
      <c r="C789" s="47">
        <v>44470</v>
      </c>
      <c r="D789" s="55">
        <f t="shared" si="13"/>
        <v>44470</v>
      </c>
      <c r="E789" s="4" t="s">
        <v>45</v>
      </c>
      <c r="F789" s="4" t="s">
        <v>46</v>
      </c>
      <c r="G789" s="4" t="s">
        <v>47</v>
      </c>
      <c r="H789" s="4" t="s">
        <v>52</v>
      </c>
      <c r="I789" s="4" t="s">
        <v>49</v>
      </c>
      <c r="J789" s="4" t="s">
        <v>50</v>
      </c>
      <c r="K789" s="10">
        <v>306</v>
      </c>
      <c r="L789" s="9">
        <v>526.24</v>
      </c>
    </row>
    <row r="790" spans="1:12" x14ac:dyDescent="0.25">
      <c r="A790" s="2" t="s">
        <v>43</v>
      </c>
      <c r="B790" s="2">
        <v>2021</v>
      </c>
      <c r="C790" s="46">
        <v>44470</v>
      </c>
      <c r="D790" s="54">
        <f t="shared" si="13"/>
        <v>44470</v>
      </c>
      <c r="E790" s="2" t="s">
        <v>45</v>
      </c>
      <c r="F790" s="2" t="s">
        <v>46</v>
      </c>
      <c r="G790" s="2" t="s">
        <v>47</v>
      </c>
      <c r="H790" s="2" t="s">
        <v>52</v>
      </c>
      <c r="I790" s="2" t="s">
        <v>49</v>
      </c>
      <c r="J790" s="2" t="s">
        <v>50</v>
      </c>
      <c r="K790" s="11">
        <v>300</v>
      </c>
      <c r="L790" s="8">
        <v>526.24</v>
      </c>
    </row>
    <row r="791" spans="1:12" x14ac:dyDescent="0.25">
      <c r="A791" s="4" t="s">
        <v>42</v>
      </c>
      <c r="B791" s="4">
        <v>2021</v>
      </c>
      <c r="C791" s="47">
        <v>44470</v>
      </c>
      <c r="D791" s="55">
        <f t="shared" si="13"/>
        <v>44470</v>
      </c>
      <c r="E791" s="4" t="s">
        <v>45</v>
      </c>
      <c r="F791" s="4" t="s">
        <v>46</v>
      </c>
      <c r="G791" s="4" t="s">
        <v>47</v>
      </c>
      <c r="H791" s="4" t="s">
        <v>52</v>
      </c>
      <c r="I791" s="4" t="s">
        <v>49</v>
      </c>
      <c r="J791" s="4" t="s">
        <v>50</v>
      </c>
      <c r="K791" s="10">
        <v>309</v>
      </c>
      <c r="L791" s="9">
        <v>441.87</v>
      </c>
    </row>
    <row r="792" spans="1:12" x14ac:dyDescent="0.25">
      <c r="A792" s="2" t="s">
        <v>42</v>
      </c>
      <c r="B792" s="2">
        <v>2021</v>
      </c>
      <c r="C792" s="46">
        <v>44470</v>
      </c>
      <c r="D792" s="54">
        <f t="shared" si="13"/>
        <v>44470</v>
      </c>
      <c r="E792" s="2" t="s">
        <v>45</v>
      </c>
      <c r="F792" s="2" t="s">
        <v>46</v>
      </c>
      <c r="G792" s="2" t="s">
        <v>47</v>
      </c>
      <c r="H792" s="2" t="s">
        <v>52</v>
      </c>
      <c r="I792" s="2" t="s">
        <v>49</v>
      </c>
      <c r="J792" s="2" t="s">
        <v>50</v>
      </c>
      <c r="K792" s="11">
        <v>303</v>
      </c>
      <c r="L792" s="8">
        <v>433.28999999999996</v>
      </c>
    </row>
    <row r="793" spans="1:12" x14ac:dyDescent="0.25">
      <c r="A793" s="4" t="s">
        <v>42</v>
      </c>
      <c r="B793" s="4">
        <v>2021</v>
      </c>
      <c r="C793" s="47">
        <v>44470</v>
      </c>
      <c r="D793" s="55">
        <f t="shared" si="13"/>
        <v>44470</v>
      </c>
      <c r="E793" s="4" t="s">
        <v>45</v>
      </c>
      <c r="F793" s="4" t="s">
        <v>46</v>
      </c>
      <c r="G793" s="4" t="s">
        <v>47</v>
      </c>
      <c r="H793" s="4" t="s">
        <v>52</v>
      </c>
      <c r="I793" s="4" t="s">
        <v>49</v>
      </c>
      <c r="J793" s="4" t="s">
        <v>50</v>
      </c>
      <c r="K793" s="10">
        <v>297</v>
      </c>
      <c r="L793" s="9">
        <v>424.71</v>
      </c>
    </row>
    <row r="794" spans="1:12" x14ac:dyDescent="0.25">
      <c r="A794" s="2" t="s">
        <v>40</v>
      </c>
      <c r="B794" s="2">
        <v>2021</v>
      </c>
      <c r="C794" s="46">
        <v>44470</v>
      </c>
      <c r="D794" s="54">
        <f t="shared" si="13"/>
        <v>44470</v>
      </c>
      <c r="E794" s="2" t="s">
        <v>45</v>
      </c>
      <c r="F794" s="2" t="s">
        <v>46</v>
      </c>
      <c r="G794" s="2" t="s">
        <v>47</v>
      </c>
      <c r="H794" s="2" t="s">
        <v>52</v>
      </c>
      <c r="I794" s="2" t="s">
        <v>49</v>
      </c>
      <c r="J794" s="2" t="s">
        <v>50</v>
      </c>
      <c r="K794" s="11">
        <v>305</v>
      </c>
      <c r="L794" s="8">
        <v>436.15</v>
      </c>
    </row>
    <row r="795" spans="1:12" x14ac:dyDescent="0.25">
      <c r="A795" s="4" t="s">
        <v>40</v>
      </c>
      <c r="B795" s="4">
        <v>2021</v>
      </c>
      <c r="C795" s="47">
        <v>44470</v>
      </c>
      <c r="D795" s="55">
        <f t="shared" si="13"/>
        <v>44470</v>
      </c>
      <c r="E795" s="4" t="s">
        <v>45</v>
      </c>
      <c r="F795" s="4" t="s">
        <v>46</v>
      </c>
      <c r="G795" s="4" t="s">
        <v>47</v>
      </c>
      <c r="H795" s="4" t="s">
        <v>52</v>
      </c>
      <c r="I795" s="4" t="s">
        <v>49</v>
      </c>
      <c r="J795" s="4" t="s">
        <v>50</v>
      </c>
      <c r="K795" s="10">
        <v>299</v>
      </c>
      <c r="L795" s="9">
        <v>427.57</v>
      </c>
    </row>
    <row r="796" spans="1:12" x14ac:dyDescent="0.25">
      <c r="A796" s="2" t="s">
        <v>40</v>
      </c>
      <c r="B796" s="2">
        <v>2021</v>
      </c>
      <c r="C796" s="46">
        <v>44287</v>
      </c>
      <c r="D796" s="54">
        <f t="shared" si="13"/>
        <v>44287</v>
      </c>
      <c r="E796" s="2" t="s">
        <v>45</v>
      </c>
      <c r="F796" s="2" t="s">
        <v>46</v>
      </c>
      <c r="G796" s="2" t="s">
        <v>47</v>
      </c>
      <c r="H796" s="2" t="s">
        <v>48</v>
      </c>
      <c r="I796" s="2" t="s">
        <v>49</v>
      </c>
      <c r="J796" s="2" t="s">
        <v>50</v>
      </c>
      <c r="K796" s="11">
        <v>158</v>
      </c>
      <c r="L796" s="8">
        <v>526.24</v>
      </c>
    </row>
    <row r="797" spans="1:12" x14ac:dyDescent="0.25">
      <c r="A797" s="4" t="s">
        <v>40</v>
      </c>
      <c r="B797" s="4">
        <v>2021</v>
      </c>
      <c r="C797" s="47">
        <v>44287</v>
      </c>
      <c r="D797" s="55">
        <f t="shared" si="13"/>
        <v>44287</v>
      </c>
      <c r="E797" s="4" t="s">
        <v>45</v>
      </c>
      <c r="F797" s="4" t="s">
        <v>46</v>
      </c>
      <c r="G797" s="4" t="s">
        <v>47</v>
      </c>
      <c r="H797" s="4" t="s">
        <v>48</v>
      </c>
      <c r="I797" s="4" t="s">
        <v>49</v>
      </c>
      <c r="J797" s="4" t="s">
        <v>50</v>
      </c>
      <c r="K797" s="10">
        <v>152</v>
      </c>
      <c r="L797" s="9">
        <v>526.24</v>
      </c>
    </row>
    <row r="798" spans="1:12" x14ac:dyDescent="0.25">
      <c r="A798" s="2" t="s">
        <v>41</v>
      </c>
      <c r="B798" s="2">
        <v>2021</v>
      </c>
      <c r="C798" s="46">
        <v>44287</v>
      </c>
      <c r="D798" s="54">
        <f t="shared" si="13"/>
        <v>44287</v>
      </c>
      <c r="E798" s="2" t="s">
        <v>45</v>
      </c>
      <c r="F798" s="2" t="s">
        <v>46</v>
      </c>
      <c r="G798" s="2" t="s">
        <v>47</v>
      </c>
      <c r="H798" s="2" t="s">
        <v>48</v>
      </c>
      <c r="I798" s="2" t="s">
        <v>49</v>
      </c>
      <c r="J798" s="2" t="s">
        <v>51</v>
      </c>
      <c r="K798" s="11">
        <v>170</v>
      </c>
      <c r="L798" s="8">
        <v>243.1</v>
      </c>
    </row>
    <row r="799" spans="1:12" x14ac:dyDescent="0.25">
      <c r="A799" s="4" t="s">
        <v>41</v>
      </c>
      <c r="B799" s="4">
        <v>2021</v>
      </c>
      <c r="C799" s="47">
        <v>44287</v>
      </c>
      <c r="D799" s="55">
        <f t="shared" si="13"/>
        <v>44287</v>
      </c>
      <c r="E799" s="4" t="s">
        <v>45</v>
      </c>
      <c r="F799" s="4" t="s">
        <v>46</v>
      </c>
      <c r="G799" s="4" t="s">
        <v>47</v>
      </c>
      <c r="H799" s="4" t="s">
        <v>48</v>
      </c>
      <c r="I799" s="4" t="s">
        <v>49</v>
      </c>
      <c r="J799" s="4" t="s">
        <v>51</v>
      </c>
      <c r="K799" s="10">
        <v>218</v>
      </c>
      <c r="L799" s="9">
        <v>311.74</v>
      </c>
    </row>
    <row r="800" spans="1:12" x14ac:dyDescent="0.25">
      <c r="A800" s="2" t="s">
        <v>40</v>
      </c>
      <c r="B800" s="2">
        <v>2021</v>
      </c>
      <c r="C800" s="46">
        <v>44287</v>
      </c>
      <c r="D800" s="54">
        <f t="shared" si="13"/>
        <v>44287</v>
      </c>
      <c r="E800" s="2" t="s">
        <v>45</v>
      </c>
      <c r="F800" s="2" t="s">
        <v>46</v>
      </c>
      <c r="G800" s="2" t="s">
        <v>47</v>
      </c>
      <c r="H800" s="2" t="s">
        <v>48</v>
      </c>
      <c r="I800" s="2" t="s">
        <v>49</v>
      </c>
      <c r="J800" s="2" t="s">
        <v>51</v>
      </c>
      <c r="K800" s="11">
        <v>146</v>
      </c>
      <c r="L800" s="8">
        <v>208.78</v>
      </c>
    </row>
    <row r="801" spans="1:12" x14ac:dyDescent="0.25">
      <c r="A801" s="4" t="s">
        <v>42</v>
      </c>
      <c r="B801" s="4">
        <v>2021</v>
      </c>
      <c r="C801" s="47">
        <v>44287</v>
      </c>
      <c r="D801" s="55">
        <f t="shared" si="13"/>
        <v>44287</v>
      </c>
      <c r="E801" s="4" t="s">
        <v>45</v>
      </c>
      <c r="F801" s="4" t="s">
        <v>46</v>
      </c>
      <c r="G801" s="4" t="s">
        <v>47</v>
      </c>
      <c r="H801" s="4" t="s">
        <v>48</v>
      </c>
      <c r="I801" s="4" t="s">
        <v>49</v>
      </c>
      <c r="J801" s="4" t="s">
        <v>51</v>
      </c>
      <c r="K801" s="10">
        <v>172</v>
      </c>
      <c r="L801" s="9">
        <v>245.95999999999998</v>
      </c>
    </row>
    <row r="802" spans="1:12" x14ac:dyDescent="0.25">
      <c r="A802" s="2" t="s">
        <v>40</v>
      </c>
      <c r="B802" s="2">
        <v>2021</v>
      </c>
      <c r="C802" s="46">
        <v>44287</v>
      </c>
      <c r="D802" s="54">
        <f t="shared" si="13"/>
        <v>44287</v>
      </c>
      <c r="E802" s="2" t="s">
        <v>45</v>
      </c>
      <c r="F802" s="2" t="s">
        <v>46</v>
      </c>
      <c r="G802" s="2" t="s">
        <v>47</v>
      </c>
      <c r="H802" s="2" t="s">
        <v>48</v>
      </c>
      <c r="I802" s="2" t="s">
        <v>49</v>
      </c>
      <c r="J802" s="2" t="s">
        <v>51</v>
      </c>
      <c r="K802" s="11">
        <v>220</v>
      </c>
      <c r="L802" s="8">
        <v>314.60000000000002</v>
      </c>
    </row>
    <row r="803" spans="1:12" x14ac:dyDescent="0.25">
      <c r="A803" s="4" t="s">
        <v>40</v>
      </c>
      <c r="B803" s="4">
        <v>2021</v>
      </c>
      <c r="C803" s="47">
        <v>44287</v>
      </c>
      <c r="D803" s="55">
        <f t="shared" si="13"/>
        <v>44287</v>
      </c>
      <c r="E803" s="4" t="s">
        <v>45</v>
      </c>
      <c r="F803" s="4" t="s">
        <v>46</v>
      </c>
      <c r="G803" s="4" t="s">
        <v>47</v>
      </c>
      <c r="H803" s="4" t="s">
        <v>48</v>
      </c>
      <c r="I803" s="4" t="s">
        <v>49</v>
      </c>
      <c r="J803" s="4" t="s">
        <v>51</v>
      </c>
      <c r="K803" s="10">
        <v>162</v>
      </c>
      <c r="L803" s="9">
        <v>526.24</v>
      </c>
    </row>
    <row r="804" spans="1:12" x14ac:dyDescent="0.25">
      <c r="A804" s="2" t="s">
        <v>41</v>
      </c>
      <c r="B804" s="2">
        <v>2021</v>
      </c>
      <c r="C804" s="46">
        <v>44287</v>
      </c>
      <c r="D804" s="54">
        <f t="shared" si="13"/>
        <v>44287</v>
      </c>
      <c r="E804" s="2" t="s">
        <v>45</v>
      </c>
      <c r="F804" s="2" t="s">
        <v>46</v>
      </c>
      <c r="G804" s="2" t="s">
        <v>47</v>
      </c>
      <c r="H804" s="2" t="s">
        <v>48</v>
      </c>
      <c r="I804" s="2" t="s">
        <v>49</v>
      </c>
      <c r="J804" s="2" t="s">
        <v>51</v>
      </c>
      <c r="K804" s="11">
        <v>156</v>
      </c>
      <c r="L804" s="8">
        <v>526.24</v>
      </c>
    </row>
    <row r="805" spans="1:12" x14ac:dyDescent="0.25">
      <c r="A805" s="4" t="s">
        <v>41</v>
      </c>
      <c r="B805" s="4">
        <v>2021</v>
      </c>
      <c r="C805" s="47">
        <v>44287</v>
      </c>
      <c r="D805" s="55">
        <f t="shared" si="13"/>
        <v>44287</v>
      </c>
      <c r="E805" s="4" t="s">
        <v>45</v>
      </c>
      <c r="F805" s="4" t="s">
        <v>46</v>
      </c>
      <c r="G805" s="4" t="s">
        <v>47</v>
      </c>
      <c r="H805" s="4" t="s">
        <v>48</v>
      </c>
      <c r="I805" s="4" t="s">
        <v>49</v>
      </c>
      <c r="J805" s="4" t="s">
        <v>51</v>
      </c>
      <c r="K805" s="10">
        <v>150</v>
      </c>
      <c r="L805" s="9">
        <v>526.24</v>
      </c>
    </row>
    <row r="806" spans="1:12" x14ac:dyDescent="0.25">
      <c r="A806" s="2" t="s">
        <v>41</v>
      </c>
      <c r="B806" s="2">
        <v>2021</v>
      </c>
      <c r="C806" s="46">
        <v>44287</v>
      </c>
      <c r="D806" s="54">
        <f t="shared" si="13"/>
        <v>44287</v>
      </c>
      <c r="E806" s="2" t="s">
        <v>45</v>
      </c>
      <c r="F806" s="2" t="s">
        <v>46</v>
      </c>
      <c r="G806" s="2" t="s">
        <v>47</v>
      </c>
      <c r="H806" s="2" t="s">
        <v>48</v>
      </c>
      <c r="I806" s="2" t="s">
        <v>49</v>
      </c>
      <c r="J806" s="2" t="s">
        <v>51</v>
      </c>
      <c r="K806" s="11">
        <v>687</v>
      </c>
      <c r="L806" s="8">
        <v>982.41</v>
      </c>
    </row>
    <row r="807" spans="1:12" x14ac:dyDescent="0.25">
      <c r="A807" s="4" t="s">
        <v>40</v>
      </c>
      <c r="B807" s="4">
        <v>2021</v>
      </c>
      <c r="C807" s="47">
        <v>44287</v>
      </c>
      <c r="D807" s="55">
        <f t="shared" si="13"/>
        <v>44287</v>
      </c>
      <c r="E807" s="4" t="s">
        <v>45</v>
      </c>
      <c r="F807" s="4" t="s">
        <v>46</v>
      </c>
      <c r="G807" s="4" t="s">
        <v>47</v>
      </c>
      <c r="H807" s="4" t="s">
        <v>48</v>
      </c>
      <c r="I807" s="4" t="s">
        <v>49</v>
      </c>
      <c r="J807" s="4" t="s">
        <v>51</v>
      </c>
      <c r="K807" s="10">
        <v>721</v>
      </c>
      <c r="L807" s="9">
        <v>1031.03</v>
      </c>
    </row>
    <row r="808" spans="1:12" x14ac:dyDescent="0.25">
      <c r="A808" s="2" t="s">
        <v>41</v>
      </c>
      <c r="B808" s="2">
        <v>2021</v>
      </c>
      <c r="C808" s="46">
        <v>44287</v>
      </c>
      <c r="D808" s="54">
        <f t="shared" si="13"/>
        <v>44287</v>
      </c>
      <c r="E808" s="2" t="s">
        <v>45</v>
      </c>
      <c r="F808" s="2" t="s">
        <v>46</v>
      </c>
      <c r="G808" s="2" t="s">
        <v>47</v>
      </c>
      <c r="H808" s="2" t="s">
        <v>48</v>
      </c>
      <c r="I808" s="2" t="s">
        <v>49</v>
      </c>
      <c r="J808" s="2" t="s">
        <v>51</v>
      </c>
      <c r="K808" s="11">
        <v>774</v>
      </c>
      <c r="L808" s="8">
        <v>1106.82</v>
      </c>
    </row>
    <row r="809" spans="1:12" x14ac:dyDescent="0.25">
      <c r="A809" s="4" t="s">
        <v>40</v>
      </c>
      <c r="B809" s="4">
        <v>2021</v>
      </c>
      <c r="C809" s="47">
        <v>44287</v>
      </c>
      <c r="D809" s="55">
        <f t="shared" si="13"/>
        <v>44287</v>
      </c>
      <c r="E809" s="4" t="s">
        <v>45</v>
      </c>
      <c r="F809" s="4" t="s">
        <v>46</v>
      </c>
      <c r="G809" s="4" t="s">
        <v>47</v>
      </c>
      <c r="H809" s="4" t="s">
        <v>48</v>
      </c>
      <c r="I809" s="4" t="s">
        <v>49</v>
      </c>
      <c r="J809" s="4" t="s">
        <v>51</v>
      </c>
      <c r="K809" s="10">
        <v>159</v>
      </c>
      <c r="L809" s="9">
        <v>227.37</v>
      </c>
    </row>
    <row r="810" spans="1:12" x14ac:dyDescent="0.25">
      <c r="A810" s="2" t="s">
        <v>41</v>
      </c>
      <c r="B810" s="2">
        <v>2021</v>
      </c>
      <c r="C810" s="46">
        <v>44287</v>
      </c>
      <c r="D810" s="54">
        <f t="shared" si="13"/>
        <v>44287</v>
      </c>
      <c r="E810" s="2" t="s">
        <v>45</v>
      </c>
      <c r="F810" s="2" t="s">
        <v>46</v>
      </c>
      <c r="G810" s="2" t="s">
        <v>47</v>
      </c>
      <c r="H810" s="2" t="s">
        <v>48</v>
      </c>
      <c r="I810" s="2" t="s">
        <v>49</v>
      </c>
      <c r="J810" s="2" t="s">
        <v>51</v>
      </c>
      <c r="K810" s="11">
        <v>153</v>
      </c>
      <c r="L810" s="8">
        <v>218.79</v>
      </c>
    </row>
    <row r="811" spans="1:12" x14ac:dyDescent="0.25">
      <c r="A811" s="4" t="s">
        <v>40</v>
      </c>
      <c r="B811" s="4">
        <v>2021</v>
      </c>
      <c r="C811" s="47">
        <v>44287</v>
      </c>
      <c r="D811" s="55">
        <f t="shared" si="13"/>
        <v>44287</v>
      </c>
      <c r="E811" s="4" t="s">
        <v>45</v>
      </c>
      <c r="F811" s="4" t="s">
        <v>46</v>
      </c>
      <c r="G811" s="4" t="s">
        <v>47</v>
      </c>
      <c r="H811" s="4" t="s">
        <v>48</v>
      </c>
      <c r="I811" s="4" t="s">
        <v>49</v>
      </c>
      <c r="J811" s="4" t="s">
        <v>51</v>
      </c>
      <c r="K811" s="10">
        <v>147</v>
      </c>
      <c r="L811" s="9">
        <v>210.21</v>
      </c>
    </row>
    <row r="812" spans="1:12" x14ac:dyDescent="0.25">
      <c r="A812" s="2" t="s">
        <v>41</v>
      </c>
      <c r="B812" s="2">
        <v>2021</v>
      </c>
      <c r="C812" s="46">
        <v>44287</v>
      </c>
      <c r="D812" s="54">
        <f t="shared" si="13"/>
        <v>44287</v>
      </c>
      <c r="E812" s="2" t="s">
        <v>45</v>
      </c>
      <c r="F812" s="2" t="s">
        <v>46</v>
      </c>
      <c r="G812" s="2" t="s">
        <v>47</v>
      </c>
      <c r="H812" s="2" t="s">
        <v>48</v>
      </c>
      <c r="I812" s="2" t="s">
        <v>49</v>
      </c>
      <c r="J812" s="2" t="s">
        <v>51</v>
      </c>
      <c r="K812" s="11">
        <v>171</v>
      </c>
      <c r="L812" s="8">
        <v>244.53</v>
      </c>
    </row>
    <row r="813" spans="1:12" x14ac:dyDescent="0.25">
      <c r="A813" s="4" t="s">
        <v>41</v>
      </c>
      <c r="B813" s="4">
        <v>2021</v>
      </c>
      <c r="C813" s="47">
        <v>44287</v>
      </c>
      <c r="D813" s="55">
        <f t="shared" si="13"/>
        <v>44287</v>
      </c>
      <c r="E813" s="4" t="s">
        <v>45</v>
      </c>
      <c r="F813" s="4" t="s">
        <v>46</v>
      </c>
      <c r="G813" s="4" t="s">
        <v>47</v>
      </c>
      <c r="H813" s="4" t="s">
        <v>48</v>
      </c>
      <c r="I813" s="4" t="s">
        <v>49</v>
      </c>
      <c r="J813" s="4" t="s">
        <v>51</v>
      </c>
      <c r="K813" s="10">
        <v>760</v>
      </c>
      <c r="L813" s="9">
        <v>526.24</v>
      </c>
    </row>
    <row r="814" spans="1:12" x14ac:dyDescent="0.25">
      <c r="A814" s="2" t="s">
        <v>41</v>
      </c>
      <c r="B814" s="2">
        <v>2021</v>
      </c>
      <c r="C814" s="46">
        <v>44287</v>
      </c>
      <c r="D814" s="54">
        <f t="shared" si="13"/>
        <v>44287</v>
      </c>
      <c r="E814" s="2" t="s">
        <v>45</v>
      </c>
      <c r="F814" s="2" t="s">
        <v>46</v>
      </c>
      <c r="G814" s="2" t="s">
        <v>47</v>
      </c>
      <c r="H814" s="2" t="s">
        <v>48</v>
      </c>
      <c r="I814" s="2" t="s">
        <v>49</v>
      </c>
      <c r="J814" s="2" t="s">
        <v>51</v>
      </c>
      <c r="K814" s="11">
        <v>813</v>
      </c>
      <c r="L814" s="8">
        <v>526.24</v>
      </c>
    </row>
    <row r="815" spans="1:12" x14ac:dyDescent="0.25">
      <c r="A815" s="4" t="s">
        <v>41</v>
      </c>
      <c r="B815" s="4">
        <v>2021</v>
      </c>
      <c r="C815" s="47">
        <v>44287</v>
      </c>
      <c r="D815" s="55">
        <f t="shared" si="13"/>
        <v>44287</v>
      </c>
      <c r="E815" s="4" t="s">
        <v>45</v>
      </c>
      <c r="F815" s="4" t="s">
        <v>46</v>
      </c>
      <c r="G815" s="4" t="s">
        <v>47</v>
      </c>
      <c r="H815" s="4" t="s">
        <v>48</v>
      </c>
      <c r="I815" s="4" t="s">
        <v>49</v>
      </c>
      <c r="J815" s="4" t="s">
        <v>51</v>
      </c>
      <c r="K815" s="10">
        <v>217</v>
      </c>
      <c r="L815" s="9">
        <v>310.31</v>
      </c>
    </row>
    <row r="816" spans="1:12" x14ac:dyDescent="0.25">
      <c r="A816" s="2" t="s">
        <v>42</v>
      </c>
      <c r="B816" s="2">
        <v>2021</v>
      </c>
      <c r="C816" s="46">
        <v>44287</v>
      </c>
      <c r="D816" s="54">
        <f t="shared" si="13"/>
        <v>44287</v>
      </c>
      <c r="E816" s="2" t="s">
        <v>45</v>
      </c>
      <c r="F816" s="2" t="s">
        <v>46</v>
      </c>
      <c r="G816" s="2" t="s">
        <v>47</v>
      </c>
      <c r="H816" s="2" t="s">
        <v>48</v>
      </c>
      <c r="I816" s="2" t="s">
        <v>49</v>
      </c>
      <c r="J816" s="2" t="s">
        <v>51</v>
      </c>
      <c r="K816" s="11">
        <v>145</v>
      </c>
      <c r="L816" s="8">
        <v>207.35</v>
      </c>
    </row>
    <row r="817" spans="1:12" x14ac:dyDescent="0.25">
      <c r="A817" s="4" t="s">
        <v>41</v>
      </c>
      <c r="B817" s="4">
        <v>2021</v>
      </c>
      <c r="C817" s="47">
        <v>44287</v>
      </c>
      <c r="D817" s="55">
        <f t="shared" si="13"/>
        <v>44287</v>
      </c>
      <c r="E817" s="4" t="s">
        <v>45</v>
      </c>
      <c r="F817" s="4" t="s">
        <v>46</v>
      </c>
      <c r="G817" s="4" t="s">
        <v>47</v>
      </c>
      <c r="H817" s="4" t="s">
        <v>48</v>
      </c>
      <c r="I817" s="4" t="s">
        <v>49</v>
      </c>
      <c r="J817" s="4" t="s">
        <v>50</v>
      </c>
      <c r="K817" s="10">
        <v>161</v>
      </c>
      <c r="L817" s="9">
        <v>230.23000000000002</v>
      </c>
    </row>
    <row r="818" spans="1:12" x14ac:dyDescent="0.25">
      <c r="A818" s="2" t="s">
        <v>43</v>
      </c>
      <c r="B818" s="2">
        <v>2021</v>
      </c>
      <c r="C818" s="46">
        <v>44287</v>
      </c>
      <c r="D818" s="54">
        <f t="shared" si="13"/>
        <v>44287</v>
      </c>
      <c r="E818" s="2" t="s">
        <v>45</v>
      </c>
      <c r="F818" s="2" t="s">
        <v>46</v>
      </c>
      <c r="G818" s="2" t="s">
        <v>47</v>
      </c>
      <c r="H818" s="2" t="s">
        <v>48</v>
      </c>
      <c r="I818" s="2" t="s">
        <v>49</v>
      </c>
      <c r="J818" s="2" t="s">
        <v>50</v>
      </c>
      <c r="K818" s="11">
        <v>155</v>
      </c>
      <c r="L818" s="8">
        <v>221.65</v>
      </c>
    </row>
    <row r="819" spans="1:12" x14ac:dyDescent="0.25">
      <c r="A819" s="4" t="s">
        <v>41</v>
      </c>
      <c r="B819" s="4">
        <v>2021</v>
      </c>
      <c r="C819" s="47">
        <v>44287</v>
      </c>
      <c r="D819" s="55">
        <f t="shared" si="13"/>
        <v>44287</v>
      </c>
      <c r="E819" s="4" t="s">
        <v>45</v>
      </c>
      <c r="F819" s="4" t="s">
        <v>46</v>
      </c>
      <c r="G819" s="4" t="s">
        <v>47</v>
      </c>
      <c r="H819" s="4" t="s">
        <v>48</v>
      </c>
      <c r="I819" s="4" t="s">
        <v>49</v>
      </c>
      <c r="J819" s="4" t="s">
        <v>50</v>
      </c>
      <c r="K819" s="10">
        <v>149</v>
      </c>
      <c r="L819" s="9">
        <v>213.07</v>
      </c>
    </row>
    <row r="820" spans="1:12" x14ac:dyDescent="0.25">
      <c r="A820" s="2" t="s">
        <v>40</v>
      </c>
      <c r="B820" s="2">
        <v>2021</v>
      </c>
      <c r="C820" s="46">
        <v>44287</v>
      </c>
      <c r="D820" s="54">
        <f t="shared" si="13"/>
        <v>44287</v>
      </c>
      <c r="E820" s="2" t="s">
        <v>45</v>
      </c>
      <c r="F820" s="2" t="s">
        <v>46</v>
      </c>
      <c r="G820" s="2" t="s">
        <v>47</v>
      </c>
      <c r="H820" s="2" t="s">
        <v>48</v>
      </c>
      <c r="I820" s="2" t="s">
        <v>49</v>
      </c>
      <c r="J820" s="2" t="s">
        <v>51</v>
      </c>
      <c r="K820" s="11">
        <v>173</v>
      </c>
      <c r="L820" s="8">
        <v>247.39</v>
      </c>
    </row>
    <row r="821" spans="1:12" x14ac:dyDescent="0.25">
      <c r="A821" s="4" t="s">
        <v>40</v>
      </c>
      <c r="B821" s="4">
        <v>2021</v>
      </c>
      <c r="C821" s="47">
        <v>44287</v>
      </c>
      <c r="D821" s="55">
        <f t="shared" si="13"/>
        <v>44287</v>
      </c>
      <c r="E821" s="4" t="s">
        <v>45</v>
      </c>
      <c r="F821" s="4" t="s">
        <v>46</v>
      </c>
      <c r="G821" s="4" t="s">
        <v>47</v>
      </c>
      <c r="H821" s="4" t="s">
        <v>48</v>
      </c>
      <c r="I821" s="4" t="s">
        <v>49</v>
      </c>
      <c r="J821" s="4" t="s">
        <v>51</v>
      </c>
      <c r="K821" s="10">
        <v>221</v>
      </c>
      <c r="L821" s="9">
        <v>316.02999999999997</v>
      </c>
    </row>
    <row r="822" spans="1:12" x14ac:dyDescent="0.25">
      <c r="A822" s="2" t="s">
        <v>41</v>
      </c>
      <c r="B822" s="2">
        <v>2021</v>
      </c>
      <c r="C822" s="46">
        <v>44287</v>
      </c>
      <c r="D822" s="54">
        <f t="shared" si="13"/>
        <v>44287</v>
      </c>
      <c r="E822" s="2" t="s">
        <v>45</v>
      </c>
      <c r="F822" s="2" t="s">
        <v>46</v>
      </c>
      <c r="G822" s="2" t="s">
        <v>47</v>
      </c>
      <c r="H822" s="2" t="s">
        <v>48</v>
      </c>
      <c r="I822" s="2" t="s">
        <v>49</v>
      </c>
      <c r="J822" s="2" t="s">
        <v>51</v>
      </c>
      <c r="K822" s="11">
        <v>783</v>
      </c>
      <c r="L822" s="8">
        <v>1119.69</v>
      </c>
    </row>
    <row r="823" spans="1:12" x14ac:dyDescent="0.25">
      <c r="A823" s="4" t="s">
        <v>40</v>
      </c>
      <c r="B823" s="4">
        <v>2021</v>
      </c>
      <c r="C823" s="47">
        <v>44409</v>
      </c>
      <c r="D823" s="55">
        <f t="shared" si="13"/>
        <v>44409</v>
      </c>
      <c r="E823" s="4" t="s">
        <v>45</v>
      </c>
      <c r="F823" s="4" t="s">
        <v>46</v>
      </c>
      <c r="G823" s="4" t="s">
        <v>47</v>
      </c>
      <c r="H823" s="4" t="s">
        <v>48</v>
      </c>
      <c r="I823" s="4" t="s">
        <v>49</v>
      </c>
      <c r="J823" s="4" t="s">
        <v>50</v>
      </c>
      <c r="K823" s="10">
        <v>344</v>
      </c>
      <c r="L823" s="9">
        <v>491.91999999999996</v>
      </c>
    </row>
    <row r="824" spans="1:12" x14ac:dyDescent="0.25">
      <c r="A824" s="2" t="s">
        <v>40</v>
      </c>
      <c r="B824" s="2">
        <v>2021</v>
      </c>
      <c r="C824" s="46">
        <v>44409</v>
      </c>
      <c r="D824" s="54">
        <f t="shared" si="13"/>
        <v>44409</v>
      </c>
      <c r="E824" s="2" t="s">
        <v>45</v>
      </c>
      <c r="F824" s="2" t="s">
        <v>46</v>
      </c>
      <c r="G824" s="2" t="s">
        <v>47</v>
      </c>
      <c r="H824" s="2" t="s">
        <v>48</v>
      </c>
      <c r="I824" s="2" t="s">
        <v>49</v>
      </c>
      <c r="J824" s="2" t="s">
        <v>50</v>
      </c>
      <c r="K824" s="11">
        <v>338</v>
      </c>
      <c r="L824" s="8">
        <v>483.34000000000003</v>
      </c>
    </row>
    <row r="825" spans="1:12" x14ac:dyDescent="0.25">
      <c r="A825" s="4" t="s">
        <v>40</v>
      </c>
      <c r="B825" s="4">
        <v>2021</v>
      </c>
      <c r="C825" s="47">
        <v>44409</v>
      </c>
      <c r="D825" s="55">
        <f t="shared" si="13"/>
        <v>44409</v>
      </c>
      <c r="E825" s="4" t="s">
        <v>45</v>
      </c>
      <c r="F825" s="4" t="s">
        <v>46</v>
      </c>
      <c r="G825" s="4" t="s">
        <v>47</v>
      </c>
      <c r="H825" s="4" t="s">
        <v>48</v>
      </c>
      <c r="I825" s="4" t="s">
        <v>49</v>
      </c>
      <c r="J825" s="4" t="s">
        <v>50</v>
      </c>
      <c r="K825" s="10">
        <v>332</v>
      </c>
      <c r="L825" s="9">
        <v>474.76</v>
      </c>
    </row>
    <row r="826" spans="1:12" x14ac:dyDescent="0.25">
      <c r="A826" s="2" t="s">
        <v>42</v>
      </c>
      <c r="B826" s="2">
        <v>2021</v>
      </c>
      <c r="C826" s="46">
        <v>44409</v>
      </c>
      <c r="D826" s="54">
        <f t="shared" si="13"/>
        <v>44409</v>
      </c>
      <c r="E826" s="2" t="s">
        <v>45</v>
      </c>
      <c r="F826" s="2" t="s">
        <v>46</v>
      </c>
      <c r="G826" s="2" t="s">
        <v>47</v>
      </c>
      <c r="H826" s="2" t="s">
        <v>48</v>
      </c>
      <c r="I826" s="2" t="s">
        <v>49</v>
      </c>
      <c r="J826" s="2" t="s">
        <v>51</v>
      </c>
      <c r="K826" s="11">
        <v>152</v>
      </c>
      <c r="L826" s="8">
        <v>206.72</v>
      </c>
    </row>
    <row r="827" spans="1:12" x14ac:dyDescent="0.25">
      <c r="A827" s="4" t="s">
        <v>42</v>
      </c>
      <c r="B827" s="4">
        <v>2021</v>
      </c>
      <c r="C827" s="47">
        <v>44409</v>
      </c>
      <c r="D827" s="55">
        <f t="shared" si="13"/>
        <v>44409</v>
      </c>
      <c r="E827" s="4" t="s">
        <v>45</v>
      </c>
      <c r="F827" s="4" t="s">
        <v>46</v>
      </c>
      <c r="G827" s="4" t="s">
        <v>47</v>
      </c>
      <c r="H827" s="4" t="s">
        <v>48</v>
      </c>
      <c r="I827" s="4" t="s">
        <v>49</v>
      </c>
      <c r="J827" s="4" t="s">
        <v>51</v>
      </c>
      <c r="K827" s="10">
        <v>368</v>
      </c>
      <c r="L827" s="9">
        <v>526.24</v>
      </c>
    </row>
    <row r="828" spans="1:12" x14ac:dyDescent="0.25">
      <c r="A828" s="2" t="s">
        <v>44</v>
      </c>
      <c r="B828" s="2">
        <v>2021</v>
      </c>
      <c r="C828" s="46">
        <v>44409</v>
      </c>
      <c r="D828" s="54">
        <f t="shared" si="13"/>
        <v>44409</v>
      </c>
      <c r="E828" s="2" t="s">
        <v>45</v>
      </c>
      <c r="F828" s="2" t="s">
        <v>46</v>
      </c>
      <c r="G828" s="2" t="s">
        <v>47</v>
      </c>
      <c r="H828" s="2" t="s">
        <v>48</v>
      </c>
      <c r="I828" s="2" t="s">
        <v>49</v>
      </c>
      <c r="J828" s="2" t="s">
        <v>51</v>
      </c>
      <c r="K828" s="11">
        <v>148</v>
      </c>
      <c r="L828" s="8">
        <v>211.64</v>
      </c>
    </row>
    <row r="829" spans="1:12" x14ac:dyDescent="0.25">
      <c r="A829" s="4" t="s">
        <v>40</v>
      </c>
      <c r="B829" s="4">
        <v>2021</v>
      </c>
      <c r="C829" s="47">
        <v>44409</v>
      </c>
      <c r="D829" s="55">
        <f t="shared" si="13"/>
        <v>44409</v>
      </c>
      <c r="E829" s="4" t="s">
        <v>45</v>
      </c>
      <c r="F829" s="4" t="s">
        <v>46</v>
      </c>
      <c r="G829" s="4" t="s">
        <v>47</v>
      </c>
      <c r="H829" s="4" t="s">
        <v>48</v>
      </c>
      <c r="I829" s="4" t="s">
        <v>49</v>
      </c>
      <c r="J829" s="4" t="s">
        <v>51</v>
      </c>
      <c r="K829" s="10">
        <v>196</v>
      </c>
      <c r="L829" s="9">
        <v>280.27999999999997</v>
      </c>
    </row>
    <row r="830" spans="1:12" x14ac:dyDescent="0.25">
      <c r="A830" s="2" t="s">
        <v>40</v>
      </c>
      <c r="B830" s="2">
        <v>2021</v>
      </c>
      <c r="C830" s="46">
        <v>44409</v>
      </c>
      <c r="D830" s="54">
        <f t="shared" si="13"/>
        <v>44409</v>
      </c>
      <c r="E830" s="2" t="s">
        <v>45</v>
      </c>
      <c r="F830" s="2" t="s">
        <v>46</v>
      </c>
      <c r="G830" s="2" t="s">
        <v>47</v>
      </c>
      <c r="H830" s="2" t="s">
        <v>48</v>
      </c>
      <c r="I830" s="2" t="s">
        <v>49</v>
      </c>
      <c r="J830" s="2" t="s">
        <v>51</v>
      </c>
      <c r="K830" s="11">
        <v>370</v>
      </c>
      <c r="L830" s="8">
        <v>529.1</v>
      </c>
    </row>
    <row r="831" spans="1:12" x14ac:dyDescent="0.25">
      <c r="A831" s="4" t="s">
        <v>42</v>
      </c>
      <c r="B831" s="4">
        <v>2021</v>
      </c>
      <c r="C831" s="47">
        <v>44409</v>
      </c>
      <c r="D831" s="55">
        <f t="shared" si="13"/>
        <v>44409</v>
      </c>
      <c r="E831" s="4" t="s">
        <v>45</v>
      </c>
      <c r="F831" s="4" t="s">
        <v>46</v>
      </c>
      <c r="G831" s="4" t="s">
        <v>47</v>
      </c>
      <c r="H831" s="4" t="s">
        <v>48</v>
      </c>
      <c r="I831" s="4" t="s">
        <v>49</v>
      </c>
      <c r="J831" s="4" t="s">
        <v>50</v>
      </c>
      <c r="K831" s="10">
        <v>342</v>
      </c>
      <c r="L831" s="9">
        <v>526.24</v>
      </c>
    </row>
    <row r="832" spans="1:12" x14ac:dyDescent="0.25">
      <c r="A832" s="2" t="s">
        <v>41</v>
      </c>
      <c r="B832" s="2">
        <v>2021</v>
      </c>
      <c r="C832" s="46">
        <v>44409</v>
      </c>
      <c r="D832" s="54">
        <f t="shared" si="13"/>
        <v>44409</v>
      </c>
      <c r="E832" s="2" t="s">
        <v>45</v>
      </c>
      <c r="F832" s="2" t="s">
        <v>46</v>
      </c>
      <c r="G832" s="2" t="s">
        <v>47</v>
      </c>
      <c r="H832" s="2" t="s">
        <v>48</v>
      </c>
      <c r="I832" s="2" t="s">
        <v>49</v>
      </c>
      <c r="J832" s="2" t="s">
        <v>50</v>
      </c>
      <c r="K832" s="11">
        <v>336</v>
      </c>
      <c r="L832" s="8">
        <v>526.24</v>
      </c>
    </row>
    <row r="833" spans="1:12" x14ac:dyDescent="0.25">
      <c r="A833" s="4" t="s">
        <v>40</v>
      </c>
      <c r="B833" s="4">
        <v>2021</v>
      </c>
      <c r="C833" s="47">
        <v>44409</v>
      </c>
      <c r="D833" s="55">
        <f t="shared" si="13"/>
        <v>44409</v>
      </c>
      <c r="E833" s="4" t="s">
        <v>45</v>
      </c>
      <c r="F833" s="4" t="s">
        <v>46</v>
      </c>
      <c r="G833" s="4" t="s">
        <v>47</v>
      </c>
      <c r="H833" s="4" t="s">
        <v>48</v>
      </c>
      <c r="I833" s="4" t="s">
        <v>49</v>
      </c>
      <c r="J833" s="4" t="s">
        <v>50</v>
      </c>
      <c r="K833" s="10">
        <v>330</v>
      </c>
      <c r="L833" s="9">
        <v>526.24</v>
      </c>
    </row>
    <row r="834" spans="1:12" x14ac:dyDescent="0.25">
      <c r="A834" s="2" t="s">
        <v>40</v>
      </c>
      <c r="B834" s="2">
        <v>2021</v>
      </c>
      <c r="C834" s="46">
        <v>44409</v>
      </c>
      <c r="D834" s="54">
        <f t="shared" si="13"/>
        <v>44409</v>
      </c>
      <c r="E834" s="2" t="s">
        <v>45</v>
      </c>
      <c r="F834" s="2" t="s">
        <v>46</v>
      </c>
      <c r="G834" s="2" t="s">
        <v>47</v>
      </c>
      <c r="H834" s="2" t="s">
        <v>48</v>
      </c>
      <c r="I834" s="2" t="s">
        <v>49</v>
      </c>
      <c r="J834" s="2" t="s">
        <v>51</v>
      </c>
      <c r="K834" s="11">
        <v>691</v>
      </c>
      <c r="L834" s="8">
        <v>988.13</v>
      </c>
    </row>
    <row r="835" spans="1:12" x14ac:dyDescent="0.25">
      <c r="A835" s="4" t="s">
        <v>40</v>
      </c>
      <c r="B835" s="4">
        <v>2021</v>
      </c>
      <c r="C835" s="47">
        <v>44409</v>
      </c>
      <c r="D835" s="55">
        <f t="shared" si="13"/>
        <v>44409</v>
      </c>
      <c r="E835" s="4" t="s">
        <v>45</v>
      </c>
      <c r="F835" s="4" t="s">
        <v>46</v>
      </c>
      <c r="G835" s="4" t="s">
        <v>47</v>
      </c>
      <c r="H835" s="4" t="s">
        <v>48</v>
      </c>
      <c r="I835" s="4" t="s">
        <v>49</v>
      </c>
      <c r="J835" s="4" t="s">
        <v>51</v>
      </c>
      <c r="K835" s="10">
        <v>724</v>
      </c>
      <c r="L835" s="9">
        <v>1035.32</v>
      </c>
    </row>
    <row r="836" spans="1:12" x14ac:dyDescent="0.25">
      <c r="A836" s="2" t="s">
        <v>41</v>
      </c>
      <c r="B836" s="2">
        <v>2021</v>
      </c>
      <c r="C836" s="46">
        <v>44409</v>
      </c>
      <c r="D836" s="54">
        <f t="shared" si="13"/>
        <v>44409</v>
      </c>
      <c r="E836" s="2" t="s">
        <v>45</v>
      </c>
      <c r="F836" s="2" t="s">
        <v>46</v>
      </c>
      <c r="G836" s="2" t="s">
        <v>47</v>
      </c>
      <c r="H836" s="2" t="s">
        <v>48</v>
      </c>
      <c r="I836" s="2" t="s">
        <v>49</v>
      </c>
      <c r="J836" s="2" t="s">
        <v>51</v>
      </c>
      <c r="K836" s="11">
        <v>777</v>
      </c>
      <c r="L836" s="8">
        <v>1111.1100000000001</v>
      </c>
    </row>
    <row r="837" spans="1:12" x14ac:dyDescent="0.25">
      <c r="A837" s="4" t="s">
        <v>40</v>
      </c>
      <c r="B837" s="4">
        <v>2021</v>
      </c>
      <c r="C837" s="47">
        <v>44409</v>
      </c>
      <c r="D837" s="55">
        <f t="shared" si="13"/>
        <v>44409</v>
      </c>
      <c r="E837" s="4" t="s">
        <v>45</v>
      </c>
      <c r="F837" s="4" t="s">
        <v>46</v>
      </c>
      <c r="G837" s="4" t="s">
        <v>47</v>
      </c>
      <c r="H837" s="4" t="s">
        <v>48</v>
      </c>
      <c r="I837" s="4" t="s">
        <v>49</v>
      </c>
      <c r="J837" s="4" t="s">
        <v>50</v>
      </c>
      <c r="K837" s="10">
        <v>339</v>
      </c>
      <c r="L837" s="9">
        <v>484.77</v>
      </c>
    </row>
    <row r="838" spans="1:12" x14ac:dyDescent="0.25">
      <c r="A838" s="2" t="s">
        <v>40</v>
      </c>
      <c r="B838" s="2">
        <v>2021</v>
      </c>
      <c r="C838" s="46">
        <v>44409</v>
      </c>
      <c r="D838" s="54">
        <f t="shared" si="13"/>
        <v>44409</v>
      </c>
      <c r="E838" s="2" t="s">
        <v>45</v>
      </c>
      <c r="F838" s="2" t="s">
        <v>46</v>
      </c>
      <c r="G838" s="2" t="s">
        <v>47</v>
      </c>
      <c r="H838" s="2" t="s">
        <v>48</v>
      </c>
      <c r="I838" s="2" t="s">
        <v>49</v>
      </c>
      <c r="J838" s="2" t="s">
        <v>50</v>
      </c>
      <c r="K838" s="11">
        <v>333</v>
      </c>
      <c r="L838" s="8">
        <v>476.19</v>
      </c>
    </row>
    <row r="839" spans="1:12" x14ac:dyDescent="0.25">
      <c r="A839" s="4" t="s">
        <v>41</v>
      </c>
      <c r="B839" s="4">
        <v>2021</v>
      </c>
      <c r="C839" s="47">
        <v>44409</v>
      </c>
      <c r="D839" s="55">
        <f t="shared" si="13"/>
        <v>44409</v>
      </c>
      <c r="E839" s="4" t="s">
        <v>45</v>
      </c>
      <c r="F839" s="4" t="s">
        <v>46</v>
      </c>
      <c r="G839" s="4" t="s">
        <v>47</v>
      </c>
      <c r="H839" s="4" t="s">
        <v>48</v>
      </c>
      <c r="I839" s="4" t="s">
        <v>49</v>
      </c>
      <c r="J839" s="4" t="s">
        <v>51</v>
      </c>
      <c r="K839" s="10">
        <v>153</v>
      </c>
      <c r="L839" s="9">
        <v>218.79</v>
      </c>
    </row>
    <row r="840" spans="1:12" x14ac:dyDescent="0.25">
      <c r="A840" s="2" t="s">
        <v>40</v>
      </c>
      <c r="B840" s="2">
        <v>2021</v>
      </c>
      <c r="C840" s="46">
        <v>44409</v>
      </c>
      <c r="D840" s="54">
        <f t="shared" ref="D840:D903" si="14">C840</f>
        <v>44409</v>
      </c>
      <c r="E840" s="2" t="s">
        <v>45</v>
      </c>
      <c r="F840" s="2" t="s">
        <v>46</v>
      </c>
      <c r="G840" s="2" t="s">
        <v>47</v>
      </c>
      <c r="H840" s="2" t="s">
        <v>48</v>
      </c>
      <c r="I840" s="2" t="s">
        <v>49</v>
      </c>
      <c r="J840" s="2" t="s">
        <v>51</v>
      </c>
      <c r="K840" s="11">
        <v>764</v>
      </c>
      <c r="L840" s="8">
        <v>526.24</v>
      </c>
    </row>
    <row r="841" spans="1:12" x14ac:dyDescent="0.25">
      <c r="A841" s="4" t="s">
        <v>40</v>
      </c>
      <c r="B841" s="4">
        <v>2021</v>
      </c>
      <c r="C841" s="47">
        <v>44409</v>
      </c>
      <c r="D841" s="55">
        <f t="shared" si="14"/>
        <v>44409</v>
      </c>
      <c r="E841" s="4" t="s">
        <v>45</v>
      </c>
      <c r="F841" s="4" t="s">
        <v>46</v>
      </c>
      <c r="G841" s="4" t="s">
        <v>47</v>
      </c>
      <c r="H841" s="4" t="s">
        <v>48</v>
      </c>
      <c r="I841" s="4" t="s">
        <v>49</v>
      </c>
      <c r="J841" s="4" t="s">
        <v>51</v>
      </c>
      <c r="K841" s="10">
        <v>817</v>
      </c>
      <c r="L841" s="9">
        <v>526.24</v>
      </c>
    </row>
    <row r="842" spans="1:12" x14ac:dyDescent="0.25">
      <c r="A842" s="2" t="s">
        <v>40</v>
      </c>
      <c r="B842" s="2">
        <v>2021</v>
      </c>
      <c r="C842" s="46">
        <v>44409</v>
      </c>
      <c r="D842" s="54">
        <f t="shared" si="14"/>
        <v>44409</v>
      </c>
      <c r="E842" s="2" t="s">
        <v>45</v>
      </c>
      <c r="F842" s="2" t="s">
        <v>46</v>
      </c>
      <c r="G842" s="2" t="s">
        <v>47</v>
      </c>
      <c r="H842" s="2" t="s">
        <v>48</v>
      </c>
      <c r="I842" s="2" t="s">
        <v>49</v>
      </c>
      <c r="J842" s="2" t="s">
        <v>51</v>
      </c>
      <c r="K842" s="11">
        <v>151</v>
      </c>
      <c r="L842" s="8">
        <v>215.93</v>
      </c>
    </row>
    <row r="843" spans="1:12" x14ac:dyDescent="0.25">
      <c r="A843" s="4" t="s">
        <v>42</v>
      </c>
      <c r="B843" s="4">
        <v>2021</v>
      </c>
      <c r="C843" s="47">
        <v>44409</v>
      </c>
      <c r="D843" s="55">
        <f t="shared" si="14"/>
        <v>44409</v>
      </c>
      <c r="E843" s="4" t="s">
        <v>45</v>
      </c>
      <c r="F843" s="4" t="s">
        <v>46</v>
      </c>
      <c r="G843" s="4" t="s">
        <v>47</v>
      </c>
      <c r="H843" s="4" t="s">
        <v>48</v>
      </c>
      <c r="I843" s="4" t="s">
        <v>49</v>
      </c>
      <c r="J843" s="4" t="s">
        <v>51</v>
      </c>
      <c r="K843" s="10">
        <v>199</v>
      </c>
      <c r="L843" s="9">
        <v>284.57</v>
      </c>
    </row>
    <row r="844" spans="1:12" x14ac:dyDescent="0.25">
      <c r="A844" s="2" t="s">
        <v>44</v>
      </c>
      <c r="B844" s="2">
        <v>2021</v>
      </c>
      <c r="C844" s="46">
        <v>44409</v>
      </c>
      <c r="D844" s="54">
        <f t="shared" si="14"/>
        <v>44409</v>
      </c>
      <c r="E844" s="2" t="s">
        <v>45</v>
      </c>
      <c r="F844" s="2" t="s">
        <v>46</v>
      </c>
      <c r="G844" s="2" t="s">
        <v>47</v>
      </c>
      <c r="H844" s="2" t="s">
        <v>48</v>
      </c>
      <c r="I844" s="2" t="s">
        <v>49</v>
      </c>
      <c r="J844" s="2" t="s">
        <v>51</v>
      </c>
      <c r="K844" s="11">
        <v>367</v>
      </c>
      <c r="L844" s="8">
        <v>524.80999999999995</v>
      </c>
    </row>
    <row r="845" spans="1:12" x14ac:dyDescent="0.25">
      <c r="A845" s="4" t="s">
        <v>40</v>
      </c>
      <c r="B845" s="4">
        <v>2021</v>
      </c>
      <c r="C845" s="47">
        <v>44409</v>
      </c>
      <c r="D845" s="55">
        <f t="shared" si="14"/>
        <v>44409</v>
      </c>
      <c r="E845" s="4" t="s">
        <v>45</v>
      </c>
      <c r="F845" s="4" t="s">
        <v>46</v>
      </c>
      <c r="G845" s="4" t="s">
        <v>47</v>
      </c>
      <c r="H845" s="4" t="s">
        <v>48</v>
      </c>
      <c r="I845" s="4" t="s">
        <v>49</v>
      </c>
      <c r="J845" s="4" t="s">
        <v>50</v>
      </c>
      <c r="K845" s="10">
        <v>341</v>
      </c>
      <c r="L845" s="9">
        <v>487.63</v>
      </c>
    </row>
    <row r="846" spans="1:12" x14ac:dyDescent="0.25">
      <c r="A846" s="2" t="s">
        <v>44</v>
      </c>
      <c r="B846" s="2">
        <v>2021</v>
      </c>
      <c r="C846" s="46">
        <v>44409</v>
      </c>
      <c r="D846" s="54">
        <f t="shared" si="14"/>
        <v>44409</v>
      </c>
      <c r="E846" s="2" t="s">
        <v>45</v>
      </c>
      <c r="F846" s="2" t="s">
        <v>46</v>
      </c>
      <c r="G846" s="2" t="s">
        <v>47</v>
      </c>
      <c r="H846" s="2" t="s">
        <v>48</v>
      </c>
      <c r="I846" s="2" t="s">
        <v>49</v>
      </c>
      <c r="J846" s="2" t="s">
        <v>50</v>
      </c>
      <c r="K846" s="11">
        <v>335</v>
      </c>
      <c r="L846" s="8">
        <v>479.05</v>
      </c>
    </row>
    <row r="847" spans="1:12" x14ac:dyDescent="0.25">
      <c r="A847" s="4" t="s">
        <v>41</v>
      </c>
      <c r="B847" s="4">
        <v>2021</v>
      </c>
      <c r="C847" s="47">
        <v>44409</v>
      </c>
      <c r="D847" s="55">
        <f t="shared" si="14"/>
        <v>44409</v>
      </c>
      <c r="E847" s="4" t="s">
        <v>45</v>
      </c>
      <c r="F847" s="4" t="s">
        <v>46</v>
      </c>
      <c r="G847" s="4" t="s">
        <v>47</v>
      </c>
      <c r="H847" s="4" t="s">
        <v>48</v>
      </c>
      <c r="I847" s="4" t="s">
        <v>49</v>
      </c>
      <c r="J847" s="4" t="s">
        <v>50</v>
      </c>
      <c r="K847" s="10">
        <v>329</v>
      </c>
      <c r="L847" s="9">
        <v>470.47</v>
      </c>
    </row>
    <row r="848" spans="1:12" x14ac:dyDescent="0.25">
      <c r="A848" s="2" t="s">
        <v>42</v>
      </c>
      <c r="B848" s="2">
        <v>2021</v>
      </c>
      <c r="C848" s="46">
        <v>44409</v>
      </c>
      <c r="D848" s="54">
        <f t="shared" si="14"/>
        <v>44409</v>
      </c>
      <c r="E848" s="2" t="s">
        <v>45</v>
      </c>
      <c r="F848" s="2" t="s">
        <v>46</v>
      </c>
      <c r="G848" s="2" t="s">
        <v>47</v>
      </c>
      <c r="H848" s="2" t="s">
        <v>48</v>
      </c>
      <c r="I848" s="2" t="s">
        <v>49</v>
      </c>
      <c r="J848" s="2" t="s">
        <v>51</v>
      </c>
      <c r="K848" s="11">
        <v>149</v>
      </c>
      <c r="L848" s="8">
        <v>213.07</v>
      </c>
    </row>
    <row r="849" spans="1:12" x14ac:dyDescent="0.25">
      <c r="A849" s="4" t="s">
        <v>41</v>
      </c>
      <c r="B849" s="4">
        <v>2021</v>
      </c>
      <c r="C849" s="47">
        <v>44409</v>
      </c>
      <c r="D849" s="55">
        <f t="shared" si="14"/>
        <v>44409</v>
      </c>
      <c r="E849" s="4" t="s">
        <v>45</v>
      </c>
      <c r="F849" s="4" t="s">
        <v>46</v>
      </c>
      <c r="G849" s="4" t="s">
        <v>47</v>
      </c>
      <c r="H849" s="4" t="s">
        <v>48</v>
      </c>
      <c r="I849" s="4" t="s">
        <v>49</v>
      </c>
      <c r="J849" s="4" t="s">
        <v>51</v>
      </c>
      <c r="K849" s="10">
        <v>197</v>
      </c>
      <c r="L849" s="9">
        <v>281.70999999999998</v>
      </c>
    </row>
    <row r="850" spans="1:12" x14ac:dyDescent="0.25">
      <c r="A850" s="2" t="s">
        <v>42</v>
      </c>
      <c r="B850" s="2">
        <v>2021</v>
      </c>
      <c r="C850" s="46">
        <v>44409</v>
      </c>
      <c r="D850" s="54">
        <f t="shared" si="14"/>
        <v>44409</v>
      </c>
      <c r="E850" s="2" t="s">
        <v>45</v>
      </c>
      <c r="F850" s="2" t="s">
        <v>46</v>
      </c>
      <c r="G850" s="2" t="s">
        <v>47</v>
      </c>
      <c r="H850" s="2" t="s">
        <v>48</v>
      </c>
      <c r="I850" s="2" t="s">
        <v>49</v>
      </c>
      <c r="J850" s="2" t="s">
        <v>51</v>
      </c>
      <c r="K850" s="11">
        <v>786</v>
      </c>
      <c r="L850" s="8">
        <v>1123.98</v>
      </c>
    </row>
    <row r="851" spans="1:12" x14ac:dyDescent="0.25">
      <c r="A851" s="4" t="s">
        <v>40</v>
      </c>
      <c r="B851" s="4">
        <v>2021</v>
      </c>
      <c r="C851" s="47">
        <v>44531</v>
      </c>
      <c r="D851" s="55">
        <f t="shared" si="14"/>
        <v>44531</v>
      </c>
      <c r="E851" s="4" t="s">
        <v>45</v>
      </c>
      <c r="F851" s="4" t="s">
        <v>46</v>
      </c>
      <c r="G851" s="4" t="s">
        <v>47</v>
      </c>
      <c r="H851" s="4" t="s">
        <v>48</v>
      </c>
      <c r="I851" s="4" t="s">
        <v>49</v>
      </c>
      <c r="J851" s="4" t="s">
        <v>51</v>
      </c>
      <c r="K851" s="10">
        <v>128</v>
      </c>
      <c r="L851" s="9">
        <v>174.07999999999998</v>
      </c>
    </row>
    <row r="852" spans="1:12" x14ac:dyDescent="0.25">
      <c r="A852" s="2" t="s">
        <v>41</v>
      </c>
      <c r="B852" s="2">
        <v>2021</v>
      </c>
      <c r="C852" s="46">
        <v>44531</v>
      </c>
      <c r="D852" s="54">
        <f t="shared" si="14"/>
        <v>44531</v>
      </c>
      <c r="E852" s="2" t="s">
        <v>45</v>
      </c>
      <c r="F852" s="2" t="s">
        <v>46</v>
      </c>
      <c r="G852" s="2" t="s">
        <v>47</v>
      </c>
      <c r="H852" s="2" t="s">
        <v>48</v>
      </c>
      <c r="I852" s="2" t="s">
        <v>49</v>
      </c>
      <c r="J852" s="2" t="s">
        <v>51</v>
      </c>
      <c r="K852" s="11">
        <v>176</v>
      </c>
      <c r="L852" s="8">
        <v>251.68</v>
      </c>
    </row>
    <row r="853" spans="1:12" x14ac:dyDescent="0.25">
      <c r="A853" s="4" t="s">
        <v>40</v>
      </c>
      <c r="B853" s="4">
        <v>2021</v>
      </c>
      <c r="C853" s="47">
        <v>44531</v>
      </c>
      <c r="D853" s="55">
        <f t="shared" si="14"/>
        <v>44531</v>
      </c>
      <c r="E853" s="4" t="s">
        <v>45</v>
      </c>
      <c r="F853" s="4" t="s">
        <v>46</v>
      </c>
      <c r="G853" s="4" t="s">
        <v>47</v>
      </c>
      <c r="H853" s="4" t="s">
        <v>48</v>
      </c>
      <c r="I853" s="4" t="s">
        <v>49</v>
      </c>
      <c r="J853" s="4" t="s">
        <v>51</v>
      </c>
      <c r="K853" s="10">
        <v>130</v>
      </c>
      <c r="L853" s="9">
        <v>185.9</v>
      </c>
    </row>
    <row r="854" spans="1:12" x14ac:dyDescent="0.25">
      <c r="A854" s="2" t="s">
        <v>41</v>
      </c>
      <c r="B854" s="2">
        <v>2021</v>
      </c>
      <c r="C854" s="46">
        <v>44531</v>
      </c>
      <c r="D854" s="54">
        <f t="shared" si="14"/>
        <v>44531</v>
      </c>
      <c r="E854" s="2" t="s">
        <v>45</v>
      </c>
      <c r="F854" s="2" t="s">
        <v>46</v>
      </c>
      <c r="G854" s="2" t="s">
        <v>47</v>
      </c>
      <c r="H854" s="2" t="s">
        <v>48</v>
      </c>
      <c r="I854" s="2" t="s">
        <v>49</v>
      </c>
      <c r="J854" s="2" t="s">
        <v>51</v>
      </c>
      <c r="K854" s="11">
        <v>178</v>
      </c>
      <c r="L854" s="8">
        <v>254.54</v>
      </c>
    </row>
    <row r="855" spans="1:12" x14ac:dyDescent="0.25">
      <c r="A855" s="4" t="s">
        <v>40</v>
      </c>
      <c r="B855" s="4">
        <v>2021</v>
      </c>
      <c r="C855" s="47">
        <v>44531</v>
      </c>
      <c r="D855" s="55">
        <f t="shared" si="14"/>
        <v>44531</v>
      </c>
      <c r="E855" s="4" t="s">
        <v>45</v>
      </c>
      <c r="F855" s="4" t="s">
        <v>46</v>
      </c>
      <c r="G855" s="4" t="s">
        <v>47</v>
      </c>
      <c r="H855" s="4" t="s">
        <v>48</v>
      </c>
      <c r="I855" s="4" t="s">
        <v>49</v>
      </c>
      <c r="J855" s="4" t="s">
        <v>51</v>
      </c>
      <c r="K855" s="10">
        <v>728</v>
      </c>
      <c r="L855" s="9">
        <v>1041.04</v>
      </c>
    </row>
    <row r="856" spans="1:12" x14ac:dyDescent="0.25">
      <c r="A856" s="2" t="s">
        <v>43</v>
      </c>
      <c r="B856" s="2">
        <v>2021</v>
      </c>
      <c r="C856" s="46">
        <v>44531</v>
      </c>
      <c r="D856" s="54">
        <f t="shared" si="14"/>
        <v>44531</v>
      </c>
      <c r="E856" s="2" t="s">
        <v>45</v>
      </c>
      <c r="F856" s="2" t="s">
        <v>46</v>
      </c>
      <c r="G856" s="2" t="s">
        <v>47</v>
      </c>
      <c r="H856" s="2" t="s">
        <v>48</v>
      </c>
      <c r="I856" s="2" t="s">
        <v>49</v>
      </c>
      <c r="J856" s="2" t="s">
        <v>51</v>
      </c>
      <c r="K856" s="11">
        <v>129</v>
      </c>
      <c r="L856" s="8">
        <v>184.47</v>
      </c>
    </row>
    <row r="857" spans="1:12" x14ac:dyDescent="0.25">
      <c r="A857" s="4" t="s">
        <v>42</v>
      </c>
      <c r="B857" s="4">
        <v>2021</v>
      </c>
      <c r="C857" s="47">
        <v>44531</v>
      </c>
      <c r="D857" s="55">
        <f t="shared" si="14"/>
        <v>44531</v>
      </c>
      <c r="E857" s="4" t="s">
        <v>45</v>
      </c>
      <c r="F857" s="4" t="s">
        <v>46</v>
      </c>
      <c r="G857" s="4" t="s">
        <v>47</v>
      </c>
      <c r="H857" s="4" t="s">
        <v>48</v>
      </c>
      <c r="I857" s="4" t="s">
        <v>49</v>
      </c>
      <c r="J857" s="4" t="s">
        <v>51</v>
      </c>
      <c r="K857" s="10">
        <v>767</v>
      </c>
      <c r="L857" s="9">
        <v>526.24</v>
      </c>
    </row>
    <row r="858" spans="1:12" x14ac:dyDescent="0.25">
      <c r="A858" s="2" t="s">
        <v>41</v>
      </c>
      <c r="B858" s="2">
        <v>2021</v>
      </c>
      <c r="C858" s="46">
        <v>44531</v>
      </c>
      <c r="D858" s="54">
        <f t="shared" si="14"/>
        <v>44531</v>
      </c>
      <c r="E858" s="2" t="s">
        <v>45</v>
      </c>
      <c r="F858" s="2" t="s">
        <v>46</v>
      </c>
      <c r="G858" s="2" t="s">
        <v>47</v>
      </c>
      <c r="H858" s="2" t="s">
        <v>48</v>
      </c>
      <c r="I858" s="2" t="s">
        <v>49</v>
      </c>
      <c r="J858" s="2" t="s">
        <v>51</v>
      </c>
      <c r="K858" s="11">
        <v>127</v>
      </c>
      <c r="L858" s="8">
        <v>181.61</v>
      </c>
    </row>
    <row r="859" spans="1:12" x14ac:dyDescent="0.25">
      <c r="A859" s="4" t="s">
        <v>41</v>
      </c>
      <c r="B859" s="4">
        <v>2021</v>
      </c>
      <c r="C859" s="47">
        <v>44531</v>
      </c>
      <c r="D859" s="55">
        <f t="shared" si="14"/>
        <v>44531</v>
      </c>
      <c r="E859" s="4" t="s">
        <v>45</v>
      </c>
      <c r="F859" s="4" t="s">
        <v>46</v>
      </c>
      <c r="G859" s="4" t="s">
        <v>47</v>
      </c>
      <c r="H859" s="4" t="s">
        <v>48</v>
      </c>
      <c r="I859" s="4" t="s">
        <v>49</v>
      </c>
      <c r="J859" s="4" t="s">
        <v>51</v>
      </c>
      <c r="K859" s="10">
        <v>175</v>
      </c>
      <c r="L859" s="9">
        <v>250.25</v>
      </c>
    </row>
    <row r="860" spans="1:12" x14ac:dyDescent="0.25">
      <c r="A860" s="2" t="s">
        <v>40</v>
      </c>
      <c r="B860" s="2">
        <v>2021</v>
      </c>
      <c r="C860" s="46">
        <v>44531</v>
      </c>
      <c r="D860" s="54">
        <f t="shared" si="14"/>
        <v>44531</v>
      </c>
      <c r="E860" s="2" t="s">
        <v>45</v>
      </c>
      <c r="F860" s="2" t="s">
        <v>46</v>
      </c>
      <c r="G860" s="2" t="s">
        <v>47</v>
      </c>
      <c r="H860" s="2" t="s">
        <v>48</v>
      </c>
      <c r="I860" s="2" t="s">
        <v>49</v>
      </c>
      <c r="J860" s="2" t="s">
        <v>51</v>
      </c>
      <c r="K860" s="11">
        <v>131</v>
      </c>
      <c r="L860" s="8">
        <v>187.32999999999998</v>
      </c>
    </row>
    <row r="861" spans="1:12" x14ac:dyDescent="0.25">
      <c r="A861" s="4" t="s">
        <v>40</v>
      </c>
      <c r="B861" s="4">
        <v>2021</v>
      </c>
      <c r="C861" s="47">
        <v>44228</v>
      </c>
      <c r="D861" s="55">
        <f t="shared" si="14"/>
        <v>44228</v>
      </c>
      <c r="E861" s="4" t="s">
        <v>45</v>
      </c>
      <c r="F861" s="4" t="s">
        <v>46</v>
      </c>
      <c r="G861" s="4" t="s">
        <v>47</v>
      </c>
      <c r="H861" s="4" t="s">
        <v>48</v>
      </c>
      <c r="I861" s="4" t="s">
        <v>49</v>
      </c>
      <c r="J861" s="4" t="s">
        <v>50</v>
      </c>
      <c r="K861" s="10">
        <v>194</v>
      </c>
      <c r="L861" s="9">
        <v>526.24</v>
      </c>
    </row>
    <row r="862" spans="1:12" x14ac:dyDescent="0.25">
      <c r="A862" s="2" t="s">
        <v>41</v>
      </c>
      <c r="B862" s="2">
        <v>2021</v>
      </c>
      <c r="C862" s="46">
        <v>44228</v>
      </c>
      <c r="D862" s="54">
        <f t="shared" si="14"/>
        <v>44228</v>
      </c>
      <c r="E862" s="2" t="s">
        <v>45</v>
      </c>
      <c r="F862" s="2" t="s">
        <v>46</v>
      </c>
      <c r="G862" s="2" t="s">
        <v>47</v>
      </c>
      <c r="H862" s="2" t="s">
        <v>48</v>
      </c>
      <c r="I862" s="2" t="s">
        <v>49</v>
      </c>
      <c r="J862" s="2" t="s">
        <v>50</v>
      </c>
      <c r="K862" s="11">
        <v>188</v>
      </c>
      <c r="L862" s="8">
        <v>526.24</v>
      </c>
    </row>
    <row r="863" spans="1:12" x14ac:dyDescent="0.25">
      <c r="A863" s="4" t="s">
        <v>40</v>
      </c>
      <c r="B863" s="4">
        <v>2021</v>
      </c>
      <c r="C863" s="47">
        <v>44228</v>
      </c>
      <c r="D863" s="55">
        <f t="shared" si="14"/>
        <v>44228</v>
      </c>
      <c r="E863" s="4" t="s">
        <v>45</v>
      </c>
      <c r="F863" s="4" t="s">
        <v>46</v>
      </c>
      <c r="G863" s="4" t="s">
        <v>47</v>
      </c>
      <c r="H863" s="4" t="s">
        <v>48</v>
      </c>
      <c r="I863" s="4" t="s">
        <v>49</v>
      </c>
      <c r="J863" s="4" t="s">
        <v>50</v>
      </c>
      <c r="K863" s="10">
        <v>182</v>
      </c>
      <c r="L863" s="9">
        <v>526.24</v>
      </c>
    </row>
    <row r="864" spans="1:12" x14ac:dyDescent="0.25">
      <c r="A864" s="2" t="s">
        <v>40</v>
      </c>
      <c r="B864" s="2">
        <v>2021</v>
      </c>
      <c r="C864" s="46">
        <v>44228</v>
      </c>
      <c r="D864" s="54">
        <f t="shared" si="14"/>
        <v>44228</v>
      </c>
      <c r="E864" s="2" t="s">
        <v>45</v>
      </c>
      <c r="F864" s="2" t="s">
        <v>46</v>
      </c>
      <c r="G864" s="2" t="s">
        <v>47</v>
      </c>
      <c r="H864" s="2" t="s">
        <v>48</v>
      </c>
      <c r="I864" s="2" t="s">
        <v>49</v>
      </c>
      <c r="J864" s="2" t="s">
        <v>51</v>
      </c>
      <c r="K864" s="11">
        <v>182</v>
      </c>
      <c r="L864" s="8">
        <v>260.26</v>
      </c>
    </row>
    <row r="865" spans="1:12" x14ac:dyDescent="0.25">
      <c r="A865" s="4" t="s">
        <v>42</v>
      </c>
      <c r="B865" s="4">
        <v>2021</v>
      </c>
      <c r="C865" s="47">
        <v>44228</v>
      </c>
      <c r="D865" s="55">
        <f t="shared" si="14"/>
        <v>44228</v>
      </c>
      <c r="E865" s="4" t="s">
        <v>45</v>
      </c>
      <c r="F865" s="4" t="s">
        <v>46</v>
      </c>
      <c r="G865" s="4" t="s">
        <v>47</v>
      </c>
      <c r="H865" s="4" t="s">
        <v>48</v>
      </c>
      <c r="I865" s="4" t="s">
        <v>49</v>
      </c>
      <c r="J865" s="4" t="s">
        <v>51</v>
      </c>
      <c r="K865" s="10">
        <v>230</v>
      </c>
      <c r="L865" s="9">
        <v>328.9</v>
      </c>
    </row>
    <row r="866" spans="1:12" x14ac:dyDescent="0.25">
      <c r="A866" s="2" t="s">
        <v>44</v>
      </c>
      <c r="B866" s="2">
        <v>2021</v>
      </c>
      <c r="C866" s="46">
        <v>44228</v>
      </c>
      <c r="D866" s="54">
        <f t="shared" si="14"/>
        <v>44228</v>
      </c>
      <c r="E866" s="2" t="s">
        <v>45</v>
      </c>
      <c r="F866" s="2" t="s">
        <v>46</v>
      </c>
      <c r="G866" s="2" t="s">
        <v>47</v>
      </c>
      <c r="H866" s="2" t="s">
        <v>48</v>
      </c>
      <c r="I866" s="2" t="s">
        <v>49</v>
      </c>
      <c r="J866" s="2" t="s">
        <v>51</v>
      </c>
      <c r="K866" s="11">
        <v>158</v>
      </c>
      <c r="L866" s="8">
        <v>225.94</v>
      </c>
    </row>
    <row r="867" spans="1:12" x14ac:dyDescent="0.25">
      <c r="A867" s="4" t="s">
        <v>41</v>
      </c>
      <c r="B867" s="4">
        <v>2021</v>
      </c>
      <c r="C867" s="47">
        <v>44228</v>
      </c>
      <c r="D867" s="55">
        <f t="shared" si="14"/>
        <v>44228</v>
      </c>
      <c r="E867" s="4" t="s">
        <v>45</v>
      </c>
      <c r="F867" s="4" t="s">
        <v>46</v>
      </c>
      <c r="G867" s="4" t="s">
        <v>47</v>
      </c>
      <c r="H867" s="4" t="s">
        <v>48</v>
      </c>
      <c r="I867" s="4" t="s">
        <v>49</v>
      </c>
      <c r="J867" s="4" t="s">
        <v>51</v>
      </c>
      <c r="K867" s="10">
        <v>184</v>
      </c>
      <c r="L867" s="9">
        <v>263.12</v>
      </c>
    </row>
    <row r="868" spans="1:12" x14ac:dyDescent="0.25">
      <c r="A868" s="2" t="s">
        <v>40</v>
      </c>
      <c r="B868" s="2">
        <v>2021</v>
      </c>
      <c r="C868" s="46">
        <v>44228</v>
      </c>
      <c r="D868" s="54">
        <f t="shared" si="14"/>
        <v>44228</v>
      </c>
      <c r="E868" s="2" t="s">
        <v>45</v>
      </c>
      <c r="F868" s="2" t="s">
        <v>46</v>
      </c>
      <c r="G868" s="2" t="s">
        <v>47</v>
      </c>
      <c r="H868" s="2" t="s">
        <v>48</v>
      </c>
      <c r="I868" s="2" t="s">
        <v>49</v>
      </c>
      <c r="J868" s="2" t="s">
        <v>51</v>
      </c>
      <c r="K868" s="11">
        <v>154</v>
      </c>
      <c r="L868" s="8">
        <v>220.22</v>
      </c>
    </row>
    <row r="869" spans="1:12" x14ac:dyDescent="0.25">
      <c r="A869" s="4" t="s">
        <v>41</v>
      </c>
      <c r="B869" s="4">
        <v>2021</v>
      </c>
      <c r="C869" s="47">
        <v>44228</v>
      </c>
      <c r="D869" s="55">
        <f t="shared" si="14"/>
        <v>44228</v>
      </c>
      <c r="E869" s="4" t="s">
        <v>45</v>
      </c>
      <c r="F869" s="4" t="s">
        <v>46</v>
      </c>
      <c r="G869" s="4" t="s">
        <v>47</v>
      </c>
      <c r="H869" s="4" t="s">
        <v>48</v>
      </c>
      <c r="I869" s="4" t="s">
        <v>49</v>
      </c>
      <c r="J869" s="4" t="s">
        <v>50</v>
      </c>
      <c r="K869" s="10">
        <v>192</v>
      </c>
      <c r="L869" s="9">
        <v>526.24</v>
      </c>
    </row>
    <row r="870" spans="1:12" x14ac:dyDescent="0.25">
      <c r="A870" s="2" t="s">
        <v>44</v>
      </c>
      <c r="B870" s="2">
        <v>2021</v>
      </c>
      <c r="C870" s="46">
        <v>44228</v>
      </c>
      <c r="D870" s="54">
        <f t="shared" si="14"/>
        <v>44228</v>
      </c>
      <c r="E870" s="2" t="s">
        <v>45</v>
      </c>
      <c r="F870" s="2" t="s">
        <v>46</v>
      </c>
      <c r="G870" s="2" t="s">
        <v>47</v>
      </c>
      <c r="H870" s="2" t="s">
        <v>48</v>
      </c>
      <c r="I870" s="2" t="s">
        <v>49</v>
      </c>
      <c r="J870" s="2" t="s">
        <v>50</v>
      </c>
      <c r="K870" s="11">
        <v>186</v>
      </c>
      <c r="L870" s="8">
        <v>526.24</v>
      </c>
    </row>
    <row r="871" spans="1:12" x14ac:dyDescent="0.25">
      <c r="A871" s="4" t="s">
        <v>43</v>
      </c>
      <c r="B871" s="4">
        <v>2021</v>
      </c>
      <c r="C871" s="47">
        <v>44228</v>
      </c>
      <c r="D871" s="55">
        <f t="shared" si="14"/>
        <v>44228</v>
      </c>
      <c r="E871" s="4" t="s">
        <v>45</v>
      </c>
      <c r="F871" s="4" t="s">
        <v>46</v>
      </c>
      <c r="G871" s="4" t="s">
        <v>47</v>
      </c>
      <c r="H871" s="4" t="s">
        <v>48</v>
      </c>
      <c r="I871" s="4" t="s">
        <v>49</v>
      </c>
      <c r="J871" s="4" t="s">
        <v>50</v>
      </c>
      <c r="K871" s="10">
        <v>180</v>
      </c>
      <c r="L871" s="9">
        <v>526.24</v>
      </c>
    </row>
    <row r="872" spans="1:12" x14ac:dyDescent="0.25">
      <c r="A872" s="2" t="s">
        <v>40</v>
      </c>
      <c r="B872" s="2">
        <v>2021</v>
      </c>
      <c r="C872" s="46">
        <v>44228</v>
      </c>
      <c r="D872" s="54">
        <f t="shared" si="14"/>
        <v>44228</v>
      </c>
      <c r="E872" s="2" t="s">
        <v>45</v>
      </c>
      <c r="F872" s="2" t="s">
        <v>46</v>
      </c>
      <c r="G872" s="2" t="s">
        <v>47</v>
      </c>
      <c r="H872" s="2" t="s">
        <v>48</v>
      </c>
      <c r="I872" s="2" t="s">
        <v>49</v>
      </c>
      <c r="J872" s="2" t="s">
        <v>51</v>
      </c>
      <c r="K872" s="11">
        <v>686</v>
      </c>
      <c r="L872" s="8">
        <v>980.98</v>
      </c>
    </row>
    <row r="873" spans="1:12" x14ac:dyDescent="0.25">
      <c r="A873" s="4" t="s">
        <v>43</v>
      </c>
      <c r="B873" s="4">
        <v>2021</v>
      </c>
      <c r="C873" s="47">
        <v>44228</v>
      </c>
      <c r="D873" s="55">
        <f t="shared" si="14"/>
        <v>44228</v>
      </c>
      <c r="E873" s="4" t="s">
        <v>45</v>
      </c>
      <c r="F873" s="4" t="s">
        <v>46</v>
      </c>
      <c r="G873" s="4" t="s">
        <v>47</v>
      </c>
      <c r="H873" s="4" t="s">
        <v>48</v>
      </c>
      <c r="I873" s="4" t="s">
        <v>49</v>
      </c>
      <c r="J873" s="4" t="s">
        <v>51</v>
      </c>
      <c r="K873" s="10">
        <v>719</v>
      </c>
      <c r="L873" s="9">
        <v>1028.17</v>
      </c>
    </row>
    <row r="874" spans="1:12" x14ac:dyDescent="0.25">
      <c r="A874" s="2" t="s">
        <v>41</v>
      </c>
      <c r="B874" s="2">
        <v>2021</v>
      </c>
      <c r="C874" s="46">
        <v>44228</v>
      </c>
      <c r="D874" s="54">
        <f t="shared" si="14"/>
        <v>44228</v>
      </c>
      <c r="E874" s="2" t="s">
        <v>45</v>
      </c>
      <c r="F874" s="2" t="s">
        <v>46</v>
      </c>
      <c r="G874" s="2" t="s">
        <v>47</v>
      </c>
      <c r="H874" s="2" t="s">
        <v>48</v>
      </c>
      <c r="I874" s="2" t="s">
        <v>49</v>
      </c>
      <c r="J874" s="2" t="s">
        <v>51</v>
      </c>
      <c r="K874" s="11">
        <v>772</v>
      </c>
      <c r="L874" s="8">
        <v>1103.96</v>
      </c>
    </row>
    <row r="875" spans="1:12" x14ac:dyDescent="0.25">
      <c r="A875" s="4" t="s">
        <v>42</v>
      </c>
      <c r="B875" s="4">
        <v>2021</v>
      </c>
      <c r="C875" s="47">
        <v>44228</v>
      </c>
      <c r="D875" s="55">
        <f t="shared" si="14"/>
        <v>44228</v>
      </c>
      <c r="E875" s="4" t="s">
        <v>45</v>
      </c>
      <c r="F875" s="4" t="s">
        <v>46</v>
      </c>
      <c r="G875" s="4" t="s">
        <v>47</v>
      </c>
      <c r="H875" s="4" t="s">
        <v>48</v>
      </c>
      <c r="I875" s="4" t="s">
        <v>49</v>
      </c>
      <c r="J875" s="4" t="s">
        <v>50</v>
      </c>
      <c r="K875" s="10">
        <v>189</v>
      </c>
      <c r="L875" s="9">
        <v>270.27</v>
      </c>
    </row>
    <row r="876" spans="1:12" x14ac:dyDescent="0.25">
      <c r="A876" s="2" t="s">
        <v>43</v>
      </c>
      <c r="B876" s="2">
        <v>2021</v>
      </c>
      <c r="C876" s="46">
        <v>44228</v>
      </c>
      <c r="D876" s="54">
        <f t="shared" si="14"/>
        <v>44228</v>
      </c>
      <c r="E876" s="2" t="s">
        <v>45</v>
      </c>
      <c r="F876" s="2" t="s">
        <v>46</v>
      </c>
      <c r="G876" s="2" t="s">
        <v>47</v>
      </c>
      <c r="H876" s="2" t="s">
        <v>48</v>
      </c>
      <c r="I876" s="2" t="s">
        <v>49</v>
      </c>
      <c r="J876" s="2" t="s">
        <v>50</v>
      </c>
      <c r="K876" s="11">
        <v>183</v>
      </c>
      <c r="L876" s="8">
        <v>261.69</v>
      </c>
    </row>
    <row r="877" spans="1:12" x14ac:dyDescent="0.25">
      <c r="A877" s="4" t="s">
        <v>41</v>
      </c>
      <c r="B877" s="4">
        <v>2021</v>
      </c>
      <c r="C877" s="47">
        <v>44228</v>
      </c>
      <c r="D877" s="55">
        <f t="shared" si="14"/>
        <v>44228</v>
      </c>
      <c r="E877" s="4" t="s">
        <v>45</v>
      </c>
      <c r="F877" s="4" t="s">
        <v>46</v>
      </c>
      <c r="G877" s="4" t="s">
        <v>47</v>
      </c>
      <c r="H877" s="4" t="s">
        <v>48</v>
      </c>
      <c r="I877" s="4" t="s">
        <v>49</v>
      </c>
      <c r="J877" s="4" t="s">
        <v>51</v>
      </c>
      <c r="K877" s="10">
        <v>183</v>
      </c>
      <c r="L877" s="9">
        <v>261.69</v>
      </c>
    </row>
    <row r="878" spans="1:12" x14ac:dyDescent="0.25">
      <c r="A878" s="2" t="s">
        <v>41</v>
      </c>
      <c r="B878" s="2">
        <v>2021</v>
      </c>
      <c r="C878" s="46">
        <v>44228</v>
      </c>
      <c r="D878" s="54">
        <f t="shared" si="14"/>
        <v>44228</v>
      </c>
      <c r="E878" s="2" t="s">
        <v>45</v>
      </c>
      <c r="F878" s="2" t="s">
        <v>46</v>
      </c>
      <c r="G878" s="2" t="s">
        <v>47</v>
      </c>
      <c r="H878" s="2" t="s">
        <v>48</v>
      </c>
      <c r="I878" s="2" t="s">
        <v>49</v>
      </c>
      <c r="J878" s="2" t="s">
        <v>51</v>
      </c>
      <c r="K878" s="11">
        <v>758</v>
      </c>
      <c r="L878" s="8">
        <v>526.24</v>
      </c>
    </row>
    <row r="879" spans="1:12" x14ac:dyDescent="0.25">
      <c r="A879" s="4" t="s">
        <v>40</v>
      </c>
      <c r="B879" s="4">
        <v>2021</v>
      </c>
      <c r="C879" s="47">
        <v>44228</v>
      </c>
      <c r="D879" s="55">
        <f t="shared" si="14"/>
        <v>44228</v>
      </c>
      <c r="E879" s="4" t="s">
        <v>45</v>
      </c>
      <c r="F879" s="4" t="s">
        <v>46</v>
      </c>
      <c r="G879" s="4" t="s">
        <v>47</v>
      </c>
      <c r="H879" s="4" t="s">
        <v>48</v>
      </c>
      <c r="I879" s="4" t="s">
        <v>49</v>
      </c>
      <c r="J879" s="4" t="s">
        <v>51</v>
      </c>
      <c r="K879" s="10">
        <v>812</v>
      </c>
      <c r="L879" s="9">
        <v>526.24</v>
      </c>
    </row>
    <row r="880" spans="1:12" x14ac:dyDescent="0.25">
      <c r="A880" s="2" t="s">
        <v>40</v>
      </c>
      <c r="B880" s="2">
        <v>2021</v>
      </c>
      <c r="C880" s="46">
        <v>44228</v>
      </c>
      <c r="D880" s="54">
        <f t="shared" si="14"/>
        <v>44228</v>
      </c>
      <c r="E880" s="2" t="s">
        <v>45</v>
      </c>
      <c r="F880" s="2" t="s">
        <v>46</v>
      </c>
      <c r="G880" s="2" t="s">
        <v>47</v>
      </c>
      <c r="H880" s="2" t="s">
        <v>48</v>
      </c>
      <c r="I880" s="2" t="s">
        <v>49</v>
      </c>
      <c r="J880" s="2" t="s">
        <v>51</v>
      </c>
      <c r="K880" s="11">
        <v>181</v>
      </c>
      <c r="L880" s="8">
        <v>258.83</v>
      </c>
    </row>
    <row r="881" spans="1:12" x14ac:dyDescent="0.25">
      <c r="A881" s="4" t="s">
        <v>44</v>
      </c>
      <c r="B881" s="4">
        <v>2021</v>
      </c>
      <c r="C881" s="47">
        <v>44228</v>
      </c>
      <c r="D881" s="55">
        <f t="shared" si="14"/>
        <v>44228</v>
      </c>
      <c r="E881" s="4" t="s">
        <v>45</v>
      </c>
      <c r="F881" s="4" t="s">
        <v>46</v>
      </c>
      <c r="G881" s="4" t="s">
        <v>47</v>
      </c>
      <c r="H881" s="4" t="s">
        <v>48</v>
      </c>
      <c r="I881" s="4" t="s">
        <v>49</v>
      </c>
      <c r="J881" s="4" t="s">
        <v>51</v>
      </c>
      <c r="K881" s="10">
        <v>229</v>
      </c>
      <c r="L881" s="9">
        <v>327.47000000000003</v>
      </c>
    </row>
    <row r="882" spans="1:12" x14ac:dyDescent="0.25">
      <c r="A882" s="2" t="s">
        <v>41</v>
      </c>
      <c r="B882" s="2">
        <v>2021</v>
      </c>
      <c r="C882" s="46">
        <v>44228</v>
      </c>
      <c r="D882" s="54">
        <f t="shared" si="14"/>
        <v>44228</v>
      </c>
      <c r="E882" s="2" t="s">
        <v>45</v>
      </c>
      <c r="F882" s="2" t="s">
        <v>46</v>
      </c>
      <c r="G882" s="2" t="s">
        <v>47</v>
      </c>
      <c r="H882" s="2" t="s">
        <v>48</v>
      </c>
      <c r="I882" s="2" t="s">
        <v>49</v>
      </c>
      <c r="J882" s="2" t="s">
        <v>51</v>
      </c>
      <c r="K882" s="11">
        <v>157</v>
      </c>
      <c r="L882" s="8">
        <v>224.51</v>
      </c>
    </row>
    <row r="883" spans="1:12" x14ac:dyDescent="0.25">
      <c r="A883" s="4" t="s">
        <v>41</v>
      </c>
      <c r="B883" s="4">
        <v>2021</v>
      </c>
      <c r="C883" s="47">
        <v>44228</v>
      </c>
      <c r="D883" s="55">
        <f t="shared" si="14"/>
        <v>44228</v>
      </c>
      <c r="E883" s="4" t="s">
        <v>45</v>
      </c>
      <c r="F883" s="4" t="s">
        <v>46</v>
      </c>
      <c r="G883" s="4" t="s">
        <v>47</v>
      </c>
      <c r="H883" s="4" t="s">
        <v>48</v>
      </c>
      <c r="I883" s="4" t="s">
        <v>49</v>
      </c>
      <c r="J883" s="4" t="s">
        <v>50</v>
      </c>
      <c r="K883" s="10">
        <v>191</v>
      </c>
      <c r="L883" s="9">
        <v>273.13</v>
      </c>
    </row>
    <row r="884" spans="1:12" x14ac:dyDescent="0.25">
      <c r="A884" s="2" t="s">
        <v>41</v>
      </c>
      <c r="B884" s="2">
        <v>2021</v>
      </c>
      <c r="C884" s="46">
        <v>44228</v>
      </c>
      <c r="D884" s="54">
        <f t="shared" si="14"/>
        <v>44228</v>
      </c>
      <c r="E884" s="2" t="s">
        <v>45</v>
      </c>
      <c r="F884" s="2" t="s">
        <v>46</v>
      </c>
      <c r="G884" s="2" t="s">
        <v>47</v>
      </c>
      <c r="H884" s="2" t="s">
        <v>48</v>
      </c>
      <c r="I884" s="2" t="s">
        <v>49</v>
      </c>
      <c r="J884" s="2" t="s">
        <v>50</v>
      </c>
      <c r="K884" s="11">
        <v>185</v>
      </c>
      <c r="L884" s="8">
        <v>264.55</v>
      </c>
    </row>
    <row r="885" spans="1:12" x14ac:dyDescent="0.25">
      <c r="A885" s="4" t="s">
        <v>41</v>
      </c>
      <c r="B885" s="4">
        <v>2021</v>
      </c>
      <c r="C885" s="47">
        <v>44228</v>
      </c>
      <c r="D885" s="55">
        <f t="shared" si="14"/>
        <v>44228</v>
      </c>
      <c r="E885" s="4" t="s">
        <v>45</v>
      </c>
      <c r="F885" s="4" t="s">
        <v>46</v>
      </c>
      <c r="G885" s="4" t="s">
        <v>47</v>
      </c>
      <c r="H885" s="4" t="s">
        <v>48</v>
      </c>
      <c r="I885" s="4" t="s">
        <v>49</v>
      </c>
      <c r="J885" s="4" t="s">
        <v>50</v>
      </c>
      <c r="K885" s="10">
        <v>179</v>
      </c>
      <c r="L885" s="9">
        <v>255.97</v>
      </c>
    </row>
    <row r="886" spans="1:12" x14ac:dyDescent="0.25">
      <c r="A886" s="2" t="s">
        <v>44</v>
      </c>
      <c r="B886" s="2">
        <v>2021</v>
      </c>
      <c r="C886" s="46">
        <v>44228</v>
      </c>
      <c r="D886" s="54">
        <f t="shared" si="14"/>
        <v>44228</v>
      </c>
      <c r="E886" s="2" t="s">
        <v>45</v>
      </c>
      <c r="F886" s="2" t="s">
        <v>46</v>
      </c>
      <c r="G886" s="2" t="s">
        <v>47</v>
      </c>
      <c r="H886" s="2" t="s">
        <v>48</v>
      </c>
      <c r="I886" s="2" t="s">
        <v>49</v>
      </c>
      <c r="J886" s="2" t="s">
        <v>51</v>
      </c>
      <c r="K886" s="11">
        <v>185</v>
      </c>
      <c r="L886" s="8">
        <v>264.55</v>
      </c>
    </row>
    <row r="887" spans="1:12" x14ac:dyDescent="0.25">
      <c r="A887" s="4" t="s">
        <v>43</v>
      </c>
      <c r="B887" s="4">
        <v>2021</v>
      </c>
      <c r="C887" s="47">
        <v>44228</v>
      </c>
      <c r="D887" s="55">
        <f t="shared" si="14"/>
        <v>44228</v>
      </c>
      <c r="E887" s="4" t="s">
        <v>45</v>
      </c>
      <c r="F887" s="4" t="s">
        <v>46</v>
      </c>
      <c r="G887" s="4" t="s">
        <v>47</v>
      </c>
      <c r="H887" s="4" t="s">
        <v>48</v>
      </c>
      <c r="I887" s="4" t="s">
        <v>49</v>
      </c>
      <c r="J887" s="4" t="s">
        <v>51</v>
      </c>
      <c r="K887" s="10">
        <v>227</v>
      </c>
      <c r="L887" s="9">
        <v>324.61</v>
      </c>
    </row>
    <row r="888" spans="1:12" x14ac:dyDescent="0.25">
      <c r="A888" s="2" t="s">
        <v>40</v>
      </c>
      <c r="B888" s="2">
        <v>2021</v>
      </c>
      <c r="C888" s="46">
        <v>44228</v>
      </c>
      <c r="D888" s="54">
        <f t="shared" si="14"/>
        <v>44228</v>
      </c>
      <c r="E888" s="2" t="s">
        <v>45</v>
      </c>
      <c r="F888" s="2" t="s">
        <v>46</v>
      </c>
      <c r="G888" s="2" t="s">
        <v>47</v>
      </c>
      <c r="H888" s="2" t="s">
        <v>48</v>
      </c>
      <c r="I888" s="2" t="s">
        <v>49</v>
      </c>
      <c r="J888" s="2" t="s">
        <v>51</v>
      </c>
      <c r="K888" s="11">
        <v>781</v>
      </c>
      <c r="L888" s="8">
        <v>1116.83</v>
      </c>
    </row>
    <row r="889" spans="1:12" x14ac:dyDescent="0.25">
      <c r="A889" s="4" t="s">
        <v>42</v>
      </c>
      <c r="B889" s="4">
        <v>2021</v>
      </c>
      <c r="C889" s="47">
        <v>44197</v>
      </c>
      <c r="D889" s="55">
        <f t="shared" si="14"/>
        <v>44197</v>
      </c>
      <c r="E889" s="4" t="s">
        <v>45</v>
      </c>
      <c r="F889" s="4" t="s">
        <v>46</v>
      </c>
      <c r="G889" s="4" t="s">
        <v>47</v>
      </c>
      <c r="H889" s="4" t="s">
        <v>48</v>
      </c>
      <c r="I889" s="4" t="s">
        <v>49</v>
      </c>
      <c r="J889" s="4" t="s">
        <v>50</v>
      </c>
      <c r="K889" s="10">
        <v>206</v>
      </c>
      <c r="L889" s="9">
        <v>526.24</v>
      </c>
    </row>
    <row r="890" spans="1:12" x14ac:dyDescent="0.25">
      <c r="A890" s="2" t="s">
        <v>41</v>
      </c>
      <c r="B890" s="2">
        <v>2021</v>
      </c>
      <c r="C890" s="46">
        <v>44197</v>
      </c>
      <c r="D890" s="54">
        <f t="shared" si="14"/>
        <v>44197</v>
      </c>
      <c r="E890" s="2" t="s">
        <v>45</v>
      </c>
      <c r="F890" s="2" t="s">
        <v>46</v>
      </c>
      <c r="G890" s="2" t="s">
        <v>47</v>
      </c>
      <c r="H890" s="2" t="s">
        <v>48</v>
      </c>
      <c r="I890" s="2" t="s">
        <v>49</v>
      </c>
      <c r="J890" s="2" t="s">
        <v>50</v>
      </c>
      <c r="K890" s="11">
        <v>200</v>
      </c>
      <c r="L890" s="8">
        <v>526.24</v>
      </c>
    </row>
    <row r="891" spans="1:12" x14ac:dyDescent="0.25">
      <c r="A891" s="4" t="s">
        <v>42</v>
      </c>
      <c r="B891" s="4">
        <v>2021</v>
      </c>
      <c r="C891" s="47">
        <v>44197</v>
      </c>
      <c r="D891" s="55">
        <f t="shared" si="14"/>
        <v>44197</v>
      </c>
      <c r="E891" s="4" t="s">
        <v>45</v>
      </c>
      <c r="F891" s="4" t="s">
        <v>46</v>
      </c>
      <c r="G891" s="4" t="s">
        <v>47</v>
      </c>
      <c r="H891" s="4" t="s">
        <v>48</v>
      </c>
      <c r="I891" s="4" t="s">
        <v>49</v>
      </c>
      <c r="J891" s="4" t="s">
        <v>51</v>
      </c>
      <c r="K891" s="10">
        <v>188</v>
      </c>
      <c r="L891" s="9">
        <v>268.84000000000003</v>
      </c>
    </row>
    <row r="892" spans="1:12" x14ac:dyDescent="0.25">
      <c r="A892" s="2" t="s">
        <v>41</v>
      </c>
      <c r="B892" s="2">
        <v>2021</v>
      </c>
      <c r="C892" s="46">
        <v>44197</v>
      </c>
      <c r="D892" s="54">
        <f t="shared" si="14"/>
        <v>44197</v>
      </c>
      <c r="E892" s="2" t="s">
        <v>45</v>
      </c>
      <c r="F892" s="2" t="s">
        <v>46</v>
      </c>
      <c r="G892" s="2" t="s">
        <v>47</v>
      </c>
      <c r="H892" s="2" t="s">
        <v>48</v>
      </c>
      <c r="I892" s="2" t="s">
        <v>49</v>
      </c>
      <c r="J892" s="2" t="s">
        <v>51</v>
      </c>
      <c r="K892" s="11">
        <v>236</v>
      </c>
      <c r="L892" s="8">
        <v>337.48</v>
      </c>
    </row>
    <row r="893" spans="1:12" x14ac:dyDescent="0.25">
      <c r="A893" s="4" t="s">
        <v>42</v>
      </c>
      <c r="B893" s="4">
        <v>2021</v>
      </c>
      <c r="C893" s="47">
        <v>44197</v>
      </c>
      <c r="D893" s="55">
        <f t="shared" si="14"/>
        <v>44197</v>
      </c>
      <c r="E893" s="4" t="s">
        <v>45</v>
      </c>
      <c r="F893" s="4" t="s">
        <v>46</v>
      </c>
      <c r="G893" s="4" t="s">
        <v>47</v>
      </c>
      <c r="H893" s="4" t="s">
        <v>48</v>
      </c>
      <c r="I893" s="4" t="s">
        <v>49</v>
      </c>
      <c r="J893" s="4" t="s">
        <v>51</v>
      </c>
      <c r="K893" s="10">
        <v>190</v>
      </c>
      <c r="L893" s="9">
        <v>271.7</v>
      </c>
    </row>
    <row r="894" spans="1:12" x14ac:dyDescent="0.25">
      <c r="A894" s="2" t="s">
        <v>40</v>
      </c>
      <c r="B894" s="2">
        <v>2021</v>
      </c>
      <c r="C894" s="46">
        <v>44197</v>
      </c>
      <c r="D894" s="54">
        <f t="shared" si="14"/>
        <v>44197</v>
      </c>
      <c r="E894" s="2" t="s">
        <v>45</v>
      </c>
      <c r="F894" s="2" t="s">
        <v>46</v>
      </c>
      <c r="G894" s="2" t="s">
        <v>47</v>
      </c>
      <c r="H894" s="2" t="s">
        <v>48</v>
      </c>
      <c r="I894" s="2" t="s">
        <v>49</v>
      </c>
      <c r="J894" s="2" t="s">
        <v>51</v>
      </c>
      <c r="K894" s="11">
        <v>232</v>
      </c>
      <c r="L894" s="8">
        <v>331.76</v>
      </c>
    </row>
    <row r="895" spans="1:12" x14ac:dyDescent="0.25">
      <c r="A895" s="4" t="s">
        <v>41</v>
      </c>
      <c r="B895" s="4">
        <v>2021</v>
      </c>
      <c r="C895" s="47">
        <v>44197</v>
      </c>
      <c r="D895" s="55">
        <f t="shared" si="14"/>
        <v>44197</v>
      </c>
      <c r="E895" s="4" t="s">
        <v>45</v>
      </c>
      <c r="F895" s="4" t="s">
        <v>46</v>
      </c>
      <c r="G895" s="4" t="s">
        <v>47</v>
      </c>
      <c r="H895" s="4" t="s">
        <v>48</v>
      </c>
      <c r="I895" s="4" t="s">
        <v>49</v>
      </c>
      <c r="J895" s="4" t="s">
        <v>51</v>
      </c>
      <c r="K895" s="10">
        <v>160</v>
      </c>
      <c r="L895" s="9">
        <v>228.8</v>
      </c>
    </row>
    <row r="896" spans="1:12" x14ac:dyDescent="0.25">
      <c r="A896" s="2" t="s">
        <v>40</v>
      </c>
      <c r="B896" s="2">
        <v>2021</v>
      </c>
      <c r="C896" s="46">
        <v>44197</v>
      </c>
      <c r="D896" s="54">
        <f t="shared" si="14"/>
        <v>44197</v>
      </c>
      <c r="E896" s="2" t="s">
        <v>45</v>
      </c>
      <c r="F896" s="2" t="s">
        <v>46</v>
      </c>
      <c r="G896" s="2" t="s">
        <v>47</v>
      </c>
      <c r="H896" s="2" t="s">
        <v>48</v>
      </c>
      <c r="I896" s="2" t="s">
        <v>49</v>
      </c>
      <c r="J896" s="2" t="s">
        <v>50</v>
      </c>
      <c r="K896" s="11">
        <v>210</v>
      </c>
      <c r="L896" s="8">
        <v>526.24</v>
      </c>
    </row>
    <row r="897" spans="1:12" x14ac:dyDescent="0.25">
      <c r="A897" s="4" t="s">
        <v>41</v>
      </c>
      <c r="B897" s="4">
        <v>2021</v>
      </c>
      <c r="C897" s="47">
        <v>44197</v>
      </c>
      <c r="D897" s="55">
        <f t="shared" si="14"/>
        <v>44197</v>
      </c>
      <c r="E897" s="4" t="s">
        <v>45</v>
      </c>
      <c r="F897" s="4" t="s">
        <v>46</v>
      </c>
      <c r="G897" s="4" t="s">
        <v>47</v>
      </c>
      <c r="H897" s="4" t="s">
        <v>48</v>
      </c>
      <c r="I897" s="4" t="s">
        <v>49</v>
      </c>
      <c r="J897" s="4" t="s">
        <v>50</v>
      </c>
      <c r="K897" s="10">
        <v>204</v>
      </c>
      <c r="L897" s="9">
        <v>526.24</v>
      </c>
    </row>
    <row r="898" spans="1:12" x14ac:dyDescent="0.25">
      <c r="A898" s="2" t="s">
        <v>42</v>
      </c>
      <c r="B898" s="2">
        <v>2021</v>
      </c>
      <c r="C898" s="46">
        <v>44197</v>
      </c>
      <c r="D898" s="54">
        <f t="shared" si="14"/>
        <v>44197</v>
      </c>
      <c r="E898" s="2" t="s">
        <v>45</v>
      </c>
      <c r="F898" s="2" t="s">
        <v>46</v>
      </c>
      <c r="G898" s="2" t="s">
        <v>47</v>
      </c>
      <c r="H898" s="2" t="s">
        <v>48</v>
      </c>
      <c r="I898" s="2" t="s">
        <v>49</v>
      </c>
      <c r="J898" s="2" t="s">
        <v>50</v>
      </c>
      <c r="K898" s="11">
        <v>198</v>
      </c>
      <c r="L898" s="8">
        <v>526.24</v>
      </c>
    </row>
    <row r="899" spans="1:12" x14ac:dyDescent="0.25">
      <c r="A899" s="4" t="s">
        <v>40</v>
      </c>
      <c r="B899" s="4">
        <v>2021</v>
      </c>
      <c r="C899" s="47">
        <v>44197</v>
      </c>
      <c r="D899" s="55">
        <f t="shared" si="14"/>
        <v>44197</v>
      </c>
      <c r="E899" s="4" t="s">
        <v>45</v>
      </c>
      <c r="F899" s="4" t="s">
        <v>46</v>
      </c>
      <c r="G899" s="4" t="s">
        <v>47</v>
      </c>
      <c r="H899" s="4" t="s">
        <v>48</v>
      </c>
      <c r="I899" s="4" t="s">
        <v>49</v>
      </c>
      <c r="J899" s="4" t="s">
        <v>51</v>
      </c>
      <c r="K899" s="10">
        <v>685</v>
      </c>
      <c r="L899" s="9">
        <v>979.55</v>
      </c>
    </row>
    <row r="900" spans="1:12" x14ac:dyDescent="0.25">
      <c r="A900" s="2" t="s">
        <v>40</v>
      </c>
      <c r="B900" s="2">
        <v>2021</v>
      </c>
      <c r="C900" s="46">
        <v>44197</v>
      </c>
      <c r="D900" s="54">
        <f t="shared" si="14"/>
        <v>44197</v>
      </c>
      <c r="E900" s="2" t="s">
        <v>45</v>
      </c>
      <c r="F900" s="2" t="s">
        <v>46</v>
      </c>
      <c r="G900" s="2" t="s">
        <v>47</v>
      </c>
      <c r="H900" s="2" t="s">
        <v>48</v>
      </c>
      <c r="I900" s="2" t="s">
        <v>49</v>
      </c>
      <c r="J900" s="2" t="s">
        <v>51</v>
      </c>
      <c r="K900" s="11">
        <v>718</v>
      </c>
      <c r="L900" s="8">
        <v>1026.74</v>
      </c>
    </row>
    <row r="901" spans="1:12" x14ac:dyDescent="0.25">
      <c r="A901" s="4" t="s">
        <v>41</v>
      </c>
      <c r="B901" s="4">
        <v>2021</v>
      </c>
      <c r="C901" s="47">
        <v>44197</v>
      </c>
      <c r="D901" s="55">
        <f t="shared" si="14"/>
        <v>44197</v>
      </c>
      <c r="E901" s="4" t="s">
        <v>45</v>
      </c>
      <c r="F901" s="4" t="s">
        <v>46</v>
      </c>
      <c r="G901" s="4" t="s">
        <v>47</v>
      </c>
      <c r="H901" s="4" t="s">
        <v>48</v>
      </c>
      <c r="I901" s="4" t="s">
        <v>49</v>
      </c>
      <c r="J901" s="4" t="s">
        <v>51</v>
      </c>
      <c r="K901" s="10">
        <v>771</v>
      </c>
      <c r="L901" s="9">
        <v>1102.53</v>
      </c>
    </row>
    <row r="902" spans="1:12" x14ac:dyDescent="0.25">
      <c r="A902" s="2" t="s">
        <v>41</v>
      </c>
      <c r="B902" s="2">
        <v>2021</v>
      </c>
      <c r="C902" s="46">
        <v>44197</v>
      </c>
      <c r="D902" s="54">
        <f t="shared" si="14"/>
        <v>44197</v>
      </c>
      <c r="E902" s="2" t="s">
        <v>45</v>
      </c>
      <c r="F902" s="2" t="s">
        <v>46</v>
      </c>
      <c r="G902" s="2" t="s">
        <v>47</v>
      </c>
      <c r="H902" s="2" t="s">
        <v>48</v>
      </c>
      <c r="I902" s="2" t="s">
        <v>49</v>
      </c>
      <c r="J902" s="2" t="s">
        <v>50</v>
      </c>
      <c r="K902" s="11">
        <v>207</v>
      </c>
      <c r="L902" s="8">
        <v>296.01</v>
      </c>
    </row>
    <row r="903" spans="1:12" x14ac:dyDescent="0.25">
      <c r="A903" s="4" t="s">
        <v>40</v>
      </c>
      <c r="B903" s="4">
        <v>2021</v>
      </c>
      <c r="C903" s="47">
        <v>44197</v>
      </c>
      <c r="D903" s="55">
        <f t="shared" si="14"/>
        <v>44197</v>
      </c>
      <c r="E903" s="4" t="s">
        <v>45</v>
      </c>
      <c r="F903" s="4" t="s">
        <v>46</v>
      </c>
      <c r="G903" s="4" t="s">
        <v>47</v>
      </c>
      <c r="H903" s="4" t="s">
        <v>48</v>
      </c>
      <c r="I903" s="4" t="s">
        <v>49</v>
      </c>
      <c r="J903" s="4" t="s">
        <v>50</v>
      </c>
      <c r="K903" s="10">
        <v>201</v>
      </c>
      <c r="L903" s="9">
        <v>287.43</v>
      </c>
    </row>
    <row r="904" spans="1:12" x14ac:dyDescent="0.25">
      <c r="A904" s="2" t="s">
        <v>40</v>
      </c>
      <c r="B904" s="2">
        <v>2021</v>
      </c>
      <c r="C904" s="46">
        <v>44197</v>
      </c>
      <c r="D904" s="54">
        <f t="shared" ref="D904:D970" si="15">C904</f>
        <v>44197</v>
      </c>
      <c r="E904" s="2" t="s">
        <v>45</v>
      </c>
      <c r="F904" s="2" t="s">
        <v>46</v>
      </c>
      <c r="G904" s="2" t="s">
        <v>47</v>
      </c>
      <c r="H904" s="2" t="s">
        <v>48</v>
      </c>
      <c r="I904" s="2" t="s">
        <v>49</v>
      </c>
      <c r="J904" s="2" t="s">
        <v>50</v>
      </c>
      <c r="K904" s="11">
        <v>195</v>
      </c>
      <c r="L904" s="8">
        <v>278.85000000000002</v>
      </c>
    </row>
    <row r="905" spans="1:12" x14ac:dyDescent="0.25">
      <c r="A905" s="4" t="s">
        <v>41</v>
      </c>
      <c r="B905" s="4">
        <v>2021</v>
      </c>
      <c r="C905" s="47">
        <v>44197</v>
      </c>
      <c r="D905" s="55">
        <f t="shared" si="15"/>
        <v>44197</v>
      </c>
      <c r="E905" s="4" t="s">
        <v>45</v>
      </c>
      <c r="F905" s="4" t="s">
        <v>46</v>
      </c>
      <c r="G905" s="4" t="s">
        <v>47</v>
      </c>
      <c r="H905" s="4" t="s">
        <v>48</v>
      </c>
      <c r="I905" s="4" t="s">
        <v>49</v>
      </c>
      <c r="J905" s="4" t="s">
        <v>51</v>
      </c>
      <c r="K905" s="10">
        <v>189</v>
      </c>
      <c r="L905" s="9">
        <v>270.27</v>
      </c>
    </row>
    <row r="906" spans="1:12" x14ac:dyDescent="0.25">
      <c r="A906" s="2" t="s">
        <v>40</v>
      </c>
      <c r="B906" s="2">
        <v>2021</v>
      </c>
      <c r="C906" s="46">
        <v>44197</v>
      </c>
      <c r="D906" s="54">
        <f t="shared" si="15"/>
        <v>44197</v>
      </c>
      <c r="E906" s="2" t="s">
        <v>45</v>
      </c>
      <c r="F906" s="2" t="s">
        <v>46</v>
      </c>
      <c r="G906" s="2" t="s">
        <v>47</v>
      </c>
      <c r="H906" s="2" t="s">
        <v>48</v>
      </c>
      <c r="I906" s="2" t="s">
        <v>49</v>
      </c>
      <c r="J906" s="2" t="s">
        <v>51</v>
      </c>
      <c r="K906" s="11">
        <v>757</v>
      </c>
      <c r="L906" s="8">
        <v>526.24</v>
      </c>
    </row>
    <row r="907" spans="1:12" x14ac:dyDescent="0.25">
      <c r="A907" s="4" t="s">
        <v>40</v>
      </c>
      <c r="B907" s="4">
        <v>2021</v>
      </c>
      <c r="C907" s="47">
        <v>44197</v>
      </c>
      <c r="D907" s="55">
        <f t="shared" si="15"/>
        <v>44197</v>
      </c>
      <c r="E907" s="4" t="s">
        <v>45</v>
      </c>
      <c r="F907" s="4" t="s">
        <v>46</v>
      </c>
      <c r="G907" s="4" t="s">
        <v>47</v>
      </c>
      <c r="H907" s="4" t="s">
        <v>48</v>
      </c>
      <c r="I907" s="4" t="s">
        <v>49</v>
      </c>
      <c r="J907" s="4" t="s">
        <v>51</v>
      </c>
      <c r="K907" s="10">
        <v>811</v>
      </c>
      <c r="L907" s="9">
        <v>526.24</v>
      </c>
    </row>
    <row r="908" spans="1:12" x14ac:dyDescent="0.25">
      <c r="A908" s="2" t="s">
        <v>41</v>
      </c>
      <c r="B908" s="2">
        <v>2021</v>
      </c>
      <c r="C908" s="46">
        <v>44197</v>
      </c>
      <c r="D908" s="54">
        <f t="shared" si="15"/>
        <v>44197</v>
      </c>
      <c r="E908" s="2" t="s">
        <v>45</v>
      </c>
      <c r="F908" s="2" t="s">
        <v>46</v>
      </c>
      <c r="G908" s="2" t="s">
        <v>47</v>
      </c>
      <c r="H908" s="2" t="s">
        <v>48</v>
      </c>
      <c r="I908" s="2" t="s">
        <v>49</v>
      </c>
      <c r="J908" s="2" t="s">
        <v>51</v>
      </c>
      <c r="K908" s="11">
        <v>187</v>
      </c>
      <c r="L908" s="8">
        <v>267.40999999999997</v>
      </c>
    </row>
    <row r="909" spans="1:12" x14ac:dyDescent="0.25">
      <c r="A909" s="4" t="s">
        <v>41</v>
      </c>
      <c r="B909" s="4">
        <v>2021</v>
      </c>
      <c r="C909" s="47">
        <v>44197</v>
      </c>
      <c r="D909" s="55">
        <f t="shared" si="15"/>
        <v>44197</v>
      </c>
      <c r="E909" s="4" t="s">
        <v>45</v>
      </c>
      <c r="F909" s="4" t="s">
        <v>46</v>
      </c>
      <c r="G909" s="4" t="s">
        <v>47</v>
      </c>
      <c r="H909" s="4" t="s">
        <v>48</v>
      </c>
      <c r="I909" s="4" t="s">
        <v>49</v>
      </c>
      <c r="J909" s="4" t="s">
        <v>51</v>
      </c>
      <c r="K909" s="10">
        <v>235</v>
      </c>
      <c r="L909" s="9">
        <v>336.05</v>
      </c>
    </row>
    <row r="910" spans="1:12" x14ac:dyDescent="0.25">
      <c r="A910" s="2" t="s">
        <v>42</v>
      </c>
      <c r="B910" s="2">
        <v>2021</v>
      </c>
      <c r="C910" s="46">
        <v>44197</v>
      </c>
      <c r="D910" s="54">
        <f t="shared" si="15"/>
        <v>44197</v>
      </c>
      <c r="E910" s="2" t="s">
        <v>45</v>
      </c>
      <c r="F910" s="2" t="s">
        <v>46</v>
      </c>
      <c r="G910" s="2" t="s">
        <v>47</v>
      </c>
      <c r="H910" s="2" t="s">
        <v>48</v>
      </c>
      <c r="I910" s="2" t="s">
        <v>49</v>
      </c>
      <c r="J910" s="2" t="s">
        <v>51</v>
      </c>
      <c r="K910" s="11">
        <v>163</v>
      </c>
      <c r="L910" s="8">
        <v>233.09</v>
      </c>
    </row>
    <row r="911" spans="1:12" x14ac:dyDescent="0.25">
      <c r="A911" s="4" t="s">
        <v>43</v>
      </c>
      <c r="B911" s="4">
        <v>2021</v>
      </c>
      <c r="C911" s="47">
        <v>44197</v>
      </c>
      <c r="D911" s="55">
        <f t="shared" si="15"/>
        <v>44197</v>
      </c>
      <c r="E911" s="4" t="s">
        <v>45</v>
      </c>
      <c r="F911" s="4" t="s">
        <v>46</v>
      </c>
      <c r="G911" s="4" t="s">
        <v>47</v>
      </c>
      <c r="H911" s="4" t="s">
        <v>48</v>
      </c>
      <c r="I911" s="4" t="s">
        <v>49</v>
      </c>
      <c r="J911" s="4" t="s">
        <v>50</v>
      </c>
      <c r="K911" s="10">
        <v>209</v>
      </c>
      <c r="L911" s="9">
        <v>298.87</v>
      </c>
    </row>
    <row r="912" spans="1:12" x14ac:dyDescent="0.25">
      <c r="A912" s="2" t="s">
        <v>41</v>
      </c>
      <c r="B912" s="2">
        <v>2021</v>
      </c>
      <c r="C912" s="46">
        <v>44197</v>
      </c>
      <c r="D912" s="54">
        <f t="shared" si="15"/>
        <v>44197</v>
      </c>
      <c r="E912" s="2" t="s">
        <v>45</v>
      </c>
      <c r="F912" s="2" t="s">
        <v>46</v>
      </c>
      <c r="G912" s="2" t="s">
        <v>47</v>
      </c>
      <c r="H912" s="2" t="s">
        <v>48</v>
      </c>
      <c r="I912" s="2" t="s">
        <v>49</v>
      </c>
      <c r="J912" s="2" t="s">
        <v>50</v>
      </c>
      <c r="K912" s="11">
        <v>203</v>
      </c>
      <c r="L912" s="8">
        <v>290.28999999999996</v>
      </c>
    </row>
    <row r="913" spans="1:12" x14ac:dyDescent="0.25">
      <c r="A913" s="4" t="s">
        <v>40</v>
      </c>
      <c r="B913" s="4">
        <v>2021</v>
      </c>
      <c r="C913" s="47">
        <v>44197</v>
      </c>
      <c r="D913" s="55">
        <f t="shared" si="15"/>
        <v>44197</v>
      </c>
      <c r="E913" s="4" t="s">
        <v>45</v>
      </c>
      <c r="F913" s="4" t="s">
        <v>46</v>
      </c>
      <c r="G913" s="4" t="s">
        <v>47</v>
      </c>
      <c r="H913" s="4" t="s">
        <v>48</v>
      </c>
      <c r="I913" s="4" t="s">
        <v>49</v>
      </c>
      <c r="J913" s="4" t="s">
        <v>50</v>
      </c>
      <c r="K913" s="10">
        <v>197</v>
      </c>
      <c r="L913" s="9">
        <v>281.70999999999998</v>
      </c>
    </row>
    <row r="914" spans="1:12" x14ac:dyDescent="0.25">
      <c r="A914" s="2" t="s">
        <v>42</v>
      </c>
      <c r="B914" s="2">
        <v>2021</v>
      </c>
      <c r="C914" s="46">
        <v>44197</v>
      </c>
      <c r="D914" s="54">
        <f t="shared" si="15"/>
        <v>44197</v>
      </c>
      <c r="E914" s="2" t="s">
        <v>45</v>
      </c>
      <c r="F914" s="2" t="s">
        <v>46</v>
      </c>
      <c r="G914" s="2" t="s">
        <v>47</v>
      </c>
      <c r="H914" s="2" t="s">
        <v>48</v>
      </c>
      <c r="I914" s="2" t="s">
        <v>49</v>
      </c>
      <c r="J914" s="2" t="s">
        <v>51</v>
      </c>
      <c r="K914" s="11">
        <v>233</v>
      </c>
      <c r="L914" s="8">
        <v>333.19</v>
      </c>
    </row>
    <row r="915" spans="1:12" x14ac:dyDescent="0.25">
      <c r="A915" s="4" t="s">
        <v>42</v>
      </c>
      <c r="B915" s="4">
        <v>2021</v>
      </c>
      <c r="C915" s="47">
        <v>44197</v>
      </c>
      <c r="D915" s="55">
        <f t="shared" si="15"/>
        <v>44197</v>
      </c>
      <c r="E915" s="4" t="s">
        <v>45</v>
      </c>
      <c r="F915" s="4" t="s">
        <v>46</v>
      </c>
      <c r="G915" s="4" t="s">
        <v>47</v>
      </c>
      <c r="H915" s="4" t="s">
        <v>48</v>
      </c>
      <c r="I915" s="4" t="s">
        <v>49</v>
      </c>
      <c r="J915" s="4" t="s">
        <v>51</v>
      </c>
      <c r="K915" s="10">
        <v>780</v>
      </c>
      <c r="L915" s="9">
        <v>1115.4000000000001</v>
      </c>
    </row>
    <row r="916" spans="1:12" x14ac:dyDescent="0.25">
      <c r="A916" s="2" t="s">
        <v>40</v>
      </c>
      <c r="B916" s="2">
        <v>2021</v>
      </c>
      <c r="C916" s="46">
        <v>44378</v>
      </c>
      <c r="D916" s="54">
        <f t="shared" si="15"/>
        <v>44378</v>
      </c>
      <c r="E916" s="2" t="s">
        <v>45</v>
      </c>
      <c r="F916" s="2" t="s">
        <v>46</v>
      </c>
      <c r="G916" s="2" t="s">
        <v>47</v>
      </c>
      <c r="H916" s="2" t="s">
        <v>48</v>
      </c>
      <c r="I916" s="2" t="s">
        <v>49</v>
      </c>
      <c r="J916" s="2" t="s">
        <v>50</v>
      </c>
      <c r="K916" s="11">
        <v>356</v>
      </c>
      <c r="L916" s="8">
        <v>509.08</v>
      </c>
    </row>
    <row r="917" spans="1:12" x14ac:dyDescent="0.25">
      <c r="A917" s="4" t="s">
        <v>40</v>
      </c>
      <c r="B917" s="4">
        <v>2021</v>
      </c>
      <c r="C917" s="47">
        <v>44378</v>
      </c>
      <c r="D917" s="55">
        <f t="shared" si="15"/>
        <v>44378</v>
      </c>
      <c r="E917" s="4" t="s">
        <v>45</v>
      </c>
      <c r="F917" s="4" t="s">
        <v>46</v>
      </c>
      <c r="G917" s="4" t="s">
        <v>47</v>
      </c>
      <c r="H917" s="4" t="s">
        <v>48</v>
      </c>
      <c r="I917" s="4" t="s">
        <v>49</v>
      </c>
      <c r="J917" s="4" t="s">
        <v>50</v>
      </c>
      <c r="K917" s="10">
        <v>350</v>
      </c>
      <c r="L917" s="9">
        <v>500.5</v>
      </c>
    </row>
    <row r="918" spans="1:12" x14ac:dyDescent="0.25">
      <c r="A918" s="2" t="s">
        <v>42</v>
      </c>
      <c r="B918" s="2">
        <v>2021</v>
      </c>
      <c r="C918" s="46">
        <v>44378</v>
      </c>
      <c r="D918" s="54">
        <f t="shared" si="15"/>
        <v>44378</v>
      </c>
      <c r="E918" s="2" t="s">
        <v>45</v>
      </c>
      <c r="F918" s="2" t="s">
        <v>46</v>
      </c>
      <c r="G918" s="2" t="s">
        <v>47</v>
      </c>
      <c r="H918" s="2" t="s">
        <v>48</v>
      </c>
      <c r="I918" s="2" t="s">
        <v>49</v>
      </c>
      <c r="J918" s="2" t="s">
        <v>51</v>
      </c>
      <c r="K918" s="11">
        <v>158</v>
      </c>
      <c r="L918" s="8">
        <v>214.88</v>
      </c>
    </row>
    <row r="919" spans="1:12" x14ac:dyDescent="0.25">
      <c r="A919" s="4" t="s">
        <v>41</v>
      </c>
      <c r="B919" s="4">
        <v>2021</v>
      </c>
      <c r="C919" s="47">
        <v>44378</v>
      </c>
      <c r="D919" s="55">
        <f t="shared" si="15"/>
        <v>44378</v>
      </c>
      <c r="E919" s="4" t="s">
        <v>45</v>
      </c>
      <c r="F919" s="4" t="s">
        <v>46</v>
      </c>
      <c r="G919" s="4" t="s">
        <v>47</v>
      </c>
      <c r="H919" s="4" t="s">
        <v>48</v>
      </c>
      <c r="I919" s="4" t="s">
        <v>49</v>
      </c>
      <c r="J919" s="4" t="s">
        <v>51</v>
      </c>
      <c r="K919" s="10">
        <v>200</v>
      </c>
      <c r="L919" s="9">
        <v>286</v>
      </c>
    </row>
    <row r="920" spans="1:12" x14ac:dyDescent="0.25">
      <c r="A920" s="2" t="s">
        <v>41</v>
      </c>
      <c r="B920" s="2">
        <v>2021</v>
      </c>
      <c r="C920" s="46">
        <v>44378</v>
      </c>
      <c r="D920" s="54">
        <f t="shared" si="15"/>
        <v>44378</v>
      </c>
      <c r="E920" s="2" t="s">
        <v>45</v>
      </c>
      <c r="F920" s="2" t="s">
        <v>46</v>
      </c>
      <c r="G920" s="2" t="s">
        <v>47</v>
      </c>
      <c r="H920" s="2" t="s">
        <v>48</v>
      </c>
      <c r="I920" s="2" t="s">
        <v>49</v>
      </c>
      <c r="J920" s="2" t="s">
        <v>51</v>
      </c>
      <c r="K920" s="11">
        <v>128</v>
      </c>
      <c r="L920" s="8">
        <v>183.04</v>
      </c>
    </row>
    <row r="921" spans="1:12" x14ac:dyDescent="0.25">
      <c r="A921" s="4" t="s">
        <v>43</v>
      </c>
      <c r="B921" s="4">
        <v>2021</v>
      </c>
      <c r="C921" s="47">
        <v>44378</v>
      </c>
      <c r="D921" s="55">
        <f t="shared" si="15"/>
        <v>44378</v>
      </c>
      <c r="E921" s="4" t="s">
        <v>45</v>
      </c>
      <c r="F921" s="4" t="s">
        <v>46</v>
      </c>
      <c r="G921" s="4" t="s">
        <v>47</v>
      </c>
      <c r="H921" s="4" t="s">
        <v>48</v>
      </c>
      <c r="I921" s="4" t="s">
        <v>49</v>
      </c>
      <c r="J921" s="4" t="s">
        <v>51</v>
      </c>
      <c r="K921" s="10">
        <v>154</v>
      </c>
      <c r="L921" s="9">
        <v>220.22</v>
      </c>
    </row>
    <row r="922" spans="1:12" x14ac:dyDescent="0.25">
      <c r="A922" s="2" t="s">
        <v>41</v>
      </c>
      <c r="B922" s="2">
        <v>2021</v>
      </c>
      <c r="C922" s="46">
        <v>44378</v>
      </c>
      <c r="D922" s="54">
        <f t="shared" si="15"/>
        <v>44378</v>
      </c>
      <c r="E922" s="2" t="s">
        <v>45</v>
      </c>
      <c r="F922" s="2" t="s">
        <v>46</v>
      </c>
      <c r="G922" s="2" t="s">
        <v>47</v>
      </c>
      <c r="H922" s="2" t="s">
        <v>48</v>
      </c>
      <c r="I922" s="2" t="s">
        <v>49</v>
      </c>
      <c r="J922" s="2" t="s">
        <v>51</v>
      </c>
      <c r="K922" s="11">
        <v>202</v>
      </c>
      <c r="L922" s="8">
        <v>288.86</v>
      </c>
    </row>
    <row r="923" spans="1:12" x14ac:dyDescent="0.25">
      <c r="A923" s="4" t="s">
        <v>42</v>
      </c>
      <c r="B923" s="4">
        <v>2021</v>
      </c>
      <c r="C923" s="47">
        <v>44378</v>
      </c>
      <c r="D923" s="55">
        <f t="shared" si="15"/>
        <v>44378</v>
      </c>
      <c r="E923" s="4" t="s">
        <v>45</v>
      </c>
      <c r="F923" s="4" t="s">
        <v>46</v>
      </c>
      <c r="G923" s="4" t="s">
        <v>47</v>
      </c>
      <c r="H923" s="4" t="s">
        <v>48</v>
      </c>
      <c r="I923" s="4" t="s">
        <v>49</v>
      </c>
      <c r="J923" s="4" t="s">
        <v>51</v>
      </c>
      <c r="K923" s="10">
        <v>130</v>
      </c>
      <c r="L923" s="9">
        <v>185.9</v>
      </c>
    </row>
    <row r="924" spans="1:12" x14ac:dyDescent="0.25">
      <c r="A924" s="2" t="s">
        <v>41</v>
      </c>
      <c r="B924" s="2">
        <v>2021</v>
      </c>
      <c r="C924" s="46">
        <v>44378</v>
      </c>
      <c r="D924" s="54">
        <f t="shared" si="15"/>
        <v>44378</v>
      </c>
      <c r="E924" s="2" t="s">
        <v>45</v>
      </c>
      <c r="F924" s="2" t="s">
        <v>46</v>
      </c>
      <c r="G924" s="2" t="s">
        <v>47</v>
      </c>
      <c r="H924" s="2" t="s">
        <v>48</v>
      </c>
      <c r="I924" s="2" t="s">
        <v>49</v>
      </c>
      <c r="J924" s="2" t="s">
        <v>51</v>
      </c>
      <c r="K924" s="11">
        <v>360</v>
      </c>
      <c r="L924" s="8">
        <v>526.24</v>
      </c>
    </row>
    <row r="925" spans="1:12" x14ac:dyDescent="0.25">
      <c r="A925" s="4" t="s">
        <v>40</v>
      </c>
      <c r="B925" s="4">
        <v>2021</v>
      </c>
      <c r="C925" s="47">
        <v>44378</v>
      </c>
      <c r="D925" s="55">
        <f t="shared" si="15"/>
        <v>44378</v>
      </c>
      <c r="E925" s="4" t="s">
        <v>45</v>
      </c>
      <c r="F925" s="4" t="s">
        <v>46</v>
      </c>
      <c r="G925" s="4" t="s">
        <v>47</v>
      </c>
      <c r="H925" s="4" t="s">
        <v>48</v>
      </c>
      <c r="I925" s="4" t="s">
        <v>49</v>
      </c>
      <c r="J925" s="4" t="s">
        <v>51</v>
      </c>
      <c r="K925" s="10">
        <v>354</v>
      </c>
      <c r="L925" s="9">
        <v>526.24</v>
      </c>
    </row>
    <row r="926" spans="1:12" x14ac:dyDescent="0.25">
      <c r="A926" s="2" t="s">
        <v>40</v>
      </c>
      <c r="B926" s="2">
        <v>2021</v>
      </c>
      <c r="C926" s="46">
        <v>44378</v>
      </c>
      <c r="D926" s="54">
        <f t="shared" si="15"/>
        <v>44378</v>
      </c>
      <c r="E926" s="2" t="s">
        <v>45</v>
      </c>
      <c r="F926" s="2" t="s">
        <v>46</v>
      </c>
      <c r="G926" s="2" t="s">
        <v>47</v>
      </c>
      <c r="H926" s="2" t="s">
        <v>48</v>
      </c>
      <c r="I926" s="2" t="s">
        <v>49</v>
      </c>
      <c r="J926" s="2" t="s">
        <v>51</v>
      </c>
      <c r="K926" s="11">
        <v>348</v>
      </c>
      <c r="L926" s="8">
        <v>526.24</v>
      </c>
    </row>
    <row r="927" spans="1:12" x14ac:dyDescent="0.25">
      <c r="A927" s="4" t="s">
        <v>40</v>
      </c>
      <c r="B927" s="4">
        <v>2021</v>
      </c>
      <c r="C927" s="47">
        <v>44378</v>
      </c>
      <c r="D927" s="55">
        <f t="shared" si="15"/>
        <v>44378</v>
      </c>
      <c r="E927" s="4" t="s">
        <v>45</v>
      </c>
      <c r="F927" s="4" t="s">
        <v>46</v>
      </c>
      <c r="G927" s="4" t="s">
        <v>47</v>
      </c>
      <c r="H927" s="4" t="s">
        <v>48</v>
      </c>
      <c r="I927" s="4" t="s">
        <v>49</v>
      </c>
      <c r="J927" s="4" t="s">
        <v>51</v>
      </c>
      <c r="K927" s="10">
        <v>690</v>
      </c>
      <c r="L927" s="9">
        <v>986.7</v>
      </c>
    </row>
    <row r="928" spans="1:12" x14ac:dyDescent="0.25">
      <c r="A928" s="2" t="s">
        <v>41</v>
      </c>
      <c r="B928" s="2">
        <v>2021</v>
      </c>
      <c r="C928" s="46">
        <v>44378</v>
      </c>
      <c r="D928" s="54">
        <f t="shared" si="15"/>
        <v>44378</v>
      </c>
      <c r="E928" s="2" t="s">
        <v>45</v>
      </c>
      <c r="F928" s="2" t="s">
        <v>46</v>
      </c>
      <c r="G928" s="2" t="s">
        <v>47</v>
      </c>
      <c r="H928" s="2" t="s">
        <v>48</v>
      </c>
      <c r="I928" s="2" t="s">
        <v>49</v>
      </c>
      <c r="J928" s="2" t="s">
        <v>51</v>
      </c>
      <c r="K928" s="11">
        <v>723</v>
      </c>
      <c r="L928" s="8">
        <v>1033.8899999999999</v>
      </c>
    </row>
    <row r="929" spans="1:12" x14ac:dyDescent="0.25">
      <c r="A929" s="4" t="s">
        <v>41</v>
      </c>
      <c r="B929" s="4">
        <v>2021</v>
      </c>
      <c r="C929" s="47">
        <v>44378</v>
      </c>
      <c r="D929" s="55">
        <f t="shared" si="15"/>
        <v>44378</v>
      </c>
      <c r="E929" s="4" t="s">
        <v>45</v>
      </c>
      <c r="F929" s="4" t="s">
        <v>46</v>
      </c>
      <c r="G929" s="4" t="s">
        <v>47</v>
      </c>
      <c r="H929" s="4" t="s">
        <v>48</v>
      </c>
      <c r="I929" s="4" t="s">
        <v>49</v>
      </c>
      <c r="J929" s="4" t="s">
        <v>51</v>
      </c>
      <c r="K929" s="10">
        <v>357</v>
      </c>
      <c r="L929" s="9">
        <v>510.51</v>
      </c>
    </row>
    <row r="930" spans="1:12" x14ac:dyDescent="0.25">
      <c r="A930" s="2" t="s">
        <v>41</v>
      </c>
      <c r="B930" s="2">
        <v>2021</v>
      </c>
      <c r="C930" s="46">
        <v>44378</v>
      </c>
      <c r="D930" s="54">
        <f t="shared" si="15"/>
        <v>44378</v>
      </c>
      <c r="E930" s="2" t="s">
        <v>45</v>
      </c>
      <c r="F930" s="2" t="s">
        <v>46</v>
      </c>
      <c r="G930" s="2" t="s">
        <v>47</v>
      </c>
      <c r="H930" s="2" t="s">
        <v>48</v>
      </c>
      <c r="I930" s="2" t="s">
        <v>49</v>
      </c>
      <c r="J930" s="2" t="s">
        <v>51</v>
      </c>
      <c r="K930" s="11">
        <v>351</v>
      </c>
      <c r="L930" s="8">
        <v>501.93</v>
      </c>
    </row>
    <row r="931" spans="1:12" x14ac:dyDescent="0.25">
      <c r="A931" s="4" t="s">
        <v>41</v>
      </c>
      <c r="B931" s="4">
        <v>2021</v>
      </c>
      <c r="C931" s="47">
        <v>44378</v>
      </c>
      <c r="D931" s="55">
        <f t="shared" si="15"/>
        <v>44378</v>
      </c>
      <c r="E931" s="4" t="s">
        <v>45</v>
      </c>
      <c r="F931" s="4" t="s">
        <v>46</v>
      </c>
      <c r="G931" s="4" t="s">
        <v>47</v>
      </c>
      <c r="H931" s="4" t="s">
        <v>48</v>
      </c>
      <c r="I931" s="4" t="s">
        <v>49</v>
      </c>
      <c r="J931" s="4" t="s">
        <v>51</v>
      </c>
      <c r="K931" s="10">
        <v>345</v>
      </c>
      <c r="L931" s="9">
        <v>493.35</v>
      </c>
    </row>
    <row r="932" spans="1:12" x14ac:dyDescent="0.25">
      <c r="A932" s="2" t="s">
        <v>40</v>
      </c>
      <c r="B932" s="2">
        <v>2021</v>
      </c>
      <c r="C932" s="46">
        <v>44378</v>
      </c>
      <c r="D932" s="54">
        <f t="shared" si="15"/>
        <v>44378</v>
      </c>
      <c r="E932" s="2" t="s">
        <v>45</v>
      </c>
      <c r="F932" s="2" t="s">
        <v>46</v>
      </c>
      <c r="G932" s="2" t="s">
        <v>47</v>
      </c>
      <c r="H932" s="2" t="s">
        <v>48</v>
      </c>
      <c r="I932" s="2" t="s">
        <v>49</v>
      </c>
      <c r="J932" s="2" t="s">
        <v>51</v>
      </c>
      <c r="K932" s="11">
        <v>763</v>
      </c>
      <c r="L932" s="8">
        <v>526.24</v>
      </c>
    </row>
    <row r="933" spans="1:12" x14ac:dyDescent="0.25">
      <c r="A933" s="4" t="s">
        <v>40</v>
      </c>
      <c r="B933" s="4">
        <v>2021</v>
      </c>
      <c r="C933" s="47">
        <v>44378</v>
      </c>
      <c r="D933" s="55">
        <f t="shared" si="15"/>
        <v>44378</v>
      </c>
      <c r="E933" s="4" t="s">
        <v>45</v>
      </c>
      <c r="F933" s="4" t="s">
        <v>46</v>
      </c>
      <c r="G933" s="4" t="s">
        <v>47</v>
      </c>
      <c r="H933" s="4" t="s">
        <v>48</v>
      </c>
      <c r="I933" s="4" t="s">
        <v>49</v>
      </c>
      <c r="J933" s="4" t="s">
        <v>51</v>
      </c>
      <c r="K933" s="10">
        <v>816</v>
      </c>
      <c r="L933" s="9">
        <v>526.24</v>
      </c>
    </row>
    <row r="934" spans="1:12" x14ac:dyDescent="0.25">
      <c r="A934" s="2" t="s">
        <v>42</v>
      </c>
      <c r="B934" s="2">
        <v>2021</v>
      </c>
      <c r="C934" s="46">
        <v>44378</v>
      </c>
      <c r="D934" s="54">
        <f t="shared" si="15"/>
        <v>44378</v>
      </c>
      <c r="E934" s="2" t="s">
        <v>45</v>
      </c>
      <c r="F934" s="2" t="s">
        <v>46</v>
      </c>
      <c r="G934" s="2" t="s">
        <v>47</v>
      </c>
      <c r="H934" s="2" t="s">
        <v>48</v>
      </c>
      <c r="I934" s="2" t="s">
        <v>49</v>
      </c>
      <c r="J934" s="2" t="s">
        <v>51</v>
      </c>
      <c r="K934" s="11">
        <v>157</v>
      </c>
      <c r="L934" s="8">
        <v>224.51</v>
      </c>
    </row>
    <row r="935" spans="1:12" x14ac:dyDescent="0.25">
      <c r="A935" s="4" t="s">
        <v>41</v>
      </c>
      <c r="B935" s="4">
        <v>2021</v>
      </c>
      <c r="C935" s="47">
        <v>44378</v>
      </c>
      <c r="D935" s="55">
        <f t="shared" si="15"/>
        <v>44378</v>
      </c>
      <c r="E935" s="4" t="s">
        <v>45</v>
      </c>
      <c r="F935" s="4" t="s">
        <v>46</v>
      </c>
      <c r="G935" s="4" t="s">
        <v>47</v>
      </c>
      <c r="H935" s="4" t="s">
        <v>48</v>
      </c>
      <c r="I935" s="4" t="s">
        <v>49</v>
      </c>
      <c r="J935" s="4" t="s">
        <v>51</v>
      </c>
      <c r="K935" s="10">
        <v>205</v>
      </c>
      <c r="L935" s="9">
        <v>293.14999999999998</v>
      </c>
    </row>
    <row r="936" spans="1:12" x14ac:dyDescent="0.25">
      <c r="A936" s="2" t="s">
        <v>43</v>
      </c>
      <c r="B936" s="2">
        <v>2021</v>
      </c>
      <c r="C936" s="46">
        <v>44378</v>
      </c>
      <c r="D936" s="54">
        <f t="shared" si="15"/>
        <v>44378</v>
      </c>
      <c r="E936" s="2" t="s">
        <v>45</v>
      </c>
      <c r="F936" s="2" t="s">
        <v>46</v>
      </c>
      <c r="G936" s="2" t="s">
        <v>47</v>
      </c>
      <c r="H936" s="2" t="s">
        <v>48</v>
      </c>
      <c r="I936" s="2" t="s">
        <v>49</v>
      </c>
      <c r="J936" s="2" t="s">
        <v>51</v>
      </c>
      <c r="K936" s="11">
        <v>127</v>
      </c>
      <c r="L936" s="8">
        <v>181.61</v>
      </c>
    </row>
    <row r="937" spans="1:12" x14ac:dyDescent="0.25">
      <c r="A937" s="4" t="s">
        <v>40</v>
      </c>
      <c r="B937" s="4">
        <v>2021</v>
      </c>
      <c r="C937" s="47">
        <v>44378</v>
      </c>
      <c r="D937" s="55">
        <f t="shared" si="15"/>
        <v>44378</v>
      </c>
      <c r="E937" s="4" t="s">
        <v>45</v>
      </c>
      <c r="F937" s="4" t="s">
        <v>46</v>
      </c>
      <c r="G937" s="4" t="s">
        <v>47</v>
      </c>
      <c r="H937" s="4" t="s">
        <v>48</v>
      </c>
      <c r="I937" s="4" t="s">
        <v>49</v>
      </c>
      <c r="J937" s="4" t="s">
        <v>50</v>
      </c>
      <c r="K937" s="10">
        <v>359</v>
      </c>
      <c r="L937" s="9">
        <v>513.37</v>
      </c>
    </row>
    <row r="938" spans="1:12" x14ac:dyDescent="0.25">
      <c r="A938" s="2" t="s">
        <v>40</v>
      </c>
      <c r="B938" s="2">
        <v>2021</v>
      </c>
      <c r="C938" s="46">
        <v>44378</v>
      </c>
      <c r="D938" s="54">
        <f t="shared" si="15"/>
        <v>44378</v>
      </c>
      <c r="E938" s="2" t="s">
        <v>45</v>
      </c>
      <c r="F938" s="2" t="s">
        <v>46</v>
      </c>
      <c r="G938" s="2" t="s">
        <v>47</v>
      </c>
      <c r="H938" s="2" t="s">
        <v>48</v>
      </c>
      <c r="I938" s="2" t="s">
        <v>49</v>
      </c>
      <c r="J938" s="2" t="s">
        <v>50</v>
      </c>
      <c r="K938" s="11">
        <v>353</v>
      </c>
      <c r="L938" s="8">
        <v>504.78999999999996</v>
      </c>
    </row>
    <row r="939" spans="1:12" x14ac:dyDescent="0.25">
      <c r="A939" s="4" t="s">
        <v>44</v>
      </c>
      <c r="B939" s="4">
        <v>2021</v>
      </c>
      <c r="C939" s="47">
        <v>44378</v>
      </c>
      <c r="D939" s="55">
        <f t="shared" si="15"/>
        <v>44378</v>
      </c>
      <c r="E939" s="4" t="s">
        <v>45</v>
      </c>
      <c r="F939" s="4" t="s">
        <v>46</v>
      </c>
      <c r="G939" s="4" t="s">
        <v>47</v>
      </c>
      <c r="H939" s="4" t="s">
        <v>48</v>
      </c>
      <c r="I939" s="4" t="s">
        <v>49</v>
      </c>
      <c r="J939" s="4" t="s">
        <v>50</v>
      </c>
      <c r="K939" s="10">
        <v>347</v>
      </c>
      <c r="L939" s="9">
        <v>496.21000000000004</v>
      </c>
    </row>
    <row r="940" spans="1:12" x14ac:dyDescent="0.25">
      <c r="A940" s="2" t="s">
        <v>41</v>
      </c>
      <c r="B940" s="2">
        <v>2021</v>
      </c>
      <c r="C940" s="46">
        <v>44378</v>
      </c>
      <c r="D940" s="54">
        <f t="shared" si="15"/>
        <v>44378</v>
      </c>
      <c r="E940" s="2" t="s">
        <v>45</v>
      </c>
      <c r="F940" s="2" t="s">
        <v>46</v>
      </c>
      <c r="G940" s="2" t="s">
        <v>47</v>
      </c>
      <c r="H940" s="2" t="s">
        <v>48</v>
      </c>
      <c r="I940" s="2" t="s">
        <v>49</v>
      </c>
      <c r="J940" s="2" t="s">
        <v>51</v>
      </c>
      <c r="K940" s="11">
        <v>155</v>
      </c>
      <c r="L940" s="8">
        <v>221.65</v>
      </c>
    </row>
    <row r="941" spans="1:12" x14ac:dyDescent="0.25">
      <c r="A941" s="4" t="s">
        <v>40</v>
      </c>
      <c r="B941" s="4">
        <v>2021</v>
      </c>
      <c r="C941" s="47">
        <v>44378</v>
      </c>
      <c r="D941" s="55">
        <f t="shared" si="15"/>
        <v>44378</v>
      </c>
      <c r="E941" s="4" t="s">
        <v>45</v>
      </c>
      <c r="F941" s="4" t="s">
        <v>46</v>
      </c>
      <c r="G941" s="4" t="s">
        <v>47</v>
      </c>
      <c r="H941" s="4" t="s">
        <v>48</v>
      </c>
      <c r="I941" s="4" t="s">
        <v>49</v>
      </c>
      <c r="J941" s="4" t="s">
        <v>51</v>
      </c>
      <c r="K941" s="10">
        <v>203</v>
      </c>
      <c r="L941" s="9">
        <v>290.28999999999996</v>
      </c>
    </row>
    <row r="942" spans="1:12" x14ac:dyDescent="0.25">
      <c r="A942" s="2" t="s">
        <v>42</v>
      </c>
      <c r="B942" s="2">
        <v>2021</v>
      </c>
      <c r="C942" s="46">
        <v>44378</v>
      </c>
      <c r="D942" s="54">
        <f t="shared" si="15"/>
        <v>44378</v>
      </c>
      <c r="E942" s="2" t="s">
        <v>45</v>
      </c>
      <c r="F942" s="2" t="s">
        <v>46</v>
      </c>
      <c r="G942" s="2" t="s">
        <v>47</v>
      </c>
      <c r="H942" s="2" t="s">
        <v>48</v>
      </c>
      <c r="I942" s="2" t="s">
        <v>49</v>
      </c>
      <c r="J942" s="2" t="s">
        <v>51</v>
      </c>
      <c r="K942" s="11">
        <v>785</v>
      </c>
      <c r="L942" s="8">
        <v>1122.55</v>
      </c>
    </row>
    <row r="943" spans="1:12" x14ac:dyDescent="0.25">
      <c r="A943" s="4" t="s">
        <v>41</v>
      </c>
      <c r="B943" s="4">
        <v>2021</v>
      </c>
      <c r="C943" s="47">
        <v>44348</v>
      </c>
      <c r="D943" s="55">
        <f t="shared" si="15"/>
        <v>44348</v>
      </c>
      <c r="E943" s="4" t="s">
        <v>45</v>
      </c>
      <c r="F943" s="4" t="s">
        <v>46</v>
      </c>
      <c r="G943" s="4" t="s">
        <v>47</v>
      </c>
      <c r="H943" s="4" t="s">
        <v>48</v>
      </c>
      <c r="I943" s="4" t="s">
        <v>49</v>
      </c>
      <c r="J943" s="4" t="s">
        <v>50</v>
      </c>
      <c r="K943" s="10">
        <v>128</v>
      </c>
      <c r="L943" s="9">
        <v>526.24</v>
      </c>
    </row>
    <row r="944" spans="1:12" x14ac:dyDescent="0.25">
      <c r="A944" s="2" t="s">
        <v>42</v>
      </c>
      <c r="B944" s="2">
        <v>2021</v>
      </c>
      <c r="C944" s="46">
        <v>44348</v>
      </c>
      <c r="D944" s="54">
        <f t="shared" si="15"/>
        <v>44348</v>
      </c>
      <c r="E944" s="2" t="s">
        <v>45</v>
      </c>
      <c r="F944" s="2" t="s">
        <v>46</v>
      </c>
      <c r="G944" s="2" t="s">
        <v>47</v>
      </c>
      <c r="H944" s="2" t="s">
        <v>48</v>
      </c>
      <c r="I944" s="2" t="s">
        <v>49</v>
      </c>
      <c r="J944" s="2" t="s">
        <v>50</v>
      </c>
      <c r="K944" s="11">
        <v>368</v>
      </c>
      <c r="L944" s="8">
        <v>526.24</v>
      </c>
    </row>
    <row r="945" spans="1:12" x14ac:dyDescent="0.25">
      <c r="A945" s="4" t="s">
        <v>41</v>
      </c>
      <c r="B945" s="4">
        <v>2021</v>
      </c>
      <c r="C945" s="47">
        <v>44348</v>
      </c>
      <c r="D945" s="55">
        <f t="shared" si="15"/>
        <v>44348</v>
      </c>
      <c r="E945" s="4" t="s">
        <v>45</v>
      </c>
      <c r="F945" s="4" t="s">
        <v>46</v>
      </c>
      <c r="G945" s="4" t="s">
        <v>47</v>
      </c>
      <c r="H945" s="4" t="s">
        <v>48</v>
      </c>
      <c r="I945" s="4" t="s">
        <v>49</v>
      </c>
      <c r="J945" s="4" t="s">
        <v>50</v>
      </c>
      <c r="K945" s="10">
        <v>362</v>
      </c>
      <c r="L945" s="9">
        <v>517.66</v>
      </c>
    </row>
    <row r="946" spans="1:12" x14ac:dyDescent="0.25">
      <c r="A946" s="2" t="s">
        <v>40</v>
      </c>
      <c r="B946" s="2">
        <v>2021</v>
      </c>
      <c r="C946" s="46">
        <v>44348</v>
      </c>
      <c r="D946" s="54">
        <f t="shared" si="15"/>
        <v>44348</v>
      </c>
      <c r="E946" s="2" t="s">
        <v>45</v>
      </c>
      <c r="F946" s="2" t="s">
        <v>46</v>
      </c>
      <c r="G946" s="2" t="s">
        <v>47</v>
      </c>
      <c r="H946" s="2" t="s">
        <v>48</v>
      </c>
      <c r="I946" s="2" t="s">
        <v>49</v>
      </c>
      <c r="J946" s="2" t="s">
        <v>51</v>
      </c>
      <c r="K946" s="11">
        <v>206</v>
      </c>
      <c r="L946" s="8">
        <v>294.58</v>
      </c>
    </row>
    <row r="947" spans="1:12" x14ac:dyDescent="0.25">
      <c r="A947" s="4" t="s">
        <v>40</v>
      </c>
      <c r="B947" s="4">
        <v>2021</v>
      </c>
      <c r="C947" s="47">
        <v>44348</v>
      </c>
      <c r="D947" s="55">
        <f t="shared" si="15"/>
        <v>44348</v>
      </c>
      <c r="E947" s="4" t="s">
        <v>45</v>
      </c>
      <c r="F947" s="4" t="s">
        <v>46</v>
      </c>
      <c r="G947" s="4" t="s">
        <v>47</v>
      </c>
      <c r="H947" s="4" t="s">
        <v>48</v>
      </c>
      <c r="I947" s="4" t="s">
        <v>49</v>
      </c>
      <c r="J947" s="4" t="s">
        <v>51</v>
      </c>
      <c r="K947" s="10">
        <v>134</v>
      </c>
      <c r="L947" s="9">
        <v>191.62</v>
      </c>
    </row>
    <row r="948" spans="1:12" x14ac:dyDescent="0.25">
      <c r="A948" s="2" t="s">
        <v>40</v>
      </c>
      <c r="B948" s="2">
        <v>2021</v>
      </c>
      <c r="C948" s="46">
        <v>44348</v>
      </c>
      <c r="D948" s="54">
        <f t="shared" si="15"/>
        <v>44348</v>
      </c>
      <c r="E948" s="2" t="s">
        <v>45</v>
      </c>
      <c r="F948" s="2" t="s">
        <v>46</v>
      </c>
      <c r="G948" s="2" t="s">
        <v>47</v>
      </c>
      <c r="H948" s="2" t="s">
        <v>48</v>
      </c>
      <c r="I948" s="2" t="s">
        <v>49</v>
      </c>
      <c r="J948" s="2" t="s">
        <v>51</v>
      </c>
      <c r="K948" s="11">
        <v>160</v>
      </c>
      <c r="L948" s="8">
        <v>228.8</v>
      </c>
    </row>
    <row r="949" spans="1:12" x14ac:dyDescent="0.25">
      <c r="A949" s="4" t="s">
        <v>41</v>
      </c>
      <c r="B949" s="4">
        <v>2021</v>
      </c>
      <c r="C949" s="47">
        <v>44348</v>
      </c>
      <c r="D949" s="55">
        <f t="shared" si="15"/>
        <v>44348</v>
      </c>
      <c r="E949" s="4" t="s">
        <v>45</v>
      </c>
      <c r="F949" s="4" t="s">
        <v>46</v>
      </c>
      <c r="G949" s="4" t="s">
        <v>47</v>
      </c>
      <c r="H949" s="4" t="s">
        <v>48</v>
      </c>
      <c r="I949" s="4" t="s">
        <v>49</v>
      </c>
      <c r="J949" s="4" t="s">
        <v>51</v>
      </c>
      <c r="K949" s="10">
        <v>208</v>
      </c>
      <c r="L949" s="9">
        <v>297.44</v>
      </c>
    </row>
    <row r="950" spans="1:12" x14ac:dyDescent="0.25">
      <c r="A950" s="2" t="s">
        <v>40</v>
      </c>
      <c r="B950" s="2">
        <v>2021</v>
      </c>
      <c r="C950" s="46">
        <v>44348</v>
      </c>
      <c r="D950" s="54">
        <f t="shared" si="15"/>
        <v>44348</v>
      </c>
      <c r="E950" s="2" t="s">
        <v>45</v>
      </c>
      <c r="F950" s="2" t="s">
        <v>46</v>
      </c>
      <c r="G950" s="2" t="s">
        <v>47</v>
      </c>
      <c r="H950" s="2" t="s">
        <v>48</v>
      </c>
      <c r="I950" s="2" t="s">
        <v>49</v>
      </c>
      <c r="J950" s="2" t="s">
        <v>51</v>
      </c>
      <c r="K950" s="11">
        <v>136</v>
      </c>
      <c r="L950" s="8">
        <v>194.48</v>
      </c>
    </row>
    <row r="951" spans="1:12" x14ac:dyDescent="0.25">
      <c r="A951" s="4" t="s">
        <v>41</v>
      </c>
      <c r="B951" s="4">
        <v>2021</v>
      </c>
      <c r="C951" s="47">
        <v>44348</v>
      </c>
      <c r="D951" s="55">
        <f t="shared" si="15"/>
        <v>44348</v>
      </c>
      <c r="E951" s="4" t="s">
        <v>45</v>
      </c>
      <c r="F951" s="4" t="s">
        <v>46</v>
      </c>
      <c r="G951" s="4" t="s">
        <v>47</v>
      </c>
      <c r="H951" s="4" t="s">
        <v>48</v>
      </c>
      <c r="I951" s="4" t="s">
        <v>49</v>
      </c>
      <c r="J951" s="4" t="s">
        <v>51</v>
      </c>
      <c r="K951" s="10">
        <v>372</v>
      </c>
      <c r="L951" s="9">
        <v>526.24</v>
      </c>
    </row>
    <row r="952" spans="1:12" x14ac:dyDescent="0.25">
      <c r="A952" s="2" t="s">
        <v>41</v>
      </c>
      <c r="B952" s="2">
        <v>2021</v>
      </c>
      <c r="C952" s="46">
        <v>44348</v>
      </c>
      <c r="D952" s="54">
        <f t="shared" si="15"/>
        <v>44348</v>
      </c>
      <c r="E952" s="2" t="s">
        <v>45</v>
      </c>
      <c r="F952" s="2" t="s">
        <v>46</v>
      </c>
      <c r="G952" s="2" t="s">
        <v>47</v>
      </c>
      <c r="H952" s="2" t="s">
        <v>48</v>
      </c>
      <c r="I952" s="2" t="s">
        <v>49</v>
      </c>
      <c r="J952" s="2" t="s">
        <v>51</v>
      </c>
      <c r="K952" s="11">
        <v>366</v>
      </c>
      <c r="L952" s="8">
        <v>526.24</v>
      </c>
    </row>
    <row r="953" spans="1:12" x14ac:dyDescent="0.25">
      <c r="A953" s="4" t="s">
        <v>40</v>
      </c>
      <c r="B953" s="4">
        <v>2021</v>
      </c>
      <c r="C953" s="47">
        <v>44348</v>
      </c>
      <c r="D953" s="55">
        <f t="shared" si="15"/>
        <v>44348</v>
      </c>
      <c r="E953" s="4" t="s">
        <v>45</v>
      </c>
      <c r="F953" s="4" t="s">
        <v>46</v>
      </c>
      <c r="G953" s="4" t="s">
        <v>47</v>
      </c>
      <c r="H953" s="4" t="s">
        <v>48</v>
      </c>
      <c r="I953" s="4" t="s">
        <v>49</v>
      </c>
      <c r="J953" s="4" t="s">
        <v>51</v>
      </c>
      <c r="K953" s="10">
        <v>689</v>
      </c>
      <c r="L953" s="9">
        <v>985.27</v>
      </c>
    </row>
    <row r="954" spans="1:12" x14ac:dyDescent="0.25">
      <c r="A954" s="2" t="s">
        <v>42</v>
      </c>
      <c r="B954" s="2">
        <v>2021</v>
      </c>
      <c r="C954" s="46">
        <v>44348</v>
      </c>
      <c r="D954" s="54">
        <f t="shared" si="15"/>
        <v>44348</v>
      </c>
      <c r="E954" s="2" t="s">
        <v>45</v>
      </c>
      <c r="F954" s="2" t="s">
        <v>46</v>
      </c>
      <c r="G954" s="2" t="s">
        <v>47</v>
      </c>
      <c r="H954" s="2" t="s">
        <v>48</v>
      </c>
      <c r="I954" s="2" t="s">
        <v>49</v>
      </c>
      <c r="J954" s="2" t="s">
        <v>51</v>
      </c>
      <c r="K954" s="11">
        <v>722</v>
      </c>
      <c r="L954" s="8">
        <v>1032.46</v>
      </c>
    </row>
    <row r="955" spans="1:12" x14ac:dyDescent="0.25">
      <c r="A955" s="4" t="s">
        <v>41</v>
      </c>
      <c r="B955" s="4">
        <v>2021</v>
      </c>
      <c r="C955" s="47">
        <v>44348</v>
      </c>
      <c r="D955" s="55">
        <f t="shared" si="15"/>
        <v>44348</v>
      </c>
      <c r="E955" s="4" t="s">
        <v>45</v>
      </c>
      <c r="F955" s="4" t="s">
        <v>46</v>
      </c>
      <c r="G955" s="4" t="s">
        <v>47</v>
      </c>
      <c r="H955" s="4" t="s">
        <v>48</v>
      </c>
      <c r="I955" s="4" t="s">
        <v>49</v>
      </c>
      <c r="J955" s="4" t="s">
        <v>51</v>
      </c>
      <c r="K955" s="10">
        <v>776</v>
      </c>
      <c r="L955" s="9">
        <v>1109.68</v>
      </c>
    </row>
    <row r="956" spans="1:12" x14ac:dyDescent="0.25">
      <c r="A956" s="2" t="s">
        <v>42</v>
      </c>
      <c r="B956" s="2">
        <v>2021</v>
      </c>
      <c r="C956" s="46">
        <v>44348</v>
      </c>
      <c r="D956" s="54">
        <f t="shared" si="15"/>
        <v>44348</v>
      </c>
      <c r="E956" s="2" t="s">
        <v>45</v>
      </c>
      <c r="F956" s="2" t="s">
        <v>46</v>
      </c>
      <c r="G956" s="2" t="s">
        <v>47</v>
      </c>
      <c r="H956" s="2" t="s">
        <v>48</v>
      </c>
      <c r="I956" s="2" t="s">
        <v>49</v>
      </c>
      <c r="J956" s="2" t="s">
        <v>51</v>
      </c>
      <c r="K956" s="11">
        <v>129</v>
      </c>
      <c r="L956" s="8">
        <v>184.47</v>
      </c>
    </row>
    <row r="957" spans="1:12" x14ac:dyDescent="0.25">
      <c r="A957" s="4" t="s">
        <v>41</v>
      </c>
      <c r="B957" s="4">
        <v>2021</v>
      </c>
      <c r="C957" s="47">
        <v>44348</v>
      </c>
      <c r="D957" s="55">
        <f t="shared" si="15"/>
        <v>44348</v>
      </c>
      <c r="E957" s="4" t="s">
        <v>45</v>
      </c>
      <c r="F957" s="4" t="s">
        <v>46</v>
      </c>
      <c r="G957" s="4" t="s">
        <v>47</v>
      </c>
      <c r="H957" s="4" t="s">
        <v>48</v>
      </c>
      <c r="I957" s="4" t="s">
        <v>49</v>
      </c>
      <c r="J957" s="4" t="s">
        <v>51</v>
      </c>
      <c r="K957" s="10">
        <v>369</v>
      </c>
      <c r="L957" s="9">
        <v>527.66999999999996</v>
      </c>
    </row>
    <row r="958" spans="1:12" x14ac:dyDescent="0.25">
      <c r="A958" s="2" t="s">
        <v>40</v>
      </c>
      <c r="B958" s="2">
        <v>2021</v>
      </c>
      <c r="C958" s="46">
        <v>44348</v>
      </c>
      <c r="D958" s="54">
        <f t="shared" si="15"/>
        <v>44348</v>
      </c>
      <c r="E958" s="2" t="s">
        <v>45</v>
      </c>
      <c r="F958" s="2" t="s">
        <v>46</v>
      </c>
      <c r="G958" s="2" t="s">
        <v>47</v>
      </c>
      <c r="H958" s="2" t="s">
        <v>48</v>
      </c>
      <c r="I958" s="2" t="s">
        <v>49</v>
      </c>
      <c r="J958" s="2" t="s">
        <v>51</v>
      </c>
      <c r="K958" s="11">
        <v>363</v>
      </c>
      <c r="L958" s="8">
        <v>519.09</v>
      </c>
    </row>
    <row r="959" spans="1:12" x14ac:dyDescent="0.25">
      <c r="A959" s="4" t="s">
        <v>41</v>
      </c>
      <c r="B959" s="4">
        <v>2021</v>
      </c>
      <c r="C959" s="47">
        <v>44348</v>
      </c>
      <c r="D959" s="55">
        <f t="shared" si="15"/>
        <v>44348</v>
      </c>
      <c r="E959" s="4" t="s">
        <v>45</v>
      </c>
      <c r="F959" s="4" t="s">
        <v>46</v>
      </c>
      <c r="G959" s="4" t="s">
        <v>47</v>
      </c>
      <c r="H959" s="4" t="s">
        <v>48</v>
      </c>
      <c r="I959" s="4" t="s">
        <v>49</v>
      </c>
      <c r="J959" s="4" t="s">
        <v>51</v>
      </c>
      <c r="K959" s="10">
        <v>159</v>
      </c>
      <c r="L959" s="9">
        <v>227.37</v>
      </c>
    </row>
    <row r="960" spans="1:12" x14ac:dyDescent="0.25">
      <c r="A960" s="2" t="s">
        <v>41</v>
      </c>
      <c r="B960" s="2">
        <v>2021</v>
      </c>
      <c r="C960" s="46">
        <v>44348</v>
      </c>
      <c r="D960" s="54">
        <f t="shared" si="15"/>
        <v>44348</v>
      </c>
      <c r="E960" s="2" t="s">
        <v>45</v>
      </c>
      <c r="F960" s="2" t="s">
        <v>46</v>
      </c>
      <c r="G960" s="2" t="s">
        <v>47</v>
      </c>
      <c r="H960" s="2" t="s">
        <v>48</v>
      </c>
      <c r="I960" s="2" t="s">
        <v>49</v>
      </c>
      <c r="J960" s="2" t="s">
        <v>51</v>
      </c>
      <c r="K960" s="11">
        <v>762</v>
      </c>
      <c r="L960" s="8">
        <v>526.24</v>
      </c>
    </row>
    <row r="961" spans="1:12" x14ac:dyDescent="0.25">
      <c r="A961" s="4" t="s">
        <v>40</v>
      </c>
      <c r="B961" s="4">
        <v>2021</v>
      </c>
      <c r="C961" s="47">
        <v>44348</v>
      </c>
      <c r="D961" s="55">
        <f t="shared" si="15"/>
        <v>44348</v>
      </c>
      <c r="E961" s="4" t="s">
        <v>45</v>
      </c>
      <c r="F961" s="4" t="s">
        <v>46</v>
      </c>
      <c r="G961" s="4" t="s">
        <v>47</v>
      </c>
      <c r="H961" s="4" t="s">
        <v>48</v>
      </c>
      <c r="I961" s="4" t="s">
        <v>49</v>
      </c>
      <c r="J961" s="4" t="s">
        <v>51</v>
      </c>
      <c r="K961" s="10">
        <v>815</v>
      </c>
      <c r="L961" s="9">
        <v>526.24</v>
      </c>
    </row>
    <row r="962" spans="1:12" x14ac:dyDescent="0.25">
      <c r="A962" s="2" t="s">
        <v>40</v>
      </c>
      <c r="B962" s="2">
        <v>2021</v>
      </c>
      <c r="C962" s="46">
        <v>44348</v>
      </c>
      <c r="D962" s="54">
        <f t="shared" si="15"/>
        <v>44348</v>
      </c>
      <c r="E962" s="2" t="s">
        <v>45</v>
      </c>
      <c r="F962" s="2" t="s">
        <v>46</v>
      </c>
      <c r="G962" s="2" t="s">
        <v>47</v>
      </c>
      <c r="H962" s="2" t="s">
        <v>48</v>
      </c>
      <c r="I962" s="2" t="s">
        <v>49</v>
      </c>
      <c r="J962" s="2" t="s">
        <v>51</v>
      </c>
      <c r="K962" s="11">
        <v>163</v>
      </c>
      <c r="L962" s="8">
        <v>233.09</v>
      </c>
    </row>
    <row r="963" spans="1:12" x14ac:dyDescent="0.25">
      <c r="A963" s="4" t="s">
        <v>40</v>
      </c>
      <c r="B963" s="4">
        <v>2021</v>
      </c>
      <c r="C963" s="47">
        <v>44348</v>
      </c>
      <c r="D963" s="55">
        <f t="shared" si="15"/>
        <v>44348</v>
      </c>
      <c r="E963" s="4" t="s">
        <v>45</v>
      </c>
      <c r="F963" s="4" t="s">
        <v>46</v>
      </c>
      <c r="G963" s="4" t="s">
        <v>47</v>
      </c>
      <c r="H963" s="4" t="s">
        <v>48</v>
      </c>
      <c r="I963" s="4" t="s">
        <v>49</v>
      </c>
      <c r="J963" s="4" t="s">
        <v>51</v>
      </c>
      <c r="K963" s="10">
        <v>133</v>
      </c>
      <c r="L963" s="9">
        <v>190.19</v>
      </c>
    </row>
    <row r="964" spans="1:12" x14ac:dyDescent="0.25">
      <c r="A964" s="2" t="s">
        <v>40</v>
      </c>
      <c r="B964" s="2">
        <v>2021</v>
      </c>
      <c r="C964" s="46">
        <v>44348</v>
      </c>
      <c r="D964" s="54">
        <f t="shared" si="15"/>
        <v>44348</v>
      </c>
      <c r="E964" s="2" t="s">
        <v>45</v>
      </c>
      <c r="F964" s="2" t="s">
        <v>46</v>
      </c>
      <c r="G964" s="2" t="s">
        <v>47</v>
      </c>
      <c r="H964" s="2" t="s">
        <v>48</v>
      </c>
      <c r="I964" s="2" t="s">
        <v>49</v>
      </c>
      <c r="J964" s="2" t="s">
        <v>50</v>
      </c>
      <c r="K964" s="11">
        <v>371</v>
      </c>
      <c r="L964" s="8">
        <v>530.53</v>
      </c>
    </row>
    <row r="965" spans="1:12" x14ac:dyDescent="0.25">
      <c r="A965" s="4" t="s">
        <v>42</v>
      </c>
      <c r="B965" s="4">
        <v>2021</v>
      </c>
      <c r="C965" s="47">
        <v>44348</v>
      </c>
      <c r="D965" s="55">
        <f t="shared" si="15"/>
        <v>44348</v>
      </c>
      <c r="E965" s="4" t="s">
        <v>45</v>
      </c>
      <c r="F965" s="4" t="s">
        <v>46</v>
      </c>
      <c r="G965" s="4" t="s">
        <v>47</v>
      </c>
      <c r="H965" s="4" t="s">
        <v>48</v>
      </c>
      <c r="I965" s="4" t="s">
        <v>49</v>
      </c>
      <c r="J965" s="4" t="s">
        <v>50</v>
      </c>
      <c r="K965" s="10">
        <v>365</v>
      </c>
      <c r="L965" s="9">
        <v>521.95000000000005</v>
      </c>
    </row>
    <row r="966" spans="1:12" x14ac:dyDescent="0.25">
      <c r="A966" s="2" t="s">
        <v>40</v>
      </c>
      <c r="B966" s="2">
        <v>2021</v>
      </c>
      <c r="C966" s="46">
        <v>44348</v>
      </c>
      <c r="D966" s="54">
        <f t="shared" si="15"/>
        <v>44348</v>
      </c>
      <c r="E966" s="2" t="s">
        <v>45</v>
      </c>
      <c r="F966" s="2" t="s">
        <v>46</v>
      </c>
      <c r="G966" s="2" t="s">
        <v>47</v>
      </c>
      <c r="H966" s="2" t="s">
        <v>48</v>
      </c>
      <c r="I966" s="2" t="s">
        <v>49</v>
      </c>
      <c r="J966" s="2" t="s">
        <v>51</v>
      </c>
      <c r="K966" s="11">
        <v>161</v>
      </c>
      <c r="L966" s="8">
        <v>230.23000000000002</v>
      </c>
    </row>
    <row r="967" spans="1:12" x14ac:dyDescent="0.25">
      <c r="A967" s="4" t="s">
        <v>41</v>
      </c>
      <c r="B967" s="4">
        <v>2021</v>
      </c>
      <c r="C967" s="47">
        <v>44348</v>
      </c>
      <c r="D967" s="55">
        <f t="shared" si="15"/>
        <v>44348</v>
      </c>
      <c r="E967" s="4" t="s">
        <v>45</v>
      </c>
      <c r="F967" s="4" t="s">
        <v>46</v>
      </c>
      <c r="G967" s="4" t="s">
        <v>47</v>
      </c>
      <c r="H967" s="4" t="s">
        <v>48</v>
      </c>
      <c r="I967" s="4" t="s">
        <v>49</v>
      </c>
      <c r="J967" s="4" t="s">
        <v>51</v>
      </c>
      <c r="K967" s="10">
        <v>209</v>
      </c>
      <c r="L967" s="9">
        <v>298.87</v>
      </c>
    </row>
    <row r="968" spans="1:12" x14ac:dyDescent="0.25">
      <c r="A968" s="2" t="s">
        <v>42</v>
      </c>
      <c r="B968" s="2">
        <v>2021</v>
      </c>
      <c r="C968" s="46">
        <v>44256</v>
      </c>
      <c r="D968" s="54">
        <f t="shared" si="15"/>
        <v>44256</v>
      </c>
      <c r="E968" s="2" t="s">
        <v>45</v>
      </c>
      <c r="F968" s="2" t="s">
        <v>46</v>
      </c>
      <c r="G968" s="2" t="s">
        <v>47</v>
      </c>
      <c r="H968" s="2" t="s">
        <v>48</v>
      </c>
      <c r="I968" s="2" t="s">
        <v>49</v>
      </c>
      <c r="J968" s="2" t="s">
        <v>50</v>
      </c>
      <c r="K968" s="11">
        <v>176</v>
      </c>
      <c r="L968" s="8">
        <v>526.24</v>
      </c>
    </row>
    <row r="969" spans="1:12" x14ac:dyDescent="0.25">
      <c r="A969" s="4" t="s">
        <v>40</v>
      </c>
      <c r="B969" s="4">
        <v>2021</v>
      </c>
      <c r="C969" s="47">
        <v>44256</v>
      </c>
      <c r="D969" s="55">
        <f t="shared" ref="D969:D1034" si="16">C969</f>
        <v>44256</v>
      </c>
      <c r="E969" s="4" t="s">
        <v>45</v>
      </c>
      <c r="F969" s="4" t="s">
        <v>46</v>
      </c>
      <c r="G969" s="4" t="s">
        <v>47</v>
      </c>
      <c r="H969" s="4" t="s">
        <v>48</v>
      </c>
      <c r="I969" s="4" t="s">
        <v>49</v>
      </c>
      <c r="J969" s="4" t="s">
        <v>50</v>
      </c>
      <c r="K969" s="10">
        <v>170</v>
      </c>
      <c r="L969" s="9">
        <v>526.24</v>
      </c>
    </row>
    <row r="970" spans="1:12" x14ac:dyDescent="0.25">
      <c r="A970" s="2" t="s">
        <v>42</v>
      </c>
      <c r="B970" s="2">
        <v>2021</v>
      </c>
      <c r="C970" s="46">
        <v>44256</v>
      </c>
      <c r="D970" s="54">
        <f t="shared" si="15"/>
        <v>44256</v>
      </c>
      <c r="E970" s="2" t="s">
        <v>45</v>
      </c>
      <c r="F970" s="2" t="s">
        <v>46</v>
      </c>
      <c r="G970" s="2" t="s">
        <v>47</v>
      </c>
      <c r="H970" s="2" t="s">
        <v>48</v>
      </c>
      <c r="I970" s="2" t="s">
        <v>49</v>
      </c>
      <c r="J970" s="2" t="s">
        <v>50</v>
      </c>
      <c r="K970" s="11">
        <v>164</v>
      </c>
      <c r="L970" s="8">
        <v>526.24</v>
      </c>
    </row>
    <row r="971" spans="1:12" x14ac:dyDescent="0.25">
      <c r="A971" s="4" t="s">
        <v>40</v>
      </c>
      <c r="B971" s="4">
        <v>2021</v>
      </c>
      <c r="C971" s="47">
        <v>44256</v>
      </c>
      <c r="D971" s="55">
        <f t="shared" si="16"/>
        <v>44256</v>
      </c>
      <c r="E971" s="4" t="s">
        <v>45</v>
      </c>
      <c r="F971" s="4" t="s">
        <v>46</v>
      </c>
      <c r="G971" s="4" t="s">
        <v>47</v>
      </c>
      <c r="H971" s="4" t="s">
        <v>48</v>
      </c>
      <c r="I971" s="4" t="s">
        <v>49</v>
      </c>
      <c r="J971" s="4" t="s">
        <v>51</v>
      </c>
      <c r="K971" s="10">
        <v>176</v>
      </c>
      <c r="L971" s="9">
        <v>251.68</v>
      </c>
    </row>
    <row r="972" spans="1:12" x14ac:dyDescent="0.25">
      <c r="A972" s="2" t="s">
        <v>40</v>
      </c>
      <c r="B972" s="2">
        <v>2021</v>
      </c>
      <c r="C972" s="46">
        <v>44256</v>
      </c>
      <c r="D972" s="54">
        <f t="shared" si="16"/>
        <v>44256</v>
      </c>
      <c r="E972" s="2" t="s">
        <v>45</v>
      </c>
      <c r="F972" s="2" t="s">
        <v>46</v>
      </c>
      <c r="G972" s="2" t="s">
        <v>47</v>
      </c>
      <c r="H972" s="2" t="s">
        <v>48</v>
      </c>
      <c r="I972" s="2" t="s">
        <v>49</v>
      </c>
      <c r="J972" s="2" t="s">
        <v>51</v>
      </c>
      <c r="K972" s="11">
        <v>224</v>
      </c>
      <c r="L972" s="8">
        <v>320.32</v>
      </c>
    </row>
    <row r="973" spans="1:12" x14ac:dyDescent="0.25">
      <c r="A973" s="4" t="s">
        <v>40</v>
      </c>
      <c r="B973" s="4">
        <v>2021</v>
      </c>
      <c r="C973" s="47">
        <v>44256</v>
      </c>
      <c r="D973" s="55">
        <f t="shared" si="16"/>
        <v>44256</v>
      </c>
      <c r="E973" s="4" t="s">
        <v>45</v>
      </c>
      <c r="F973" s="4" t="s">
        <v>46</v>
      </c>
      <c r="G973" s="4" t="s">
        <v>47</v>
      </c>
      <c r="H973" s="4" t="s">
        <v>48</v>
      </c>
      <c r="I973" s="4" t="s">
        <v>49</v>
      </c>
      <c r="J973" s="4" t="s">
        <v>51</v>
      </c>
      <c r="K973" s="10">
        <v>152</v>
      </c>
      <c r="L973" s="9">
        <v>217.36</v>
      </c>
    </row>
    <row r="974" spans="1:12" x14ac:dyDescent="0.25">
      <c r="A974" s="2" t="s">
        <v>41</v>
      </c>
      <c r="B974" s="2">
        <v>2021</v>
      </c>
      <c r="C974" s="46">
        <v>44256</v>
      </c>
      <c r="D974" s="54">
        <f t="shared" si="16"/>
        <v>44256</v>
      </c>
      <c r="E974" s="2" t="s">
        <v>45</v>
      </c>
      <c r="F974" s="2" t="s">
        <v>46</v>
      </c>
      <c r="G974" s="2" t="s">
        <v>47</v>
      </c>
      <c r="H974" s="2" t="s">
        <v>48</v>
      </c>
      <c r="I974" s="2" t="s">
        <v>49</v>
      </c>
      <c r="J974" s="2" t="s">
        <v>51</v>
      </c>
      <c r="K974" s="11">
        <v>178</v>
      </c>
      <c r="L974" s="8">
        <v>254.54</v>
      </c>
    </row>
    <row r="975" spans="1:12" x14ac:dyDescent="0.25">
      <c r="A975" s="4" t="s">
        <v>40</v>
      </c>
      <c r="B975" s="4">
        <v>2021</v>
      </c>
      <c r="C975" s="47">
        <v>44256</v>
      </c>
      <c r="D975" s="55">
        <f t="shared" si="16"/>
        <v>44256</v>
      </c>
      <c r="E975" s="4" t="s">
        <v>45</v>
      </c>
      <c r="F975" s="4" t="s">
        <v>46</v>
      </c>
      <c r="G975" s="4" t="s">
        <v>47</v>
      </c>
      <c r="H975" s="4" t="s">
        <v>48</v>
      </c>
      <c r="I975" s="4" t="s">
        <v>49</v>
      </c>
      <c r="J975" s="4" t="s">
        <v>51</v>
      </c>
      <c r="K975" s="10">
        <v>226</v>
      </c>
      <c r="L975" s="9">
        <v>323.18</v>
      </c>
    </row>
    <row r="976" spans="1:12" x14ac:dyDescent="0.25">
      <c r="A976" s="2" t="s">
        <v>42</v>
      </c>
      <c r="B976" s="2">
        <v>2021</v>
      </c>
      <c r="C976" s="46">
        <v>44256</v>
      </c>
      <c r="D976" s="54">
        <f t="shared" si="16"/>
        <v>44256</v>
      </c>
      <c r="E976" s="2" t="s">
        <v>45</v>
      </c>
      <c r="F976" s="2" t="s">
        <v>46</v>
      </c>
      <c r="G976" s="2" t="s">
        <v>47</v>
      </c>
      <c r="H976" s="2" t="s">
        <v>48</v>
      </c>
      <c r="I976" s="2" t="s">
        <v>49</v>
      </c>
      <c r="J976" s="2" t="s">
        <v>51</v>
      </c>
      <c r="K976" s="11">
        <v>148</v>
      </c>
      <c r="L976" s="8">
        <v>211.64</v>
      </c>
    </row>
    <row r="977" spans="1:12" x14ac:dyDescent="0.25">
      <c r="A977" s="4" t="s">
        <v>41</v>
      </c>
      <c r="B977" s="4">
        <v>2021</v>
      </c>
      <c r="C977" s="47">
        <v>44256</v>
      </c>
      <c r="D977" s="55">
        <f t="shared" si="16"/>
        <v>44256</v>
      </c>
      <c r="E977" s="4" t="s">
        <v>45</v>
      </c>
      <c r="F977" s="4" t="s">
        <v>46</v>
      </c>
      <c r="G977" s="4" t="s">
        <v>47</v>
      </c>
      <c r="H977" s="4" t="s">
        <v>48</v>
      </c>
      <c r="I977" s="4" t="s">
        <v>49</v>
      </c>
      <c r="J977" s="4" t="s">
        <v>50</v>
      </c>
      <c r="K977" s="10">
        <v>174</v>
      </c>
      <c r="L977" s="9">
        <v>526.24</v>
      </c>
    </row>
    <row r="978" spans="1:12" x14ac:dyDescent="0.25">
      <c r="A978" s="2" t="s">
        <v>41</v>
      </c>
      <c r="B978" s="2">
        <v>2021</v>
      </c>
      <c r="C978" s="46">
        <v>44256</v>
      </c>
      <c r="D978" s="54">
        <f t="shared" si="16"/>
        <v>44256</v>
      </c>
      <c r="E978" s="2" t="s">
        <v>45</v>
      </c>
      <c r="F978" s="2" t="s">
        <v>46</v>
      </c>
      <c r="G978" s="2" t="s">
        <v>47</v>
      </c>
      <c r="H978" s="2" t="s">
        <v>48</v>
      </c>
      <c r="I978" s="2" t="s">
        <v>49</v>
      </c>
      <c r="J978" s="2" t="s">
        <v>50</v>
      </c>
      <c r="K978" s="11">
        <v>168</v>
      </c>
      <c r="L978" s="8">
        <v>526.24</v>
      </c>
    </row>
    <row r="979" spans="1:12" x14ac:dyDescent="0.25">
      <c r="A979" s="4" t="s">
        <v>41</v>
      </c>
      <c r="B979" s="4">
        <v>2021</v>
      </c>
      <c r="C979" s="47">
        <v>44256</v>
      </c>
      <c r="D979" s="55">
        <f t="shared" si="16"/>
        <v>44256</v>
      </c>
      <c r="E979" s="4" t="s">
        <v>45</v>
      </c>
      <c r="F979" s="4" t="s">
        <v>46</v>
      </c>
      <c r="G979" s="4" t="s">
        <v>47</v>
      </c>
      <c r="H979" s="4" t="s">
        <v>48</v>
      </c>
      <c r="I979" s="4" t="s">
        <v>49</v>
      </c>
      <c r="J979" s="4" t="s">
        <v>51</v>
      </c>
      <c r="K979" s="10">
        <v>720</v>
      </c>
      <c r="L979" s="9">
        <v>1029.5999999999999</v>
      </c>
    </row>
    <row r="980" spans="1:12" x14ac:dyDescent="0.25">
      <c r="A980" s="2" t="s">
        <v>41</v>
      </c>
      <c r="B980" s="2">
        <v>2021</v>
      </c>
      <c r="C980" s="46">
        <v>44256</v>
      </c>
      <c r="D980" s="54">
        <f t="shared" si="16"/>
        <v>44256</v>
      </c>
      <c r="E980" s="2" t="s">
        <v>45</v>
      </c>
      <c r="F980" s="2" t="s">
        <v>46</v>
      </c>
      <c r="G980" s="2" t="s">
        <v>47</v>
      </c>
      <c r="H980" s="2" t="s">
        <v>48</v>
      </c>
      <c r="I980" s="2" t="s">
        <v>49</v>
      </c>
      <c r="J980" s="2" t="s">
        <v>51</v>
      </c>
      <c r="K980" s="11">
        <v>773</v>
      </c>
      <c r="L980" s="8">
        <v>1105.3899999999999</v>
      </c>
    </row>
    <row r="981" spans="1:12" x14ac:dyDescent="0.25">
      <c r="A981" s="4" t="s">
        <v>40</v>
      </c>
      <c r="B981" s="4">
        <v>2021</v>
      </c>
      <c r="C981" s="47">
        <v>44256</v>
      </c>
      <c r="D981" s="55">
        <f t="shared" si="16"/>
        <v>44256</v>
      </c>
      <c r="E981" s="4" t="s">
        <v>45</v>
      </c>
      <c r="F981" s="4" t="s">
        <v>46</v>
      </c>
      <c r="G981" s="4" t="s">
        <v>47</v>
      </c>
      <c r="H981" s="4" t="s">
        <v>48</v>
      </c>
      <c r="I981" s="4" t="s">
        <v>49</v>
      </c>
      <c r="J981" s="4" t="s">
        <v>50</v>
      </c>
      <c r="K981" s="10">
        <v>177</v>
      </c>
      <c r="L981" s="9">
        <v>253.11</v>
      </c>
    </row>
    <row r="982" spans="1:12" x14ac:dyDescent="0.25">
      <c r="A982" s="2" t="s">
        <v>40</v>
      </c>
      <c r="B982" s="2">
        <v>2021</v>
      </c>
      <c r="C982" s="46">
        <v>44256</v>
      </c>
      <c r="D982" s="54">
        <f t="shared" si="16"/>
        <v>44256</v>
      </c>
      <c r="E982" s="2" t="s">
        <v>45</v>
      </c>
      <c r="F982" s="2" t="s">
        <v>46</v>
      </c>
      <c r="G982" s="2" t="s">
        <v>47</v>
      </c>
      <c r="H982" s="2" t="s">
        <v>48</v>
      </c>
      <c r="I982" s="2" t="s">
        <v>49</v>
      </c>
      <c r="J982" s="2" t="s">
        <v>50</v>
      </c>
      <c r="K982" s="11">
        <v>171</v>
      </c>
      <c r="L982" s="8">
        <v>244.53</v>
      </c>
    </row>
    <row r="983" spans="1:12" x14ac:dyDescent="0.25">
      <c r="A983" s="4" t="s">
        <v>41</v>
      </c>
      <c r="B983" s="4">
        <v>2021</v>
      </c>
      <c r="C983" s="47">
        <v>44256</v>
      </c>
      <c r="D983" s="55">
        <f t="shared" si="16"/>
        <v>44256</v>
      </c>
      <c r="E983" s="4" t="s">
        <v>45</v>
      </c>
      <c r="F983" s="4" t="s">
        <v>46</v>
      </c>
      <c r="G983" s="4" t="s">
        <v>47</v>
      </c>
      <c r="H983" s="4" t="s">
        <v>48</v>
      </c>
      <c r="I983" s="4" t="s">
        <v>49</v>
      </c>
      <c r="J983" s="4" t="s">
        <v>50</v>
      </c>
      <c r="K983" s="10">
        <v>165</v>
      </c>
      <c r="L983" s="9">
        <v>235.95</v>
      </c>
    </row>
    <row r="984" spans="1:12" x14ac:dyDescent="0.25">
      <c r="A984" s="2" t="s">
        <v>41</v>
      </c>
      <c r="B984" s="2">
        <v>2021</v>
      </c>
      <c r="C984" s="46">
        <v>44256</v>
      </c>
      <c r="D984" s="54">
        <f t="shared" si="16"/>
        <v>44256</v>
      </c>
      <c r="E984" s="2" t="s">
        <v>45</v>
      </c>
      <c r="F984" s="2" t="s">
        <v>46</v>
      </c>
      <c r="G984" s="2" t="s">
        <v>47</v>
      </c>
      <c r="H984" s="2" t="s">
        <v>48</v>
      </c>
      <c r="I984" s="2" t="s">
        <v>49</v>
      </c>
      <c r="J984" s="2" t="s">
        <v>51</v>
      </c>
      <c r="K984" s="11">
        <v>177</v>
      </c>
      <c r="L984" s="8">
        <v>253.11</v>
      </c>
    </row>
    <row r="985" spans="1:12" x14ac:dyDescent="0.25">
      <c r="A985" s="4" t="s">
        <v>41</v>
      </c>
      <c r="B985" s="4">
        <v>2021</v>
      </c>
      <c r="C985" s="47">
        <v>44256</v>
      </c>
      <c r="D985" s="55">
        <f t="shared" si="16"/>
        <v>44256</v>
      </c>
      <c r="E985" s="4" t="s">
        <v>45</v>
      </c>
      <c r="F985" s="4" t="s">
        <v>46</v>
      </c>
      <c r="G985" s="4" t="s">
        <v>47</v>
      </c>
      <c r="H985" s="4" t="s">
        <v>48</v>
      </c>
      <c r="I985" s="4" t="s">
        <v>49</v>
      </c>
      <c r="J985" s="4" t="s">
        <v>51</v>
      </c>
      <c r="K985" s="10">
        <v>759</v>
      </c>
      <c r="L985" s="9">
        <v>526.24</v>
      </c>
    </row>
    <row r="986" spans="1:12" x14ac:dyDescent="0.25">
      <c r="A986" s="2" t="s">
        <v>42</v>
      </c>
      <c r="B986" s="2">
        <v>2021</v>
      </c>
      <c r="C986" s="46">
        <v>44256</v>
      </c>
      <c r="D986" s="54">
        <f t="shared" si="16"/>
        <v>44256</v>
      </c>
      <c r="E986" s="2" t="s">
        <v>45</v>
      </c>
      <c r="F986" s="2" t="s">
        <v>46</v>
      </c>
      <c r="G986" s="2" t="s">
        <v>47</v>
      </c>
      <c r="H986" s="2" t="s">
        <v>48</v>
      </c>
      <c r="I986" s="2" t="s">
        <v>49</v>
      </c>
      <c r="J986" s="2" t="s">
        <v>51</v>
      </c>
      <c r="K986" s="11">
        <v>175</v>
      </c>
      <c r="L986" s="8">
        <v>250.25</v>
      </c>
    </row>
    <row r="987" spans="1:12" x14ac:dyDescent="0.25">
      <c r="A987" s="4" t="s">
        <v>41</v>
      </c>
      <c r="B987" s="4">
        <v>2021</v>
      </c>
      <c r="C987" s="47">
        <v>44256</v>
      </c>
      <c r="D987" s="55">
        <f t="shared" si="16"/>
        <v>44256</v>
      </c>
      <c r="E987" s="4" t="s">
        <v>45</v>
      </c>
      <c r="F987" s="4" t="s">
        <v>46</v>
      </c>
      <c r="G987" s="4" t="s">
        <v>47</v>
      </c>
      <c r="H987" s="4" t="s">
        <v>48</v>
      </c>
      <c r="I987" s="4" t="s">
        <v>49</v>
      </c>
      <c r="J987" s="4" t="s">
        <v>51</v>
      </c>
      <c r="K987" s="10">
        <v>223</v>
      </c>
      <c r="L987" s="9">
        <v>318.89</v>
      </c>
    </row>
    <row r="988" spans="1:12" x14ac:dyDescent="0.25">
      <c r="A988" s="2" t="s">
        <v>41</v>
      </c>
      <c r="B988" s="2">
        <v>2021</v>
      </c>
      <c r="C988" s="46">
        <v>44256</v>
      </c>
      <c r="D988" s="54">
        <f t="shared" si="16"/>
        <v>44256</v>
      </c>
      <c r="E988" s="2" t="s">
        <v>45</v>
      </c>
      <c r="F988" s="2" t="s">
        <v>46</v>
      </c>
      <c r="G988" s="2" t="s">
        <v>47</v>
      </c>
      <c r="H988" s="2" t="s">
        <v>48</v>
      </c>
      <c r="I988" s="2" t="s">
        <v>49</v>
      </c>
      <c r="J988" s="2" t="s">
        <v>51</v>
      </c>
      <c r="K988" s="11">
        <v>151</v>
      </c>
      <c r="L988" s="8">
        <v>215.93</v>
      </c>
    </row>
    <row r="989" spans="1:12" x14ac:dyDescent="0.25">
      <c r="A989" s="4" t="s">
        <v>42</v>
      </c>
      <c r="B989" s="4">
        <v>2021</v>
      </c>
      <c r="C989" s="47">
        <v>44256</v>
      </c>
      <c r="D989" s="55">
        <f t="shared" si="16"/>
        <v>44256</v>
      </c>
      <c r="E989" s="4" t="s">
        <v>45</v>
      </c>
      <c r="F989" s="4" t="s">
        <v>46</v>
      </c>
      <c r="G989" s="4" t="s">
        <v>47</v>
      </c>
      <c r="H989" s="4" t="s">
        <v>48</v>
      </c>
      <c r="I989" s="4" t="s">
        <v>49</v>
      </c>
      <c r="J989" s="4" t="s">
        <v>50</v>
      </c>
      <c r="K989" s="10">
        <v>173</v>
      </c>
      <c r="L989" s="9">
        <v>247.39</v>
      </c>
    </row>
    <row r="990" spans="1:12" x14ac:dyDescent="0.25">
      <c r="A990" s="2" t="s">
        <v>41</v>
      </c>
      <c r="B990" s="2">
        <v>2021</v>
      </c>
      <c r="C990" s="46">
        <v>44256</v>
      </c>
      <c r="D990" s="54">
        <f t="shared" si="16"/>
        <v>44256</v>
      </c>
      <c r="E990" s="2" t="s">
        <v>45</v>
      </c>
      <c r="F990" s="2" t="s">
        <v>46</v>
      </c>
      <c r="G990" s="2" t="s">
        <v>47</v>
      </c>
      <c r="H990" s="2" t="s">
        <v>48</v>
      </c>
      <c r="I990" s="2" t="s">
        <v>49</v>
      </c>
      <c r="J990" s="2" t="s">
        <v>50</v>
      </c>
      <c r="K990" s="11">
        <v>167</v>
      </c>
      <c r="L990" s="8">
        <v>238.81</v>
      </c>
    </row>
    <row r="991" spans="1:12" x14ac:dyDescent="0.25">
      <c r="A991" s="4" t="s">
        <v>40</v>
      </c>
      <c r="B991" s="4">
        <v>2021</v>
      </c>
      <c r="C991" s="47">
        <v>44256</v>
      </c>
      <c r="D991" s="55">
        <f t="shared" si="16"/>
        <v>44256</v>
      </c>
      <c r="E991" s="4" t="s">
        <v>45</v>
      </c>
      <c r="F991" s="4" t="s">
        <v>46</v>
      </c>
      <c r="G991" s="4" t="s">
        <v>47</v>
      </c>
      <c r="H991" s="4" t="s">
        <v>48</v>
      </c>
      <c r="I991" s="4" t="s">
        <v>49</v>
      </c>
      <c r="J991" s="4" t="s">
        <v>51</v>
      </c>
      <c r="K991" s="10">
        <v>179</v>
      </c>
      <c r="L991" s="9">
        <v>255.97</v>
      </c>
    </row>
    <row r="992" spans="1:12" x14ac:dyDescent="0.25">
      <c r="A992" s="2" t="s">
        <v>40</v>
      </c>
      <c r="B992" s="2">
        <v>2021</v>
      </c>
      <c r="C992" s="46">
        <v>44256</v>
      </c>
      <c r="D992" s="54">
        <f t="shared" si="16"/>
        <v>44256</v>
      </c>
      <c r="E992" s="2" t="s">
        <v>45</v>
      </c>
      <c r="F992" s="2" t="s">
        <v>46</v>
      </c>
      <c r="G992" s="2" t="s">
        <v>47</v>
      </c>
      <c r="H992" s="2" t="s">
        <v>48</v>
      </c>
      <c r="I992" s="2" t="s">
        <v>49</v>
      </c>
      <c r="J992" s="2" t="s">
        <v>51</v>
      </c>
      <c r="K992" s="11">
        <v>782</v>
      </c>
      <c r="L992" s="8">
        <v>1118.26</v>
      </c>
    </row>
    <row r="993" spans="1:12" x14ac:dyDescent="0.25">
      <c r="A993" s="4" t="s">
        <v>42</v>
      </c>
      <c r="B993" s="4">
        <v>2021</v>
      </c>
      <c r="C993" s="47">
        <v>44317</v>
      </c>
      <c r="D993" s="55">
        <f t="shared" si="16"/>
        <v>44317</v>
      </c>
      <c r="E993" s="4" t="s">
        <v>45</v>
      </c>
      <c r="F993" s="4" t="s">
        <v>46</v>
      </c>
      <c r="G993" s="4" t="s">
        <v>47</v>
      </c>
      <c r="H993" s="4" t="s">
        <v>48</v>
      </c>
      <c r="I993" s="4" t="s">
        <v>49</v>
      </c>
      <c r="J993" s="4" t="s">
        <v>50</v>
      </c>
      <c r="K993" s="10">
        <v>146</v>
      </c>
      <c r="L993" s="9">
        <v>526.24</v>
      </c>
    </row>
    <row r="994" spans="1:12" x14ac:dyDescent="0.25">
      <c r="A994" s="2" t="s">
        <v>40</v>
      </c>
      <c r="B994" s="2">
        <v>2021</v>
      </c>
      <c r="C994" s="46">
        <v>44317</v>
      </c>
      <c r="D994" s="54">
        <f t="shared" si="16"/>
        <v>44317</v>
      </c>
      <c r="E994" s="2" t="s">
        <v>45</v>
      </c>
      <c r="F994" s="2" t="s">
        <v>46</v>
      </c>
      <c r="G994" s="2" t="s">
        <v>47</v>
      </c>
      <c r="H994" s="2" t="s">
        <v>48</v>
      </c>
      <c r="I994" s="2" t="s">
        <v>49</v>
      </c>
      <c r="J994" s="2" t="s">
        <v>50</v>
      </c>
      <c r="K994" s="11">
        <v>140</v>
      </c>
      <c r="L994" s="8">
        <v>526.24</v>
      </c>
    </row>
    <row r="995" spans="1:12" x14ac:dyDescent="0.25">
      <c r="A995" s="4" t="s">
        <v>40</v>
      </c>
      <c r="B995" s="4">
        <v>2021</v>
      </c>
      <c r="C995" s="47">
        <v>44317</v>
      </c>
      <c r="D995" s="55">
        <f t="shared" si="16"/>
        <v>44317</v>
      </c>
      <c r="E995" s="4" t="s">
        <v>45</v>
      </c>
      <c r="F995" s="4" t="s">
        <v>46</v>
      </c>
      <c r="G995" s="4" t="s">
        <v>47</v>
      </c>
      <c r="H995" s="4" t="s">
        <v>48</v>
      </c>
      <c r="I995" s="4" t="s">
        <v>49</v>
      </c>
      <c r="J995" s="4" t="s">
        <v>50</v>
      </c>
      <c r="K995" s="10">
        <v>134</v>
      </c>
      <c r="L995" s="9">
        <v>526.24</v>
      </c>
    </row>
    <row r="996" spans="1:12" x14ac:dyDescent="0.25">
      <c r="A996" s="2" t="s">
        <v>40</v>
      </c>
      <c r="B996" s="2">
        <v>2021</v>
      </c>
      <c r="C996" s="46">
        <v>44317</v>
      </c>
      <c r="D996" s="54">
        <f t="shared" si="16"/>
        <v>44317</v>
      </c>
      <c r="E996" s="2" t="s">
        <v>45</v>
      </c>
      <c r="F996" s="2" t="s">
        <v>46</v>
      </c>
      <c r="G996" s="2" t="s">
        <v>47</v>
      </c>
      <c r="H996" s="2" t="s">
        <v>48</v>
      </c>
      <c r="I996" s="2" t="s">
        <v>49</v>
      </c>
      <c r="J996" s="2" t="s">
        <v>51</v>
      </c>
      <c r="K996" s="11">
        <v>164</v>
      </c>
      <c r="L996" s="8">
        <v>234.51999999999998</v>
      </c>
    </row>
    <row r="997" spans="1:12" x14ac:dyDescent="0.25">
      <c r="A997" s="4" t="s">
        <v>43</v>
      </c>
      <c r="B997" s="4">
        <v>2021</v>
      </c>
      <c r="C997" s="47">
        <v>44317</v>
      </c>
      <c r="D997" s="55">
        <f t="shared" si="16"/>
        <v>44317</v>
      </c>
      <c r="E997" s="4" t="s">
        <v>45</v>
      </c>
      <c r="F997" s="4" t="s">
        <v>46</v>
      </c>
      <c r="G997" s="4" t="s">
        <v>47</v>
      </c>
      <c r="H997" s="4" t="s">
        <v>48</v>
      </c>
      <c r="I997" s="4" t="s">
        <v>49</v>
      </c>
      <c r="J997" s="4" t="s">
        <v>51</v>
      </c>
      <c r="K997" s="10">
        <v>212</v>
      </c>
      <c r="L997" s="9">
        <v>303.15999999999997</v>
      </c>
    </row>
    <row r="998" spans="1:12" x14ac:dyDescent="0.25">
      <c r="A998" s="2" t="s">
        <v>41</v>
      </c>
      <c r="B998" s="2">
        <v>2021</v>
      </c>
      <c r="C998" s="46">
        <v>44317</v>
      </c>
      <c r="D998" s="54">
        <f t="shared" si="16"/>
        <v>44317</v>
      </c>
      <c r="E998" s="2" t="s">
        <v>45</v>
      </c>
      <c r="F998" s="2" t="s">
        <v>46</v>
      </c>
      <c r="G998" s="2" t="s">
        <v>47</v>
      </c>
      <c r="H998" s="2" t="s">
        <v>48</v>
      </c>
      <c r="I998" s="2" t="s">
        <v>49</v>
      </c>
      <c r="J998" s="2" t="s">
        <v>51</v>
      </c>
      <c r="K998" s="11">
        <v>140</v>
      </c>
      <c r="L998" s="8">
        <v>200.2</v>
      </c>
    </row>
    <row r="999" spans="1:12" x14ac:dyDescent="0.25">
      <c r="A999" s="4" t="s">
        <v>41</v>
      </c>
      <c r="B999" s="4">
        <v>2021</v>
      </c>
      <c r="C999" s="47">
        <v>44317</v>
      </c>
      <c r="D999" s="55">
        <f t="shared" si="16"/>
        <v>44317</v>
      </c>
      <c r="E999" s="4" t="s">
        <v>45</v>
      </c>
      <c r="F999" s="4" t="s">
        <v>46</v>
      </c>
      <c r="G999" s="4" t="s">
        <v>47</v>
      </c>
      <c r="H999" s="4" t="s">
        <v>48</v>
      </c>
      <c r="I999" s="4" t="s">
        <v>49</v>
      </c>
      <c r="J999" s="4" t="s">
        <v>51</v>
      </c>
      <c r="K999" s="10">
        <v>166</v>
      </c>
      <c r="L999" s="9">
        <v>237.38</v>
      </c>
    </row>
    <row r="1000" spans="1:12" x14ac:dyDescent="0.25">
      <c r="A1000" s="2" t="s">
        <v>41</v>
      </c>
      <c r="B1000" s="2">
        <v>2021</v>
      </c>
      <c r="C1000" s="46">
        <v>44317</v>
      </c>
      <c r="D1000" s="54">
        <f t="shared" si="16"/>
        <v>44317</v>
      </c>
      <c r="E1000" s="2" t="s">
        <v>45</v>
      </c>
      <c r="F1000" s="2" t="s">
        <v>46</v>
      </c>
      <c r="G1000" s="2" t="s">
        <v>47</v>
      </c>
      <c r="H1000" s="2" t="s">
        <v>48</v>
      </c>
      <c r="I1000" s="2" t="s">
        <v>49</v>
      </c>
      <c r="J1000" s="2" t="s">
        <v>51</v>
      </c>
      <c r="K1000" s="11">
        <v>214</v>
      </c>
      <c r="L1000" s="8">
        <v>306.02</v>
      </c>
    </row>
    <row r="1001" spans="1:12" x14ac:dyDescent="0.25">
      <c r="A1001" s="4" t="s">
        <v>43</v>
      </c>
      <c r="B1001" s="4">
        <v>2021</v>
      </c>
      <c r="C1001" s="47">
        <v>44317</v>
      </c>
      <c r="D1001" s="55">
        <f t="shared" si="16"/>
        <v>44317</v>
      </c>
      <c r="E1001" s="4" t="s">
        <v>45</v>
      </c>
      <c r="F1001" s="4" t="s">
        <v>46</v>
      </c>
      <c r="G1001" s="4" t="s">
        <v>47</v>
      </c>
      <c r="H1001" s="4" t="s">
        <v>48</v>
      </c>
      <c r="I1001" s="4" t="s">
        <v>49</v>
      </c>
      <c r="J1001" s="4" t="s">
        <v>51</v>
      </c>
      <c r="K1001" s="10">
        <v>142</v>
      </c>
      <c r="L1001" s="9">
        <v>203.06</v>
      </c>
    </row>
    <row r="1002" spans="1:12" x14ac:dyDescent="0.25">
      <c r="A1002" s="2" t="s">
        <v>41</v>
      </c>
      <c r="B1002" s="2">
        <v>2021</v>
      </c>
      <c r="C1002" s="46">
        <v>44317</v>
      </c>
      <c r="D1002" s="54">
        <f t="shared" si="16"/>
        <v>44317</v>
      </c>
      <c r="E1002" s="2" t="s">
        <v>45</v>
      </c>
      <c r="F1002" s="2" t="s">
        <v>46</v>
      </c>
      <c r="G1002" s="2" t="s">
        <v>47</v>
      </c>
      <c r="H1002" s="2" t="s">
        <v>48</v>
      </c>
      <c r="I1002" s="2" t="s">
        <v>49</v>
      </c>
      <c r="J1002" s="2" t="s">
        <v>51</v>
      </c>
      <c r="K1002" s="11">
        <v>144</v>
      </c>
      <c r="L1002" s="8">
        <v>526.24</v>
      </c>
    </row>
    <row r="1003" spans="1:12" x14ac:dyDescent="0.25">
      <c r="A1003" s="4" t="s">
        <v>41</v>
      </c>
      <c r="B1003" s="4">
        <v>2021</v>
      </c>
      <c r="C1003" s="47">
        <v>44317</v>
      </c>
      <c r="D1003" s="55">
        <f t="shared" si="16"/>
        <v>44317</v>
      </c>
      <c r="E1003" s="4" t="s">
        <v>45</v>
      </c>
      <c r="F1003" s="4" t="s">
        <v>46</v>
      </c>
      <c r="G1003" s="4" t="s">
        <v>47</v>
      </c>
      <c r="H1003" s="4" t="s">
        <v>48</v>
      </c>
      <c r="I1003" s="4" t="s">
        <v>49</v>
      </c>
      <c r="J1003" s="4" t="s">
        <v>51</v>
      </c>
      <c r="K1003" s="10">
        <v>138</v>
      </c>
      <c r="L1003" s="9">
        <v>526.24</v>
      </c>
    </row>
    <row r="1004" spans="1:12" x14ac:dyDescent="0.25">
      <c r="A1004" s="2" t="s">
        <v>44</v>
      </c>
      <c r="B1004" s="2">
        <v>2021</v>
      </c>
      <c r="C1004" s="46">
        <v>44317</v>
      </c>
      <c r="D1004" s="54">
        <f t="shared" si="16"/>
        <v>44317</v>
      </c>
      <c r="E1004" s="2" t="s">
        <v>45</v>
      </c>
      <c r="F1004" s="2" t="s">
        <v>46</v>
      </c>
      <c r="G1004" s="2" t="s">
        <v>47</v>
      </c>
      <c r="H1004" s="2" t="s">
        <v>48</v>
      </c>
      <c r="I1004" s="2" t="s">
        <v>49</v>
      </c>
      <c r="J1004" s="2" t="s">
        <v>51</v>
      </c>
      <c r="K1004" s="11">
        <v>132</v>
      </c>
      <c r="L1004" s="8">
        <v>526.24</v>
      </c>
    </row>
    <row r="1005" spans="1:12" x14ac:dyDescent="0.25">
      <c r="A1005" s="4" t="s">
        <v>40</v>
      </c>
      <c r="B1005" s="4">
        <v>2021</v>
      </c>
      <c r="C1005" s="47">
        <v>44317</v>
      </c>
      <c r="D1005" s="55">
        <f t="shared" si="16"/>
        <v>44317</v>
      </c>
      <c r="E1005" s="4" t="s">
        <v>45</v>
      </c>
      <c r="F1005" s="4" t="s">
        <v>46</v>
      </c>
      <c r="G1005" s="4" t="s">
        <v>47</v>
      </c>
      <c r="H1005" s="4" t="s">
        <v>48</v>
      </c>
      <c r="I1005" s="4" t="s">
        <v>49</v>
      </c>
      <c r="J1005" s="4" t="s">
        <v>51</v>
      </c>
      <c r="K1005" s="10">
        <v>688</v>
      </c>
      <c r="L1005" s="9">
        <v>983.83999999999992</v>
      </c>
    </row>
    <row r="1006" spans="1:12" x14ac:dyDescent="0.25">
      <c r="A1006" s="2" t="s">
        <v>42</v>
      </c>
      <c r="B1006" s="2">
        <v>2021</v>
      </c>
      <c r="C1006" s="46">
        <v>44317</v>
      </c>
      <c r="D1006" s="54">
        <f t="shared" si="16"/>
        <v>44317</v>
      </c>
      <c r="E1006" s="2" t="s">
        <v>45</v>
      </c>
      <c r="F1006" s="2" t="s">
        <v>46</v>
      </c>
      <c r="G1006" s="2" t="s">
        <v>47</v>
      </c>
      <c r="H1006" s="2" t="s">
        <v>48</v>
      </c>
      <c r="I1006" s="2" t="s">
        <v>49</v>
      </c>
      <c r="J1006" s="2" t="s">
        <v>51</v>
      </c>
      <c r="K1006" s="11">
        <v>775</v>
      </c>
      <c r="L1006" s="8">
        <v>1108.25</v>
      </c>
    </row>
    <row r="1007" spans="1:12" x14ac:dyDescent="0.25">
      <c r="A1007" s="4" t="s">
        <v>41</v>
      </c>
      <c r="B1007" s="4">
        <v>2021</v>
      </c>
      <c r="C1007" s="47">
        <v>44317</v>
      </c>
      <c r="D1007" s="55">
        <f t="shared" si="16"/>
        <v>44317</v>
      </c>
      <c r="E1007" s="4" t="s">
        <v>45</v>
      </c>
      <c r="F1007" s="4" t="s">
        <v>46</v>
      </c>
      <c r="G1007" s="4" t="s">
        <v>47</v>
      </c>
      <c r="H1007" s="4" t="s">
        <v>48</v>
      </c>
      <c r="I1007" s="4" t="s">
        <v>49</v>
      </c>
      <c r="J1007" s="4" t="s">
        <v>51</v>
      </c>
      <c r="K1007" s="10">
        <v>141</v>
      </c>
      <c r="L1007" s="9">
        <v>201.63</v>
      </c>
    </row>
    <row r="1008" spans="1:12" x14ac:dyDescent="0.25">
      <c r="A1008" s="2" t="s">
        <v>43</v>
      </c>
      <c r="B1008" s="2">
        <v>2021</v>
      </c>
      <c r="C1008" s="46">
        <v>44317</v>
      </c>
      <c r="D1008" s="54">
        <f t="shared" si="16"/>
        <v>44317</v>
      </c>
      <c r="E1008" s="2" t="s">
        <v>45</v>
      </c>
      <c r="F1008" s="2" t="s">
        <v>46</v>
      </c>
      <c r="G1008" s="2" t="s">
        <v>47</v>
      </c>
      <c r="H1008" s="2" t="s">
        <v>48</v>
      </c>
      <c r="I1008" s="2" t="s">
        <v>49</v>
      </c>
      <c r="J1008" s="2" t="s">
        <v>51</v>
      </c>
      <c r="K1008" s="11">
        <v>135</v>
      </c>
      <c r="L1008" s="8">
        <v>193.05</v>
      </c>
    </row>
    <row r="1009" spans="1:12" x14ac:dyDescent="0.25">
      <c r="A1009" s="4" t="s">
        <v>42</v>
      </c>
      <c r="B1009" s="4">
        <v>2021</v>
      </c>
      <c r="C1009" s="47">
        <v>44317</v>
      </c>
      <c r="D1009" s="55">
        <f t="shared" si="16"/>
        <v>44317</v>
      </c>
      <c r="E1009" s="4" t="s">
        <v>45</v>
      </c>
      <c r="F1009" s="4" t="s">
        <v>46</v>
      </c>
      <c r="G1009" s="4" t="s">
        <v>47</v>
      </c>
      <c r="H1009" s="4" t="s">
        <v>48</v>
      </c>
      <c r="I1009" s="4" t="s">
        <v>49</v>
      </c>
      <c r="J1009" s="4" t="s">
        <v>51</v>
      </c>
      <c r="K1009" s="10">
        <v>165</v>
      </c>
      <c r="L1009" s="9">
        <v>235.95</v>
      </c>
    </row>
    <row r="1010" spans="1:12" x14ac:dyDescent="0.25">
      <c r="A1010" s="2" t="s">
        <v>41</v>
      </c>
      <c r="B1010" s="2">
        <v>2021</v>
      </c>
      <c r="C1010" s="46">
        <v>44317</v>
      </c>
      <c r="D1010" s="54">
        <f t="shared" si="16"/>
        <v>44317</v>
      </c>
      <c r="E1010" s="2" t="s">
        <v>45</v>
      </c>
      <c r="F1010" s="2" t="s">
        <v>46</v>
      </c>
      <c r="G1010" s="2" t="s">
        <v>47</v>
      </c>
      <c r="H1010" s="2" t="s">
        <v>48</v>
      </c>
      <c r="I1010" s="2" t="s">
        <v>49</v>
      </c>
      <c r="J1010" s="2" t="s">
        <v>51</v>
      </c>
      <c r="K1010" s="11">
        <v>761</v>
      </c>
      <c r="L1010" s="8">
        <v>526.24</v>
      </c>
    </row>
    <row r="1011" spans="1:12" x14ac:dyDescent="0.25">
      <c r="A1011" s="4" t="s">
        <v>40</v>
      </c>
      <c r="B1011" s="4">
        <v>2021</v>
      </c>
      <c r="C1011" s="47">
        <v>44317</v>
      </c>
      <c r="D1011" s="55">
        <f t="shared" si="16"/>
        <v>44317</v>
      </c>
      <c r="E1011" s="4" t="s">
        <v>45</v>
      </c>
      <c r="F1011" s="4" t="s">
        <v>46</v>
      </c>
      <c r="G1011" s="4" t="s">
        <v>47</v>
      </c>
      <c r="H1011" s="4" t="s">
        <v>48</v>
      </c>
      <c r="I1011" s="4" t="s">
        <v>49</v>
      </c>
      <c r="J1011" s="4" t="s">
        <v>51</v>
      </c>
      <c r="K1011" s="10">
        <v>814</v>
      </c>
      <c r="L1011" s="9">
        <v>526.24</v>
      </c>
    </row>
    <row r="1012" spans="1:12" x14ac:dyDescent="0.25">
      <c r="A1012" s="2" t="s">
        <v>43</v>
      </c>
      <c r="B1012" s="2">
        <v>2021</v>
      </c>
      <c r="C1012" s="46">
        <v>44317</v>
      </c>
      <c r="D1012" s="54">
        <f t="shared" si="16"/>
        <v>44317</v>
      </c>
      <c r="E1012" s="2" t="s">
        <v>45</v>
      </c>
      <c r="F1012" s="2" t="s">
        <v>46</v>
      </c>
      <c r="G1012" s="2" t="s">
        <v>47</v>
      </c>
      <c r="H1012" s="2" t="s">
        <v>48</v>
      </c>
      <c r="I1012" s="2" t="s">
        <v>49</v>
      </c>
      <c r="J1012" s="2" t="s">
        <v>51</v>
      </c>
      <c r="K1012" s="11">
        <v>169</v>
      </c>
      <c r="L1012" s="8">
        <v>241.67000000000002</v>
      </c>
    </row>
    <row r="1013" spans="1:12" x14ac:dyDescent="0.25">
      <c r="A1013" s="4" t="s">
        <v>44</v>
      </c>
      <c r="B1013" s="4">
        <v>2021</v>
      </c>
      <c r="C1013" s="47">
        <v>44317</v>
      </c>
      <c r="D1013" s="55">
        <f t="shared" si="16"/>
        <v>44317</v>
      </c>
      <c r="E1013" s="4" t="s">
        <v>45</v>
      </c>
      <c r="F1013" s="4" t="s">
        <v>46</v>
      </c>
      <c r="G1013" s="4" t="s">
        <v>47</v>
      </c>
      <c r="H1013" s="4" t="s">
        <v>48</v>
      </c>
      <c r="I1013" s="4" t="s">
        <v>49</v>
      </c>
      <c r="J1013" s="4" t="s">
        <v>51</v>
      </c>
      <c r="K1013" s="10">
        <v>211</v>
      </c>
      <c r="L1013" s="9">
        <v>301.73</v>
      </c>
    </row>
    <row r="1014" spans="1:12" x14ac:dyDescent="0.25">
      <c r="A1014" s="2" t="s">
        <v>41</v>
      </c>
      <c r="B1014" s="2">
        <v>2021</v>
      </c>
      <c r="C1014" s="46">
        <v>44317</v>
      </c>
      <c r="D1014" s="54">
        <f t="shared" si="16"/>
        <v>44317</v>
      </c>
      <c r="E1014" s="2" t="s">
        <v>45</v>
      </c>
      <c r="F1014" s="2" t="s">
        <v>46</v>
      </c>
      <c r="G1014" s="2" t="s">
        <v>47</v>
      </c>
      <c r="H1014" s="2" t="s">
        <v>48</v>
      </c>
      <c r="I1014" s="2" t="s">
        <v>49</v>
      </c>
      <c r="J1014" s="2" t="s">
        <v>51</v>
      </c>
      <c r="K1014" s="11">
        <v>139</v>
      </c>
      <c r="L1014" s="8">
        <v>198.76999999999998</v>
      </c>
    </row>
    <row r="1015" spans="1:12" x14ac:dyDescent="0.25">
      <c r="A1015" s="4" t="s">
        <v>40</v>
      </c>
      <c r="B1015" s="4">
        <v>2021</v>
      </c>
      <c r="C1015" s="47">
        <v>44317</v>
      </c>
      <c r="D1015" s="55">
        <f t="shared" si="16"/>
        <v>44317</v>
      </c>
      <c r="E1015" s="4" t="s">
        <v>45</v>
      </c>
      <c r="F1015" s="4" t="s">
        <v>46</v>
      </c>
      <c r="G1015" s="4" t="s">
        <v>47</v>
      </c>
      <c r="H1015" s="4" t="s">
        <v>48</v>
      </c>
      <c r="I1015" s="4" t="s">
        <v>49</v>
      </c>
      <c r="J1015" s="4" t="s">
        <v>50</v>
      </c>
      <c r="K1015" s="10">
        <v>143</v>
      </c>
      <c r="L1015" s="9">
        <v>204.49</v>
      </c>
    </row>
    <row r="1016" spans="1:12" x14ac:dyDescent="0.25">
      <c r="A1016" s="2" t="s">
        <v>41</v>
      </c>
      <c r="B1016" s="2">
        <v>2021</v>
      </c>
      <c r="C1016" s="46">
        <v>44317</v>
      </c>
      <c r="D1016" s="54">
        <f t="shared" si="16"/>
        <v>44317</v>
      </c>
      <c r="E1016" s="2" t="s">
        <v>45</v>
      </c>
      <c r="F1016" s="2" t="s">
        <v>46</v>
      </c>
      <c r="G1016" s="2" t="s">
        <v>47</v>
      </c>
      <c r="H1016" s="2" t="s">
        <v>48</v>
      </c>
      <c r="I1016" s="2" t="s">
        <v>49</v>
      </c>
      <c r="J1016" s="2" t="s">
        <v>50</v>
      </c>
      <c r="K1016" s="11">
        <v>137</v>
      </c>
      <c r="L1016" s="8">
        <v>195.91</v>
      </c>
    </row>
    <row r="1017" spans="1:12" x14ac:dyDescent="0.25">
      <c r="A1017" s="4" t="s">
        <v>43</v>
      </c>
      <c r="B1017" s="4">
        <v>2021</v>
      </c>
      <c r="C1017" s="47">
        <v>44317</v>
      </c>
      <c r="D1017" s="55">
        <f t="shared" si="16"/>
        <v>44317</v>
      </c>
      <c r="E1017" s="4" t="s">
        <v>45</v>
      </c>
      <c r="F1017" s="4" t="s">
        <v>46</v>
      </c>
      <c r="G1017" s="4" t="s">
        <v>47</v>
      </c>
      <c r="H1017" s="4" t="s">
        <v>48</v>
      </c>
      <c r="I1017" s="4" t="s">
        <v>49</v>
      </c>
      <c r="J1017" s="4" t="s">
        <v>50</v>
      </c>
      <c r="K1017" s="10">
        <v>131</v>
      </c>
      <c r="L1017" s="9">
        <v>187.32999999999998</v>
      </c>
    </row>
    <row r="1018" spans="1:12" x14ac:dyDescent="0.25">
      <c r="A1018" s="2" t="s">
        <v>41</v>
      </c>
      <c r="B1018" s="2">
        <v>2021</v>
      </c>
      <c r="C1018" s="46">
        <v>44317</v>
      </c>
      <c r="D1018" s="54">
        <f t="shared" si="16"/>
        <v>44317</v>
      </c>
      <c r="E1018" s="2" t="s">
        <v>45</v>
      </c>
      <c r="F1018" s="2" t="s">
        <v>46</v>
      </c>
      <c r="G1018" s="2" t="s">
        <v>47</v>
      </c>
      <c r="H1018" s="2" t="s">
        <v>48</v>
      </c>
      <c r="I1018" s="2" t="s">
        <v>49</v>
      </c>
      <c r="J1018" s="2" t="s">
        <v>51</v>
      </c>
      <c r="K1018" s="11">
        <v>167</v>
      </c>
      <c r="L1018" s="8">
        <v>238.81</v>
      </c>
    </row>
    <row r="1019" spans="1:12" x14ac:dyDescent="0.25">
      <c r="A1019" s="4" t="s">
        <v>41</v>
      </c>
      <c r="B1019" s="4">
        <v>2021</v>
      </c>
      <c r="C1019" s="47">
        <v>44317</v>
      </c>
      <c r="D1019" s="55">
        <f t="shared" si="16"/>
        <v>44317</v>
      </c>
      <c r="E1019" s="4" t="s">
        <v>45</v>
      </c>
      <c r="F1019" s="4" t="s">
        <v>46</v>
      </c>
      <c r="G1019" s="4" t="s">
        <v>47</v>
      </c>
      <c r="H1019" s="4" t="s">
        <v>48</v>
      </c>
      <c r="I1019" s="4" t="s">
        <v>49</v>
      </c>
      <c r="J1019" s="4" t="s">
        <v>51</v>
      </c>
      <c r="K1019" s="10">
        <v>215</v>
      </c>
      <c r="L1019" s="9">
        <v>307.45</v>
      </c>
    </row>
    <row r="1020" spans="1:12" x14ac:dyDescent="0.25">
      <c r="A1020" s="2" t="s">
        <v>40</v>
      </c>
      <c r="B1020" s="2">
        <v>2021</v>
      </c>
      <c r="C1020" s="46">
        <v>44317</v>
      </c>
      <c r="D1020" s="54">
        <f t="shared" si="16"/>
        <v>44317</v>
      </c>
      <c r="E1020" s="2" t="s">
        <v>45</v>
      </c>
      <c r="F1020" s="2" t="s">
        <v>46</v>
      </c>
      <c r="G1020" s="2" t="s">
        <v>47</v>
      </c>
      <c r="H1020" s="2" t="s">
        <v>48</v>
      </c>
      <c r="I1020" s="2" t="s">
        <v>49</v>
      </c>
      <c r="J1020" s="2" t="s">
        <v>51</v>
      </c>
      <c r="K1020" s="11">
        <v>784</v>
      </c>
      <c r="L1020" s="8">
        <v>1121.1199999999999</v>
      </c>
    </row>
    <row r="1021" spans="1:12" x14ac:dyDescent="0.25">
      <c r="A1021" s="4" t="s">
        <v>41</v>
      </c>
      <c r="B1021" s="4">
        <v>2021</v>
      </c>
      <c r="C1021" s="47">
        <v>44501</v>
      </c>
      <c r="D1021" s="55">
        <f t="shared" si="16"/>
        <v>44501</v>
      </c>
      <c r="E1021" s="4" t="s">
        <v>45</v>
      </c>
      <c r="F1021" s="4" t="s">
        <v>46</v>
      </c>
      <c r="G1021" s="4" t="s">
        <v>47</v>
      </c>
      <c r="H1021" s="4" t="s">
        <v>48</v>
      </c>
      <c r="I1021" s="4" t="s">
        <v>49</v>
      </c>
      <c r="J1021" s="4" t="s">
        <v>51</v>
      </c>
      <c r="K1021" s="10">
        <v>134</v>
      </c>
      <c r="L1021" s="9">
        <v>182.24</v>
      </c>
    </row>
    <row r="1022" spans="1:12" x14ac:dyDescent="0.25">
      <c r="A1022" s="2" t="s">
        <v>40</v>
      </c>
      <c r="B1022" s="2">
        <v>2021</v>
      </c>
      <c r="C1022" s="46">
        <v>44501</v>
      </c>
      <c r="D1022" s="54">
        <f t="shared" si="16"/>
        <v>44501</v>
      </c>
      <c r="E1022" s="2" t="s">
        <v>45</v>
      </c>
      <c r="F1022" s="2" t="s">
        <v>46</v>
      </c>
      <c r="G1022" s="2" t="s">
        <v>47</v>
      </c>
      <c r="H1022" s="2" t="s">
        <v>48</v>
      </c>
      <c r="I1022" s="2" t="s">
        <v>49</v>
      </c>
      <c r="J1022" s="2" t="s">
        <v>51</v>
      </c>
      <c r="K1022" s="11">
        <v>182</v>
      </c>
      <c r="L1022" s="8">
        <v>260.26</v>
      </c>
    </row>
    <row r="1023" spans="1:12" x14ac:dyDescent="0.25">
      <c r="A1023" s="4" t="s">
        <v>40</v>
      </c>
      <c r="B1023" s="4">
        <v>2021</v>
      </c>
      <c r="C1023" s="47">
        <v>44501</v>
      </c>
      <c r="D1023" s="55">
        <f t="shared" si="16"/>
        <v>44501</v>
      </c>
      <c r="E1023" s="4" t="s">
        <v>45</v>
      </c>
      <c r="F1023" s="4" t="s">
        <v>46</v>
      </c>
      <c r="G1023" s="4" t="s">
        <v>47</v>
      </c>
      <c r="H1023" s="4" t="s">
        <v>48</v>
      </c>
      <c r="I1023" s="4" t="s">
        <v>49</v>
      </c>
      <c r="J1023" s="4" t="s">
        <v>51</v>
      </c>
      <c r="K1023" s="10">
        <v>136</v>
      </c>
      <c r="L1023" s="9">
        <v>194.48</v>
      </c>
    </row>
    <row r="1024" spans="1:12" x14ac:dyDescent="0.25">
      <c r="A1024" s="2" t="s">
        <v>40</v>
      </c>
      <c r="B1024" s="2">
        <v>2021</v>
      </c>
      <c r="C1024" s="46">
        <v>44501</v>
      </c>
      <c r="D1024" s="54">
        <f t="shared" si="16"/>
        <v>44501</v>
      </c>
      <c r="E1024" s="2" t="s">
        <v>45</v>
      </c>
      <c r="F1024" s="2" t="s">
        <v>46</v>
      </c>
      <c r="G1024" s="2" t="s">
        <v>47</v>
      </c>
      <c r="H1024" s="2" t="s">
        <v>48</v>
      </c>
      <c r="I1024" s="2" t="s">
        <v>49</v>
      </c>
      <c r="J1024" s="2" t="s">
        <v>51</v>
      </c>
      <c r="K1024" s="11">
        <v>694</v>
      </c>
      <c r="L1024" s="8">
        <v>992.42000000000007</v>
      </c>
    </row>
    <row r="1025" spans="1:12" x14ac:dyDescent="0.25">
      <c r="A1025" s="4" t="s">
        <v>44</v>
      </c>
      <c r="B1025" s="4">
        <v>2021</v>
      </c>
      <c r="C1025" s="47">
        <v>44501</v>
      </c>
      <c r="D1025" s="55">
        <f t="shared" si="16"/>
        <v>44501</v>
      </c>
      <c r="E1025" s="4" t="s">
        <v>45</v>
      </c>
      <c r="F1025" s="4" t="s">
        <v>46</v>
      </c>
      <c r="G1025" s="4" t="s">
        <v>47</v>
      </c>
      <c r="H1025" s="4" t="s">
        <v>48</v>
      </c>
      <c r="I1025" s="4" t="s">
        <v>49</v>
      </c>
      <c r="J1025" s="4" t="s">
        <v>51</v>
      </c>
      <c r="K1025" s="10">
        <v>727</v>
      </c>
      <c r="L1025" s="9">
        <v>1039.6100000000001</v>
      </c>
    </row>
    <row r="1026" spans="1:12" x14ac:dyDescent="0.25">
      <c r="A1026" s="2" t="s">
        <v>41</v>
      </c>
      <c r="B1026" s="2">
        <v>2021</v>
      </c>
      <c r="C1026" s="46">
        <v>44501</v>
      </c>
      <c r="D1026" s="54">
        <f t="shared" si="16"/>
        <v>44501</v>
      </c>
      <c r="E1026" s="2" t="s">
        <v>45</v>
      </c>
      <c r="F1026" s="2" t="s">
        <v>46</v>
      </c>
      <c r="G1026" s="2" t="s">
        <v>47</v>
      </c>
      <c r="H1026" s="2" t="s">
        <v>48</v>
      </c>
      <c r="I1026" s="2" t="s">
        <v>49</v>
      </c>
      <c r="J1026" s="2" t="s">
        <v>51</v>
      </c>
      <c r="K1026" s="11">
        <v>135</v>
      </c>
      <c r="L1026" s="8">
        <v>193.05</v>
      </c>
    </row>
    <row r="1027" spans="1:12" x14ac:dyDescent="0.25">
      <c r="A1027" s="4" t="s">
        <v>44</v>
      </c>
      <c r="B1027" s="4">
        <v>2021</v>
      </c>
      <c r="C1027" s="47">
        <v>44501</v>
      </c>
      <c r="D1027" s="55">
        <f t="shared" si="16"/>
        <v>44501</v>
      </c>
      <c r="E1027" s="4" t="s">
        <v>45</v>
      </c>
      <c r="F1027" s="4" t="s">
        <v>46</v>
      </c>
      <c r="G1027" s="4" t="s">
        <v>47</v>
      </c>
      <c r="H1027" s="4" t="s">
        <v>48</v>
      </c>
      <c r="I1027" s="4" t="s">
        <v>49</v>
      </c>
      <c r="J1027" s="4" t="s">
        <v>51</v>
      </c>
      <c r="K1027" s="10">
        <v>766</v>
      </c>
      <c r="L1027" s="9">
        <v>526.24</v>
      </c>
    </row>
    <row r="1028" spans="1:12" x14ac:dyDescent="0.25">
      <c r="A1028" s="2" t="s">
        <v>40</v>
      </c>
      <c r="B1028" s="2">
        <v>2021</v>
      </c>
      <c r="C1028" s="46">
        <v>44501</v>
      </c>
      <c r="D1028" s="54">
        <f t="shared" si="16"/>
        <v>44501</v>
      </c>
      <c r="E1028" s="2" t="s">
        <v>45</v>
      </c>
      <c r="F1028" s="2" t="s">
        <v>46</v>
      </c>
      <c r="G1028" s="2" t="s">
        <v>47</v>
      </c>
      <c r="H1028" s="2" t="s">
        <v>48</v>
      </c>
      <c r="I1028" s="2" t="s">
        <v>49</v>
      </c>
      <c r="J1028" s="2" t="s">
        <v>51</v>
      </c>
      <c r="K1028" s="11">
        <v>133</v>
      </c>
      <c r="L1028" s="8">
        <v>190.19</v>
      </c>
    </row>
    <row r="1029" spans="1:12" x14ac:dyDescent="0.25">
      <c r="A1029" s="4" t="s">
        <v>40</v>
      </c>
      <c r="B1029" s="4">
        <v>2021</v>
      </c>
      <c r="C1029" s="47">
        <v>44501</v>
      </c>
      <c r="D1029" s="55">
        <f t="shared" si="16"/>
        <v>44501</v>
      </c>
      <c r="E1029" s="4" t="s">
        <v>45</v>
      </c>
      <c r="F1029" s="4" t="s">
        <v>46</v>
      </c>
      <c r="G1029" s="4" t="s">
        <v>47</v>
      </c>
      <c r="H1029" s="4" t="s">
        <v>48</v>
      </c>
      <c r="I1029" s="4" t="s">
        <v>49</v>
      </c>
      <c r="J1029" s="4" t="s">
        <v>51</v>
      </c>
      <c r="K1029" s="10">
        <v>181</v>
      </c>
      <c r="L1029" s="9">
        <v>258.83</v>
      </c>
    </row>
    <row r="1030" spans="1:12" x14ac:dyDescent="0.25">
      <c r="A1030" s="2" t="s">
        <v>41</v>
      </c>
      <c r="B1030" s="2">
        <v>2021</v>
      </c>
      <c r="C1030" s="46">
        <v>44501</v>
      </c>
      <c r="D1030" s="54">
        <f t="shared" si="16"/>
        <v>44501</v>
      </c>
      <c r="E1030" s="2" t="s">
        <v>45</v>
      </c>
      <c r="F1030" s="2" t="s">
        <v>46</v>
      </c>
      <c r="G1030" s="2" t="s">
        <v>47</v>
      </c>
      <c r="H1030" s="2" t="s">
        <v>48</v>
      </c>
      <c r="I1030" s="2" t="s">
        <v>49</v>
      </c>
      <c r="J1030" s="2" t="s">
        <v>51</v>
      </c>
      <c r="K1030" s="11">
        <v>137</v>
      </c>
      <c r="L1030" s="8">
        <v>195.91</v>
      </c>
    </row>
    <row r="1031" spans="1:12" x14ac:dyDescent="0.25">
      <c r="A1031" s="4" t="s">
        <v>40</v>
      </c>
      <c r="B1031" s="4">
        <v>2021</v>
      </c>
      <c r="C1031" s="47">
        <v>44501</v>
      </c>
      <c r="D1031" s="55">
        <f t="shared" si="16"/>
        <v>44501</v>
      </c>
      <c r="E1031" s="4" t="s">
        <v>45</v>
      </c>
      <c r="F1031" s="4" t="s">
        <v>46</v>
      </c>
      <c r="G1031" s="4" t="s">
        <v>47</v>
      </c>
      <c r="H1031" s="4" t="s">
        <v>48</v>
      </c>
      <c r="I1031" s="4" t="s">
        <v>49</v>
      </c>
      <c r="J1031" s="4" t="s">
        <v>51</v>
      </c>
      <c r="K1031" s="10">
        <v>179</v>
      </c>
      <c r="L1031" s="9">
        <v>255.97</v>
      </c>
    </row>
    <row r="1032" spans="1:12" x14ac:dyDescent="0.25">
      <c r="A1032" s="2" t="s">
        <v>41</v>
      </c>
      <c r="B1032" s="2">
        <v>2021</v>
      </c>
      <c r="C1032" s="46">
        <v>44470</v>
      </c>
      <c r="D1032" s="54">
        <f t="shared" si="16"/>
        <v>44470</v>
      </c>
      <c r="E1032" s="2" t="s">
        <v>45</v>
      </c>
      <c r="F1032" s="2" t="s">
        <v>46</v>
      </c>
      <c r="G1032" s="2" t="s">
        <v>47</v>
      </c>
      <c r="H1032" s="2" t="s">
        <v>48</v>
      </c>
      <c r="I1032" s="2" t="s">
        <v>49</v>
      </c>
      <c r="J1032" s="2" t="s">
        <v>51</v>
      </c>
      <c r="K1032" s="11">
        <v>140</v>
      </c>
      <c r="L1032" s="8">
        <v>190.4</v>
      </c>
    </row>
    <row r="1033" spans="1:12" x14ac:dyDescent="0.25">
      <c r="A1033" s="4" t="s">
        <v>42</v>
      </c>
      <c r="B1033" s="4">
        <v>2021</v>
      </c>
      <c r="C1033" s="47">
        <v>44470</v>
      </c>
      <c r="D1033" s="55">
        <f t="shared" ref="D1033:D1096" si="17">C1033</f>
        <v>44470</v>
      </c>
      <c r="E1033" s="4" t="s">
        <v>45</v>
      </c>
      <c r="F1033" s="4" t="s">
        <v>46</v>
      </c>
      <c r="G1033" s="4" t="s">
        <v>47</v>
      </c>
      <c r="H1033" s="4" t="s">
        <v>48</v>
      </c>
      <c r="I1033" s="4" t="s">
        <v>49</v>
      </c>
      <c r="J1033" s="4" t="s">
        <v>51</v>
      </c>
      <c r="K1033" s="10">
        <v>188</v>
      </c>
      <c r="L1033" s="9">
        <v>268.84000000000003</v>
      </c>
    </row>
    <row r="1034" spans="1:12" x14ac:dyDescent="0.25">
      <c r="A1034" s="2" t="s">
        <v>41</v>
      </c>
      <c r="B1034" s="2">
        <v>2021</v>
      </c>
      <c r="C1034" s="46">
        <v>44470</v>
      </c>
      <c r="D1034" s="54">
        <f t="shared" si="16"/>
        <v>44470</v>
      </c>
      <c r="E1034" s="2" t="s">
        <v>45</v>
      </c>
      <c r="F1034" s="2" t="s">
        <v>46</v>
      </c>
      <c r="G1034" s="2" t="s">
        <v>47</v>
      </c>
      <c r="H1034" s="2" t="s">
        <v>48</v>
      </c>
      <c r="I1034" s="2" t="s">
        <v>49</v>
      </c>
      <c r="J1034" s="2" t="s">
        <v>51</v>
      </c>
      <c r="K1034" s="11">
        <v>142</v>
      </c>
      <c r="L1034" s="8">
        <v>203.06</v>
      </c>
    </row>
    <row r="1035" spans="1:12" x14ac:dyDescent="0.25">
      <c r="A1035" s="4" t="s">
        <v>42</v>
      </c>
      <c r="B1035" s="4">
        <v>2021</v>
      </c>
      <c r="C1035" s="47">
        <v>44470</v>
      </c>
      <c r="D1035" s="55">
        <f t="shared" si="17"/>
        <v>44470</v>
      </c>
      <c r="E1035" s="4" t="s">
        <v>45</v>
      </c>
      <c r="F1035" s="4" t="s">
        <v>46</v>
      </c>
      <c r="G1035" s="4" t="s">
        <v>47</v>
      </c>
      <c r="H1035" s="4" t="s">
        <v>48</v>
      </c>
      <c r="I1035" s="4" t="s">
        <v>49</v>
      </c>
      <c r="J1035" s="4" t="s">
        <v>51</v>
      </c>
      <c r="K1035" s="10">
        <v>184</v>
      </c>
      <c r="L1035" s="9">
        <v>263.12</v>
      </c>
    </row>
    <row r="1036" spans="1:12" x14ac:dyDescent="0.25">
      <c r="A1036" s="2" t="s">
        <v>41</v>
      </c>
      <c r="B1036" s="2">
        <v>2021</v>
      </c>
      <c r="C1036" s="46">
        <v>44470</v>
      </c>
      <c r="D1036" s="54">
        <f t="shared" si="17"/>
        <v>44470</v>
      </c>
      <c r="E1036" s="2" t="s">
        <v>45</v>
      </c>
      <c r="F1036" s="2" t="s">
        <v>46</v>
      </c>
      <c r="G1036" s="2" t="s">
        <v>47</v>
      </c>
      <c r="H1036" s="2" t="s">
        <v>48</v>
      </c>
      <c r="I1036" s="2" t="s">
        <v>49</v>
      </c>
      <c r="J1036" s="2" t="s">
        <v>50</v>
      </c>
      <c r="K1036" s="11">
        <v>312</v>
      </c>
      <c r="L1036" s="8">
        <v>526.24</v>
      </c>
    </row>
    <row r="1037" spans="1:12" x14ac:dyDescent="0.25">
      <c r="A1037" s="4" t="s">
        <v>44</v>
      </c>
      <c r="B1037" s="4">
        <v>2021</v>
      </c>
      <c r="C1037" s="47">
        <v>44470</v>
      </c>
      <c r="D1037" s="55">
        <f t="shared" si="17"/>
        <v>44470</v>
      </c>
      <c r="E1037" s="4" t="s">
        <v>45</v>
      </c>
      <c r="F1037" s="4" t="s">
        <v>46</v>
      </c>
      <c r="G1037" s="4" t="s">
        <v>47</v>
      </c>
      <c r="H1037" s="4" t="s">
        <v>48</v>
      </c>
      <c r="I1037" s="4" t="s">
        <v>49</v>
      </c>
      <c r="J1037" s="4" t="s">
        <v>51</v>
      </c>
      <c r="K1037" s="10">
        <v>693</v>
      </c>
      <c r="L1037" s="9">
        <v>990.99</v>
      </c>
    </row>
    <row r="1038" spans="1:12" x14ac:dyDescent="0.25">
      <c r="A1038" s="2" t="s">
        <v>42</v>
      </c>
      <c r="B1038" s="2">
        <v>2021</v>
      </c>
      <c r="C1038" s="46">
        <v>44470</v>
      </c>
      <c r="D1038" s="54">
        <f t="shared" si="17"/>
        <v>44470</v>
      </c>
      <c r="E1038" s="2" t="s">
        <v>45</v>
      </c>
      <c r="F1038" s="2" t="s">
        <v>46</v>
      </c>
      <c r="G1038" s="2" t="s">
        <v>47</v>
      </c>
      <c r="H1038" s="2" t="s">
        <v>48</v>
      </c>
      <c r="I1038" s="2" t="s">
        <v>49</v>
      </c>
      <c r="J1038" s="2" t="s">
        <v>51</v>
      </c>
      <c r="K1038" s="11">
        <v>726</v>
      </c>
      <c r="L1038" s="8">
        <v>1038.18</v>
      </c>
    </row>
    <row r="1039" spans="1:12" x14ac:dyDescent="0.25">
      <c r="A1039" s="4" t="s">
        <v>42</v>
      </c>
      <c r="B1039" s="4">
        <v>2021</v>
      </c>
      <c r="C1039" s="47">
        <v>44470</v>
      </c>
      <c r="D1039" s="55">
        <f t="shared" si="17"/>
        <v>44470</v>
      </c>
      <c r="E1039" s="4" t="s">
        <v>45</v>
      </c>
      <c r="F1039" s="4" t="s">
        <v>46</v>
      </c>
      <c r="G1039" s="4" t="s">
        <v>47</v>
      </c>
      <c r="H1039" s="4" t="s">
        <v>48</v>
      </c>
      <c r="I1039" s="4" t="s">
        <v>49</v>
      </c>
      <c r="J1039" s="4" t="s">
        <v>51</v>
      </c>
      <c r="K1039" s="10">
        <v>141</v>
      </c>
      <c r="L1039" s="9">
        <v>201.63</v>
      </c>
    </row>
    <row r="1040" spans="1:12" x14ac:dyDescent="0.25">
      <c r="A1040" s="2" t="s">
        <v>41</v>
      </c>
      <c r="B1040" s="2">
        <v>2021</v>
      </c>
      <c r="C1040" s="46">
        <v>44470</v>
      </c>
      <c r="D1040" s="54">
        <f t="shared" si="17"/>
        <v>44470</v>
      </c>
      <c r="E1040" s="2" t="s">
        <v>45</v>
      </c>
      <c r="F1040" s="2" t="s">
        <v>46</v>
      </c>
      <c r="G1040" s="2" t="s">
        <v>47</v>
      </c>
      <c r="H1040" s="2" t="s">
        <v>48</v>
      </c>
      <c r="I1040" s="2" t="s">
        <v>49</v>
      </c>
      <c r="J1040" s="2" t="s">
        <v>51</v>
      </c>
      <c r="K1040" s="11">
        <v>765</v>
      </c>
      <c r="L1040" s="8">
        <v>526.24</v>
      </c>
    </row>
    <row r="1041" spans="1:12" x14ac:dyDescent="0.25">
      <c r="A1041" s="4" t="s">
        <v>41</v>
      </c>
      <c r="B1041" s="4">
        <v>2021</v>
      </c>
      <c r="C1041" s="47">
        <v>44470</v>
      </c>
      <c r="D1041" s="55">
        <f t="shared" si="17"/>
        <v>44470</v>
      </c>
      <c r="E1041" s="4" t="s">
        <v>45</v>
      </c>
      <c r="F1041" s="4" t="s">
        <v>46</v>
      </c>
      <c r="G1041" s="4" t="s">
        <v>47</v>
      </c>
      <c r="H1041" s="4" t="s">
        <v>48</v>
      </c>
      <c r="I1041" s="4" t="s">
        <v>49</v>
      </c>
      <c r="J1041" s="4" t="s">
        <v>51</v>
      </c>
      <c r="K1041" s="10">
        <v>139</v>
      </c>
      <c r="L1041" s="9">
        <v>198.76999999999998</v>
      </c>
    </row>
    <row r="1042" spans="1:12" x14ac:dyDescent="0.25">
      <c r="A1042" s="2" t="s">
        <v>41</v>
      </c>
      <c r="B1042" s="2">
        <v>2021</v>
      </c>
      <c r="C1042" s="46">
        <v>44470</v>
      </c>
      <c r="D1042" s="54">
        <f t="shared" si="17"/>
        <v>44470</v>
      </c>
      <c r="E1042" s="2" t="s">
        <v>45</v>
      </c>
      <c r="F1042" s="2" t="s">
        <v>46</v>
      </c>
      <c r="G1042" s="2" t="s">
        <v>47</v>
      </c>
      <c r="H1042" s="2" t="s">
        <v>48</v>
      </c>
      <c r="I1042" s="2" t="s">
        <v>49</v>
      </c>
      <c r="J1042" s="2" t="s">
        <v>51</v>
      </c>
      <c r="K1042" s="11">
        <v>187</v>
      </c>
      <c r="L1042" s="8">
        <v>267.40999999999997</v>
      </c>
    </row>
    <row r="1043" spans="1:12" x14ac:dyDescent="0.25">
      <c r="A1043" s="4" t="s">
        <v>41</v>
      </c>
      <c r="B1043" s="4">
        <v>2021</v>
      </c>
      <c r="C1043" s="47">
        <v>44470</v>
      </c>
      <c r="D1043" s="55">
        <f t="shared" si="17"/>
        <v>44470</v>
      </c>
      <c r="E1043" s="4" t="s">
        <v>45</v>
      </c>
      <c r="F1043" s="4" t="s">
        <v>46</v>
      </c>
      <c r="G1043" s="4" t="s">
        <v>47</v>
      </c>
      <c r="H1043" s="4" t="s">
        <v>48</v>
      </c>
      <c r="I1043" s="4" t="s">
        <v>49</v>
      </c>
      <c r="J1043" s="4" t="s">
        <v>50</v>
      </c>
      <c r="K1043" s="10">
        <v>311</v>
      </c>
      <c r="L1043" s="9">
        <v>444.73</v>
      </c>
    </row>
    <row r="1044" spans="1:12" x14ac:dyDescent="0.25">
      <c r="A1044" s="2" t="s">
        <v>43</v>
      </c>
      <c r="B1044" s="2">
        <v>2021</v>
      </c>
      <c r="C1044" s="46">
        <v>44470</v>
      </c>
      <c r="D1044" s="54">
        <f t="shared" si="17"/>
        <v>44470</v>
      </c>
      <c r="E1044" s="2" t="s">
        <v>45</v>
      </c>
      <c r="F1044" s="2" t="s">
        <v>46</v>
      </c>
      <c r="G1044" s="2" t="s">
        <v>47</v>
      </c>
      <c r="H1044" s="2" t="s">
        <v>48</v>
      </c>
      <c r="I1044" s="2" t="s">
        <v>49</v>
      </c>
      <c r="J1044" s="2" t="s">
        <v>51</v>
      </c>
      <c r="K1044" s="11">
        <v>185</v>
      </c>
      <c r="L1044" s="8">
        <v>264.55</v>
      </c>
    </row>
    <row r="1045" spans="1:12" x14ac:dyDescent="0.25">
      <c r="A1045" s="4" t="s">
        <v>40</v>
      </c>
      <c r="B1045" s="4">
        <v>2021</v>
      </c>
      <c r="C1045" s="47">
        <v>44440</v>
      </c>
      <c r="D1045" s="55">
        <f t="shared" si="17"/>
        <v>44440</v>
      </c>
      <c r="E1045" s="4" t="s">
        <v>45</v>
      </c>
      <c r="F1045" s="4" t="s">
        <v>46</v>
      </c>
      <c r="G1045" s="4" t="s">
        <v>47</v>
      </c>
      <c r="H1045" s="4" t="s">
        <v>48</v>
      </c>
      <c r="I1045" s="4" t="s">
        <v>49</v>
      </c>
      <c r="J1045" s="4" t="s">
        <v>50</v>
      </c>
      <c r="K1045" s="10">
        <v>326</v>
      </c>
      <c r="L1045" s="9">
        <v>466.18</v>
      </c>
    </row>
    <row r="1046" spans="1:12" x14ac:dyDescent="0.25">
      <c r="A1046" s="2" t="s">
        <v>42</v>
      </c>
      <c r="B1046" s="2">
        <v>2021</v>
      </c>
      <c r="C1046" s="46">
        <v>44440</v>
      </c>
      <c r="D1046" s="54">
        <f t="shared" si="17"/>
        <v>44440</v>
      </c>
      <c r="E1046" s="2" t="s">
        <v>45</v>
      </c>
      <c r="F1046" s="2" t="s">
        <v>46</v>
      </c>
      <c r="G1046" s="2" t="s">
        <v>47</v>
      </c>
      <c r="H1046" s="2" t="s">
        <v>48</v>
      </c>
      <c r="I1046" s="2" t="s">
        <v>49</v>
      </c>
      <c r="J1046" s="2" t="s">
        <v>50</v>
      </c>
      <c r="K1046" s="11">
        <v>320</v>
      </c>
      <c r="L1046" s="8">
        <v>457.6</v>
      </c>
    </row>
    <row r="1047" spans="1:12" x14ac:dyDescent="0.25">
      <c r="A1047" s="4" t="s">
        <v>40</v>
      </c>
      <c r="B1047" s="4">
        <v>2021</v>
      </c>
      <c r="C1047" s="47">
        <v>44440</v>
      </c>
      <c r="D1047" s="55">
        <f t="shared" si="17"/>
        <v>44440</v>
      </c>
      <c r="E1047" s="4" t="s">
        <v>45</v>
      </c>
      <c r="F1047" s="4" t="s">
        <v>46</v>
      </c>
      <c r="G1047" s="4" t="s">
        <v>47</v>
      </c>
      <c r="H1047" s="4" t="s">
        <v>48</v>
      </c>
      <c r="I1047" s="4" t="s">
        <v>49</v>
      </c>
      <c r="J1047" s="4" t="s">
        <v>50</v>
      </c>
      <c r="K1047" s="10">
        <v>314</v>
      </c>
      <c r="L1047" s="9">
        <v>449.02</v>
      </c>
    </row>
    <row r="1048" spans="1:12" x14ac:dyDescent="0.25">
      <c r="A1048" s="2" t="s">
        <v>42</v>
      </c>
      <c r="B1048" s="2">
        <v>2021</v>
      </c>
      <c r="C1048" s="46">
        <v>44440</v>
      </c>
      <c r="D1048" s="54">
        <f t="shared" si="17"/>
        <v>44440</v>
      </c>
      <c r="E1048" s="2" t="s">
        <v>45</v>
      </c>
      <c r="F1048" s="2" t="s">
        <v>46</v>
      </c>
      <c r="G1048" s="2" t="s">
        <v>47</v>
      </c>
      <c r="H1048" s="2" t="s">
        <v>48</v>
      </c>
      <c r="I1048" s="2" t="s">
        <v>49</v>
      </c>
      <c r="J1048" s="2" t="s">
        <v>51</v>
      </c>
      <c r="K1048" s="11">
        <v>146</v>
      </c>
      <c r="L1048" s="8">
        <v>198.56</v>
      </c>
    </row>
    <row r="1049" spans="1:12" x14ac:dyDescent="0.25">
      <c r="A1049" s="4" t="s">
        <v>40</v>
      </c>
      <c r="B1049" s="4">
        <v>2021</v>
      </c>
      <c r="C1049" s="47">
        <v>44440</v>
      </c>
      <c r="D1049" s="55">
        <f t="shared" si="17"/>
        <v>44440</v>
      </c>
      <c r="E1049" s="4" t="s">
        <v>45</v>
      </c>
      <c r="F1049" s="4" t="s">
        <v>46</v>
      </c>
      <c r="G1049" s="4" t="s">
        <v>47</v>
      </c>
      <c r="H1049" s="4" t="s">
        <v>48</v>
      </c>
      <c r="I1049" s="4" t="s">
        <v>49</v>
      </c>
      <c r="J1049" s="4" t="s">
        <v>51</v>
      </c>
      <c r="K1049" s="10">
        <v>194</v>
      </c>
      <c r="L1049" s="9">
        <v>277.42</v>
      </c>
    </row>
    <row r="1050" spans="1:12" x14ac:dyDescent="0.25">
      <c r="A1050" s="2" t="s">
        <v>40</v>
      </c>
      <c r="B1050" s="2">
        <v>2021</v>
      </c>
      <c r="C1050" s="46">
        <v>44440</v>
      </c>
      <c r="D1050" s="54">
        <f t="shared" si="17"/>
        <v>44440</v>
      </c>
      <c r="E1050" s="2" t="s">
        <v>45</v>
      </c>
      <c r="F1050" s="2" t="s">
        <v>46</v>
      </c>
      <c r="G1050" s="2" t="s">
        <v>47</v>
      </c>
      <c r="H1050" s="2" t="s">
        <v>48</v>
      </c>
      <c r="I1050" s="2" t="s">
        <v>49</v>
      </c>
      <c r="J1050" s="2" t="s">
        <v>51</v>
      </c>
      <c r="K1050" s="11">
        <v>190</v>
      </c>
      <c r="L1050" s="8">
        <v>271.7</v>
      </c>
    </row>
    <row r="1051" spans="1:12" x14ac:dyDescent="0.25">
      <c r="A1051" s="4" t="s">
        <v>40</v>
      </c>
      <c r="B1051" s="4">
        <v>2021</v>
      </c>
      <c r="C1051" s="47">
        <v>44440</v>
      </c>
      <c r="D1051" s="55">
        <f t="shared" si="17"/>
        <v>44440</v>
      </c>
      <c r="E1051" s="4" t="s">
        <v>45</v>
      </c>
      <c r="F1051" s="4" t="s">
        <v>46</v>
      </c>
      <c r="G1051" s="4" t="s">
        <v>47</v>
      </c>
      <c r="H1051" s="4" t="s">
        <v>48</v>
      </c>
      <c r="I1051" s="4" t="s">
        <v>49</v>
      </c>
      <c r="J1051" s="4" t="s">
        <v>51</v>
      </c>
      <c r="K1051" s="10">
        <v>364</v>
      </c>
      <c r="L1051" s="9">
        <v>520.52</v>
      </c>
    </row>
    <row r="1052" spans="1:12" x14ac:dyDescent="0.25">
      <c r="A1052" s="2" t="s">
        <v>40</v>
      </c>
      <c r="B1052" s="2">
        <v>2021</v>
      </c>
      <c r="C1052" s="46">
        <v>44440</v>
      </c>
      <c r="D1052" s="54">
        <f t="shared" si="17"/>
        <v>44440</v>
      </c>
      <c r="E1052" s="2" t="s">
        <v>45</v>
      </c>
      <c r="F1052" s="2" t="s">
        <v>46</v>
      </c>
      <c r="G1052" s="2" t="s">
        <v>47</v>
      </c>
      <c r="H1052" s="2" t="s">
        <v>48</v>
      </c>
      <c r="I1052" s="2" t="s">
        <v>49</v>
      </c>
      <c r="J1052" s="2" t="s">
        <v>50</v>
      </c>
      <c r="K1052" s="11">
        <v>324</v>
      </c>
      <c r="L1052" s="8">
        <v>526.24</v>
      </c>
    </row>
    <row r="1053" spans="1:12" x14ac:dyDescent="0.25">
      <c r="A1053" s="4" t="s">
        <v>40</v>
      </c>
      <c r="B1053" s="4">
        <v>2021</v>
      </c>
      <c r="C1053" s="47">
        <v>44440</v>
      </c>
      <c r="D1053" s="55">
        <f t="shared" si="17"/>
        <v>44440</v>
      </c>
      <c r="E1053" s="4" t="s">
        <v>45</v>
      </c>
      <c r="F1053" s="4" t="s">
        <v>46</v>
      </c>
      <c r="G1053" s="4" t="s">
        <v>47</v>
      </c>
      <c r="H1053" s="4" t="s">
        <v>48</v>
      </c>
      <c r="I1053" s="4" t="s">
        <v>49</v>
      </c>
      <c r="J1053" s="4" t="s">
        <v>50</v>
      </c>
      <c r="K1053" s="10">
        <v>318</v>
      </c>
      <c r="L1053" s="9">
        <v>526.24</v>
      </c>
    </row>
    <row r="1054" spans="1:12" x14ac:dyDescent="0.25">
      <c r="A1054" s="2" t="s">
        <v>41</v>
      </c>
      <c r="B1054" s="2">
        <v>2021</v>
      </c>
      <c r="C1054" s="46">
        <v>44440</v>
      </c>
      <c r="D1054" s="54">
        <f t="shared" si="17"/>
        <v>44440</v>
      </c>
      <c r="E1054" s="2" t="s">
        <v>45</v>
      </c>
      <c r="F1054" s="2" t="s">
        <v>46</v>
      </c>
      <c r="G1054" s="2" t="s">
        <v>47</v>
      </c>
      <c r="H1054" s="2" t="s">
        <v>48</v>
      </c>
      <c r="I1054" s="2" t="s">
        <v>49</v>
      </c>
      <c r="J1054" s="2" t="s">
        <v>51</v>
      </c>
      <c r="K1054" s="11">
        <v>692</v>
      </c>
      <c r="L1054" s="8">
        <v>989.56</v>
      </c>
    </row>
    <row r="1055" spans="1:12" x14ac:dyDescent="0.25">
      <c r="A1055" s="4" t="s">
        <v>42</v>
      </c>
      <c r="B1055" s="4">
        <v>2021</v>
      </c>
      <c r="C1055" s="47">
        <v>44440</v>
      </c>
      <c r="D1055" s="55">
        <f t="shared" si="17"/>
        <v>44440</v>
      </c>
      <c r="E1055" s="4" t="s">
        <v>45</v>
      </c>
      <c r="F1055" s="4" t="s">
        <v>46</v>
      </c>
      <c r="G1055" s="4" t="s">
        <v>47</v>
      </c>
      <c r="H1055" s="4" t="s">
        <v>48</v>
      </c>
      <c r="I1055" s="4" t="s">
        <v>49</v>
      </c>
      <c r="J1055" s="4" t="s">
        <v>51</v>
      </c>
      <c r="K1055" s="10">
        <v>725</v>
      </c>
      <c r="L1055" s="9">
        <v>1036.75</v>
      </c>
    </row>
    <row r="1056" spans="1:12" x14ac:dyDescent="0.25">
      <c r="A1056" s="2" t="s">
        <v>41</v>
      </c>
      <c r="B1056" s="2">
        <v>2021</v>
      </c>
      <c r="C1056" s="46">
        <v>44440</v>
      </c>
      <c r="D1056" s="54">
        <f t="shared" si="17"/>
        <v>44440</v>
      </c>
      <c r="E1056" s="2" t="s">
        <v>45</v>
      </c>
      <c r="F1056" s="2" t="s">
        <v>46</v>
      </c>
      <c r="G1056" s="2" t="s">
        <v>47</v>
      </c>
      <c r="H1056" s="2" t="s">
        <v>48</v>
      </c>
      <c r="I1056" s="2" t="s">
        <v>49</v>
      </c>
      <c r="J1056" s="2" t="s">
        <v>51</v>
      </c>
      <c r="K1056" s="11">
        <v>778</v>
      </c>
      <c r="L1056" s="8">
        <v>1112.54</v>
      </c>
    </row>
    <row r="1057" spans="1:12" x14ac:dyDescent="0.25">
      <c r="A1057" s="4" t="s">
        <v>40</v>
      </c>
      <c r="B1057" s="4">
        <v>2021</v>
      </c>
      <c r="C1057" s="47">
        <v>44440</v>
      </c>
      <c r="D1057" s="55">
        <f t="shared" si="17"/>
        <v>44440</v>
      </c>
      <c r="E1057" s="4" t="s">
        <v>45</v>
      </c>
      <c r="F1057" s="4" t="s">
        <v>46</v>
      </c>
      <c r="G1057" s="4" t="s">
        <v>47</v>
      </c>
      <c r="H1057" s="4" t="s">
        <v>48</v>
      </c>
      <c r="I1057" s="4" t="s">
        <v>49</v>
      </c>
      <c r="J1057" s="4" t="s">
        <v>50</v>
      </c>
      <c r="K1057" s="10">
        <v>327</v>
      </c>
      <c r="L1057" s="9">
        <v>467.61</v>
      </c>
    </row>
    <row r="1058" spans="1:12" x14ac:dyDescent="0.25">
      <c r="A1058" s="2" t="s">
        <v>42</v>
      </c>
      <c r="B1058" s="2">
        <v>2021</v>
      </c>
      <c r="C1058" s="46">
        <v>44440</v>
      </c>
      <c r="D1058" s="54">
        <f t="shared" si="17"/>
        <v>44440</v>
      </c>
      <c r="E1058" s="2" t="s">
        <v>45</v>
      </c>
      <c r="F1058" s="2" t="s">
        <v>46</v>
      </c>
      <c r="G1058" s="2" t="s">
        <v>47</v>
      </c>
      <c r="H1058" s="2" t="s">
        <v>48</v>
      </c>
      <c r="I1058" s="2" t="s">
        <v>49</v>
      </c>
      <c r="J1058" s="2" t="s">
        <v>50</v>
      </c>
      <c r="K1058" s="11">
        <v>321</v>
      </c>
      <c r="L1058" s="8">
        <v>459.03</v>
      </c>
    </row>
    <row r="1059" spans="1:12" x14ac:dyDescent="0.25">
      <c r="A1059" s="4" t="s">
        <v>40</v>
      </c>
      <c r="B1059" s="4">
        <v>2021</v>
      </c>
      <c r="C1059" s="47">
        <v>44440</v>
      </c>
      <c r="D1059" s="55">
        <f t="shared" si="17"/>
        <v>44440</v>
      </c>
      <c r="E1059" s="4" t="s">
        <v>45</v>
      </c>
      <c r="F1059" s="4" t="s">
        <v>46</v>
      </c>
      <c r="G1059" s="4" t="s">
        <v>47</v>
      </c>
      <c r="H1059" s="4" t="s">
        <v>48</v>
      </c>
      <c r="I1059" s="4" t="s">
        <v>49</v>
      </c>
      <c r="J1059" s="4" t="s">
        <v>50</v>
      </c>
      <c r="K1059" s="10">
        <v>315</v>
      </c>
      <c r="L1059" s="9">
        <v>450.45</v>
      </c>
    </row>
    <row r="1060" spans="1:12" x14ac:dyDescent="0.25">
      <c r="A1060" s="2" t="s">
        <v>41</v>
      </c>
      <c r="B1060" s="2">
        <v>2021</v>
      </c>
      <c r="C1060" s="46">
        <v>44440</v>
      </c>
      <c r="D1060" s="54">
        <f t="shared" si="17"/>
        <v>44440</v>
      </c>
      <c r="E1060" s="2" t="s">
        <v>45</v>
      </c>
      <c r="F1060" s="2" t="s">
        <v>46</v>
      </c>
      <c r="G1060" s="2" t="s">
        <v>47</v>
      </c>
      <c r="H1060" s="2" t="s">
        <v>48</v>
      </c>
      <c r="I1060" s="2" t="s">
        <v>49</v>
      </c>
      <c r="J1060" s="2" t="s">
        <v>51</v>
      </c>
      <c r="K1060" s="11">
        <v>147</v>
      </c>
      <c r="L1060" s="8">
        <v>210.21</v>
      </c>
    </row>
    <row r="1061" spans="1:12" x14ac:dyDescent="0.25">
      <c r="A1061" s="4" t="s">
        <v>40</v>
      </c>
      <c r="B1061" s="4">
        <v>2021</v>
      </c>
      <c r="C1061" s="47">
        <v>44440</v>
      </c>
      <c r="D1061" s="55">
        <f t="shared" si="17"/>
        <v>44440</v>
      </c>
      <c r="E1061" s="4" t="s">
        <v>45</v>
      </c>
      <c r="F1061" s="4" t="s">
        <v>46</v>
      </c>
      <c r="G1061" s="4" t="s">
        <v>47</v>
      </c>
      <c r="H1061" s="4" t="s">
        <v>48</v>
      </c>
      <c r="I1061" s="4" t="s">
        <v>49</v>
      </c>
      <c r="J1061" s="4" t="s">
        <v>51</v>
      </c>
      <c r="K1061" s="10">
        <v>145</v>
      </c>
      <c r="L1061" s="9">
        <v>207.35</v>
      </c>
    </row>
    <row r="1062" spans="1:12" x14ac:dyDescent="0.25">
      <c r="A1062" s="2" t="s">
        <v>40</v>
      </c>
      <c r="B1062" s="2">
        <v>2021</v>
      </c>
      <c r="C1062" s="46">
        <v>44440</v>
      </c>
      <c r="D1062" s="54">
        <f t="shared" si="17"/>
        <v>44440</v>
      </c>
      <c r="E1062" s="2" t="s">
        <v>45</v>
      </c>
      <c r="F1062" s="2" t="s">
        <v>46</v>
      </c>
      <c r="G1062" s="2" t="s">
        <v>47</v>
      </c>
      <c r="H1062" s="2" t="s">
        <v>48</v>
      </c>
      <c r="I1062" s="2" t="s">
        <v>49</v>
      </c>
      <c r="J1062" s="2" t="s">
        <v>51</v>
      </c>
      <c r="K1062" s="11">
        <v>193</v>
      </c>
      <c r="L1062" s="8">
        <v>275.99</v>
      </c>
    </row>
    <row r="1063" spans="1:12" x14ac:dyDescent="0.25">
      <c r="A1063" s="4" t="s">
        <v>42</v>
      </c>
      <c r="B1063" s="4">
        <v>2021</v>
      </c>
      <c r="C1063" s="47">
        <v>44440</v>
      </c>
      <c r="D1063" s="55">
        <f t="shared" si="17"/>
        <v>44440</v>
      </c>
      <c r="E1063" s="4" t="s">
        <v>45</v>
      </c>
      <c r="F1063" s="4" t="s">
        <v>46</v>
      </c>
      <c r="G1063" s="4" t="s">
        <v>47</v>
      </c>
      <c r="H1063" s="4" t="s">
        <v>48</v>
      </c>
      <c r="I1063" s="4" t="s">
        <v>49</v>
      </c>
      <c r="J1063" s="4" t="s">
        <v>50</v>
      </c>
      <c r="K1063" s="10">
        <v>323</v>
      </c>
      <c r="L1063" s="9">
        <v>461.89</v>
      </c>
    </row>
    <row r="1064" spans="1:12" x14ac:dyDescent="0.25">
      <c r="A1064" s="2" t="s">
        <v>40</v>
      </c>
      <c r="B1064" s="2">
        <v>2021</v>
      </c>
      <c r="C1064" s="46">
        <v>44440</v>
      </c>
      <c r="D1064" s="54">
        <f t="shared" si="17"/>
        <v>44440</v>
      </c>
      <c r="E1064" s="2" t="s">
        <v>45</v>
      </c>
      <c r="F1064" s="2" t="s">
        <v>46</v>
      </c>
      <c r="G1064" s="2" t="s">
        <v>47</v>
      </c>
      <c r="H1064" s="2" t="s">
        <v>48</v>
      </c>
      <c r="I1064" s="2" t="s">
        <v>49</v>
      </c>
      <c r="J1064" s="2" t="s">
        <v>50</v>
      </c>
      <c r="K1064" s="11">
        <v>317</v>
      </c>
      <c r="L1064" s="8">
        <v>453.31</v>
      </c>
    </row>
    <row r="1065" spans="1:12" x14ac:dyDescent="0.25">
      <c r="A1065" s="4" t="s">
        <v>42</v>
      </c>
      <c r="B1065" s="4">
        <v>2021</v>
      </c>
      <c r="C1065" s="47">
        <v>44440</v>
      </c>
      <c r="D1065" s="55">
        <f t="shared" si="17"/>
        <v>44440</v>
      </c>
      <c r="E1065" s="4" t="s">
        <v>45</v>
      </c>
      <c r="F1065" s="4" t="s">
        <v>46</v>
      </c>
      <c r="G1065" s="4" t="s">
        <v>47</v>
      </c>
      <c r="H1065" s="4" t="s">
        <v>48</v>
      </c>
      <c r="I1065" s="4" t="s">
        <v>49</v>
      </c>
      <c r="J1065" s="4" t="s">
        <v>51</v>
      </c>
      <c r="K1065" s="10">
        <v>143</v>
      </c>
      <c r="L1065" s="9">
        <v>204.49</v>
      </c>
    </row>
    <row r="1066" spans="1:12" x14ac:dyDescent="0.25">
      <c r="A1066" s="2" t="s">
        <v>40</v>
      </c>
      <c r="B1066" s="2">
        <v>2021</v>
      </c>
      <c r="C1066" s="46">
        <v>44440</v>
      </c>
      <c r="D1066" s="54">
        <f t="shared" si="17"/>
        <v>44440</v>
      </c>
      <c r="E1066" s="2" t="s">
        <v>45</v>
      </c>
      <c r="F1066" s="2" t="s">
        <v>46</v>
      </c>
      <c r="G1066" s="2" t="s">
        <v>47</v>
      </c>
      <c r="H1066" s="2" t="s">
        <v>48</v>
      </c>
      <c r="I1066" s="2" t="s">
        <v>49</v>
      </c>
      <c r="J1066" s="2" t="s">
        <v>51</v>
      </c>
      <c r="K1066" s="11">
        <v>191</v>
      </c>
      <c r="L1066" s="8">
        <v>273.13</v>
      </c>
    </row>
    <row r="1067" spans="1:12" x14ac:dyDescent="0.25">
      <c r="A1067" s="4" t="s">
        <v>42</v>
      </c>
      <c r="B1067" s="4">
        <v>2021</v>
      </c>
      <c r="C1067" s="47">
        <v>44440</v>
      </c>
      <c r="D1067" s="55">
        <f t="shared" si="17"/>
        <v>44440</v>
      </c>
      <c r="E1067" s="4" t="s">
        <v>45</v>
      </c>
      <c r="F1067" s="4" t="s">
        <v>46</v>
      </c>
      <c r="G1067" s="4" t="s">
        <v>47</v>
      </c>
      <c r="H1067" s="4" t="s">
        <v>48</v>
      </c>
      <c r="I1067" s="4" t="s">
        <v>49</v>
      </c>
      <c r="J1067" s="4" t="s">
        <v>51</v>
      </c>
      <c r="K1067" s="10">
        <v>787</v>
      </c>
      <c r="L1067" s="9">
        <v>1125.4099999999999</v>
      </c>
    </row>
    <row r="1068" spans="1:12" x14ac:dyDescent="0.25">
      <c r="A1068" s="2" t="s">
        <v>41</v>
      </c>
      <c r="B1068" s="2">
        <v>2021</v>
      </c>
      <c r="C1068" s="46">
        <v>44287</v>
      </c>
      <c r="D1068" s="54">
        <f t="shared" si="17"/>
        <v>44287</v>
      </c>
      <c r="E1068" s="2" t="s">
        <v>53</v>
      </c>
      <c r="F1068" s="2" t="s">
        <v>46</v>
      </c>
      <c r="G1068" s="2" t="s">
        <v>47</v>
      </c>
      <c r="H1068" s="2" t="s">
        <v>48</v>
      </c>
      <c r="I1068" s="2" t="s">
        <v>49</v>
      </c>
      <c r="J1068" s="2" t="s">
        <v>50</v>
      </c>
      <c r="K1068" s="11">
        <v>266</v>
      </c>
      <c r="L1068" s="8">
        <v>380.38</v>
      </c>
    </row>
    <row r="1069" spans="1:12" x14ac:dyDescent="0.25">
      <c r="A1069" s="4" t="s">
        <v>41</v>
      </c>
      <c r="B1069" s="4">
        <v>2021</v>
      </c>
      <c r="C1069" s="47">
        <v>44287</v>
      </c>
      <c r="D1069" s="55">
        <f t="shared" si="17"/>
        <v>44287</v>
      </c>
      <c r="E1069" s="4" t="s">
        <v>53</v>
      </c>
      <c r="F1069" s="4" t="s">
        <v>46</v>
      </c>
      <c r="G1069" s="4" t="s">
        <v>47</v>
      </c>
      <c r="H1069" s="4" t="s">
        <v>48</v>
      </c>
      <c r="I1069" s="4" t="s">
        <v>49</v>
      </c>
      <c r="J1069" s="4" t="s">
        <v>50</v>
      </c>
      <c r="K1069" s="10">
        <v>314</v>
      </c>
      <c r="L1069" s="9">
        <v>449.02</v>
      </c>
    </row>
    <row r="1070" spans="1:12" x14ac:dyDescent="0.25">
      <c r="A1070" s="2" t="s">
        <v>40</v>
      </c>
      <c r="B1070" s="2">
        <v>2021</v>
      </c>
      <c r="C1070" s="46">
        <v>44287</v>
      </c>
      <c r="D1070" s="54">
        <f t="shared" si="17"/>
        <v>44287</v>
      </c>
      <c r="E1070" s="2" t="s">
        <v>53</v>
      </c>
      <c r="F1070" s="2" t="s">
        <v>46</v>
      </c>
      <c r="G1070" s="2" t="s">
        <v>47</v>
      </c>
      <c r="H1070" s="2" t="s">
        <v>48</v>
      </c>
      <c r="I1070" s="2" t="s">
        <v>49</v>
      </c>
      <c r="J1070" s="2" t="s">
        <v>50</v>
      </c>
      <c r="K1070" s="11">
        <v>236</v>
      </c>
      <c r="L1070" s="8">
        <v>337.48</v>
      </c>
    </row>
    <row r="1071" spans="1:12" x14ac:dyDescent="0.25">
      <c r="A1071" s="4" t="s">
        <v>41</v>
      </c>
      <c r="B1071" s="4">
        <v>2021</v>
      </c>
      <c r="C1071" s="47">
        <v>44287</v>
      </c>
      <c r="D1071" s="55">
        <f t="shared" si="17"/>
        <v>44287</v>
      </c>
      <c r="E1071" s="4" t="s">
        <v>53</v>
      </c>
      <c r="F1071" s="4" t="s">
        <v>46</v>
      </c>
      <c r="G1071" s="4" t="s">
        <v>47</v>
      </c>
      <c r="H1071" s="4" t="s">
        <v>48</v>
      </c>
      <c r="I1071" s="4" t="s">
        <v>49</v>
      </c>
      <c r="J1071" s="4" t="s">
        <v>50</v>
      </c>
      <c r="K1071" s="10">
        <v>310</v>
      </c>
      <c r="L1071" s="9">
        <v>526.24</v>
      </c>
    </row>
    <row r="1072" spans="1:12" x14ac:dyDescent="0.25">
      <c r="A1072" s="2" t="s">
        <v>42</v>
      </c>
      <c r="B1072" s="2">
        <v>2021</v>
      </c>
      <c r="C1072" s="46">
        <v>44287</v>
      </c>
      <c r="D1072" s="54">
        <f t="shared" si="17"/>
        <v>44287</v>
      </c>
      <c r="E1072" s="2" t="s">
        <v>53</v>
      </c>
      <c r="F1072" s="2" t="s">
        <v>46</v>
      </c>
      <c r="G1072" s="2" t="s">
        <v>47</v>
      </c>
      <c r="H1072" s="2" t="s">
        <v>48</v>
      </c>
      <c r="I1072" s="2" t="s">
        <v>49</v>
      </c>
      <c r="J1072" s="2" t="s">
        <v>50</v>
      </c>
      <c r="K1072" s="11">
        <v>238</v>
      </c>
      <c r="L1072" s="8">
        <v>526.24</v>
      </c>
    </row>
    <row r="1073" spans="1:12" x14ac:dyDescent="0.25">
      <c r="A1073" s="4" t="s">
        <v>40</v>
      </c>
      <c r="B1073" s="4">
        <v>2021</v>
      </c>
      <c r="C1073" s="47">
        <v>44287</v>
      </c>
      <c r="D1073" s="55">
        <f t="shared" si="17"/>
        <v>44287</v>
      </c>
      <c r="E1073" s="4" t="s">
        <v>53</v>
      </c>
      <c r="F1073" s="4" t="s">
        <v>46</v>
      </c>
      <c r="G1073" s="4" t="s">
        <v>47</v>
      </c>
      <c r="H1073" s="4" t="s">
        <v>48</v>
      </c>
      <c r="I1073" s="4" t="s">
        <v>49</v>
      </c>
      <c r="J1073" s="4" t="s">
        <v>50</v>
      </c>
      <c r="K1073" s="10">
        <v>1000</v>
      </c>
      <c r="L1073" s="9">
        <v>1430</v>
      </c>
    </row>
    <row r="1074" spans="1:12" x14ac:dyDescent="0.25">
      <c r="A1074" s="2" t="s">
        <v>43</v>
      </c>
      <c r="B1074" s="2">
        <v>2021</v>
      </c>
      <c r="C1074" s="46">
        <v>44287</v>
      </c>
      <c r="D1074" s="54">
        <f t="shared" si="17"/>
        <v>44287</v>
      </c>
      <c r="E1074" s="2" t="s">
        <v>53</v>
      </c>
      <c r="F1074" s="2" t="s">
        <v>46</v>
      </c>
      <c r="G1074" s="2" t="s">
        <v>47</v>
      </c>
      <c r="H1074" s="2" t="s">
        <v>48</v>
      </c>
      <c r="I1074" s="2" t="s">
        <v>49</v>
      </c>
      <c r="J1074" s="2" t="s">
        <v>50</v>
      </c>
      <c r="K1074" s="11">
        <v>1033</v>
      </c>
      <c r="L1074" s="8">
        <v>1477.19</v>
      </c>
    </row>
    <row r="1075" spans="1:12" x14ac:dyDescent="0.25">
      <c r="A1075" s="4" t="s">
        <v>42</v>
      </c>
      <c r="B1075" s="4">
        <v>2021</v>
      </c>
      <c r="C1075" s="47">
        <v>44287</v>
      </c>
      <c r="D1075" s="55">
        <f t="shared" si="17"/>
        <v>44287</v>
      </c>
      <c r="E1075" s="4" t="s">
        <v>53</v>
      </c>
      <c r="F1075" s="4" t="s">
        <v>46</v>
      </c>
      <c r="G1075" s="4" t="s">
        <v>47</v>
      </c>
      <c r="H1075" s="4" t="s">
        <v>48</v>
      </c>
      <c r="I1075" s="4" t="s">
        <v>49</v>
      </c>
      <c r="J1075" s="4" t="s">
        <v>50</v>
      </c>
      <c r="K1075" s="10">
        <v>240</v>
      </c>
      <c r="L1075" s="9">
        <v>343.2</v>
      </c>
    </row>
    <row r="1076" spans="1:12" x14ac:dyDescent="0.25">
      <c r="A1076" s="2" t="s">
        <v>42</v>
      </c>
      <c r="B1076" s="2">
        <v>2021</v>
      </c>
      <c r="C1076" s="46">
        <v>44287</v>
      </c>
      <c r="D1076" s="54">
        <f t="shared" si="17"/>
        <v>44287</v>
      </c>
      <c r="E1076" s="2" t="s">
        <v>53</v>
      </c>
      <c r="F1076" s="2" t="s">
        <v>46</v>
      </c>
      <c r="G1076" s="2" t="s">
        <v>47</v>
      </c>
      <c r="H1076" s="2" t="s">
        <v>48</v>
      </c>
      <c r="I1076" s="2" t="s">
        <v>49</v>
      </c>
      <c r="J1076" s="2" t="s">
        <v>50</v>
      </c>
      <c r="K1076" s="11">
        <v>267</v>
      </c>
      <c r="L1076" s="8">
        <v>381.81</v>
      </c>
    </row>
    <row r="1077" spans="1:12" x14ac:dyDescent="0.25">
      <c r="A1077" s="4" t="s">
        <v>40</v>
      </c>
      <c r="B1077" s="4">
        <v>2021</v>
      </c>
      <c r="C1077" s="47">
        <v>44287</v>
      </c>
      <c r="D1077" s="55">
        <f t="shared" si="17"/>
        <v>44287</v>
      </c>
      <c r="E1077" s="4" t="s">
        <v>53</v>
      </c>
      <c r="F1077" s="4" t="s">
        <v>46</v>
      </c>
      <c r="G1077" s="4" t="s">
        <v>47</v>
      </c>
      <c r="H1077" s="4" t="s">
        <v>48</v>
      </c>
      <c r="I1077" s="4" t="s">
        <v>49</v>
      </c>
      <c r="J1077" s="4" t="s">
        <v>50</v>
      </c>
      <c r="K1077" s="10">
        <v>237</v>
      </c>
      <c r="L1077" s="9">
        <v>338.90999999999997</v>
      </c>
    </row>
    <row r="1078" spans="1:12" x14ac:dyDescent="0.25">
      <c r="A1078" s="2" t="s">
        <v>42</v>
      </c>
      <c r="B1078" s="2">
        <v>2021</v>
      </c>
      <c r="C1078" s="46">
        <v>44287</v>
      </c>
      <c r="D1078" s="54">
        <f t="shared" si="17"/>
        <v>44287</v>
      </c>
      <c r="E1078" s="2" t="s">
        <v>53</v>
      </c>
      <c r="F1078" s="2" t="s">
        <v>46</v>
      </c>
      <c r="G1078" s="2" t="s">
        <v>47</v>
      </c>
      <c r="H1078" s="2" t="s">
        <v>48</v>
      </c>
      <c r="I1078" s="2" t="s">
        <v>49</v>
      </c>
      <c r="J1078" s="2" t="s">
        <v>50</v>
      </c>
      <c r="K1078" s="11">
        <v>781</v>
      </c>
      <c r="L1078" s="8">
        <v>1116.83</v>
      </c>
    </row>
    <row r="1079" spans="1:12" x14ac:dyDescent="0.25">
      <c r="A1079" s="4" t="s">
        <v>40</v>
      </c>
      <c r="B1079" s="4">
        <v>2021</v>
      </c>
      <c r="C1079" s="47">
        <v>44287</v>
      </c>
      <c r="D1079" s="55">
        <f t="shared" si="17"/>
        <v>44287</v>
      </c>
      <c r="E1079" s="4" t="s">
        <v>53</v>
      </c>
      <c r="F1079" s="4" t="s">
        <v>46</v>
      </c>
      <c r="G1079" s="4" t="s">
        <v>47</v>
      </c>
      <c r="H1079" s="4" t="s">
        <v>48</v>
      </c>
      <c r="I1079" s="4" t="s">
        <v>49</v>
      </c>
      <c r="J1079" s="4" t="s">
        <v>50</v>
      </c>
      <c r="K1079" s="10">
        <v>814</v>
      </c>
      <c r="L1079" s="9">
        <v>1164.02</v>
      </c>
    </row>
    <row r="1080" spans="1:12" x14ac:dyDescent="0.25">
      <c r="A1080" s="2" t="s">
        <v>40</v>
      </c>
      <c r="B1080" s="2">
        <v>2021</v>
      </c>
      <c r="C1080" s="46">
        <v>44287</v>
      </c>
      <c r="D1080" s="54">
        <f t="shared" si="17"/>
        <v>44287</v>
      </c>
      <c r="E1080" s="2" t="s">
        <v>53</v>
      </c>
      <c r="F1080" s="2" t="s">
        <v>46</v>
      </c>
      <c r="G1080" s="2" t="s">
        <v>47</v>
      </c>
      <c r="H1080" s="2" t="s">
        <v>48</v>
      </c>
      <c r="I1080" s="2" t="s">
        <v>49</v>
      </c>
      <c r="J1080" s="2" t="s">
        <v>50</v>
      </c>
      <c r="K1080" s="11">
        <v>263</v>
      </c>
      <c r="L1080" s="8">
        <v>376.09000000000003</v>
      </c>
    </row>
    <row r="1081" spans="1:12" x14ac:dyDescent="0.25">
      <c r="A1081" s="4" t="s">
        <v>40</v>
      </c>
      <c r="B1081" s="4">
        <v>2021</v>
      </c>
      <c r="C1081" s="47">
        <v>44287</v>
      </c>
      <c r="D1081" s="55">
        <f t="shared" si="17"/>
        <v>44287</v>
      </c>
      <c r="E1081" s="4" t="s">
        <v>53</v>
      </c>
      <c r="F1081" s="4" t="s">
        <v>46</v>
      </c>
      <c r="G1081" s="4" t="s">
        <v>47</v>
      </c>
      <c r="H1081" s="4" t="s">
        <v>48</v>
      </c>
      <c r="I1081" s="4" t="s">
        <v>49</v>
      </c>
      <c r="J1081" s="4" t="s">
        <v>50</v>
      </c>
      <c r="K1081" s="10">
        <v>311</v>
      </c>
      <c r="L1081" s="9">
        <v>444.73</v>
      </c>
    </row>
    <row r="1082" spans="1:12" x14ac:dyDescent="0.25">
      <c r="A1082" s="2" t="s">
        <v>41</v>
      </c>
      <c r="B1082" s="2">
        <v>2021</v>
      </c>
      <c r="C1082" s="46">
        <v>44287</v>
      </c>
      <c r="D1082" s="54">
        <f t="shared" si="17"/>
        <v>44287</v>
      </c>
      <c r="E1082" s="2" t="s">
        <v>53</v>
      </c>
      <c r="F1082" s="2" t="s">
        <v>46</v>
      </c>
      <c r="G1082" s="2" t="s">
        <v>47</v>
      </c>
      <c r="H1082" s="2" t="s">
        <v>48</v>
      </c>
      <c r="I1082" s="2" t="s">
        <v>49</v>
      </c>
      <c r="J1082" s="2" t="s">
        <v>50</v>
      </c>
      <c r="K1082" s="11">
        <v>239</v>
      </c>
      <c r="L1082" s="8">
        <v>341.77</v>
      </c>
    </row>
    <row r="1083" spans="1:12" x14ac:dyDescent="0.25">
      <c r="A1083" s="4" t="s">
        <v>40</v>
      </c>
      <c r="B1083" s="4">
        <v>2021</v>
      </c>
      <c r="C1083" s="47">
        <v>44409</v>
      </c>
      <c r="D1083" s="55">
        <f t="shared" si="17"/>
        <v>44409</v>
      </c>
      <c r="E1083" s="4" t="s">
        <v>53</v>
      </c>
      <c r="F1083" s="4" t="s">
        <v>46</v>
      </c>
      <c r="G1083" s="4" t="s">
        <v>47</v>
      </c>
      <c r="H1083" s="4" t="s">
        <v>48</v>
      </c>
      <c r="I1083" s="4" t="s">
        <v>49</v>
      </c>
      <c r="J1083" s="4" t="s">
        <v>50</v>
      </c>
      <c r="K1083" s="10">
        <v>242</v>
      </c>
      <c r="L1083" s="9">
        <v>346.06</v>
      </c>
    </row>
    <row r="1084" spans="1:12" x14ac:dyDescent="0.25">
      <c r="A1084" s="2" t="s">
        <v>44</v>
      </c>
      <c r="B1084" s="2">
        <v>2021</v>
      </c>
      <c r="C1084" s="46">
        <v>44409</v>
      </c>
      <c r="D1084" s="54">
        <f t="shared" si="17"/>
        <v>44409</v>
      </c>
      <c r="E1084" s="2" t="s">
        <v>53</v>
      </c>
      <c r="F1084" s="2" t="s">
        <v>46</v>
      </c>
      <c r="G1084" s="2" t="s">
        <v>47</v>
      </c>
      <c r="H1084" s="2" t="s">
        <v>48</v>
      </c>
      <c r="I1084" s="2" t="s">
        <v>49</v>
      </c>
      <c r="J1084" s="2" t="s">
        <v>50</v>
      </c>
      <c r="K1084" s="11">
        <v>290</v>
      </c>
      <c r="L1084" s="8">
        <v>414.7</v>
      </c>
    </row>
    <row r="1085" spans="1:12" x14ac:dyDescent="0.25">
      <c r="A1085" s="4" t="s">
        <v>41</v>
      </c>
      <c r="B1085" s="4">
        <v>2021</v>
      </c>
      <c r="C1085" s="47">
        <v>44409</v>
      </c>
      <c r="D1085" s="55">
        <f t="shared" si="17"/>
        <v>44409</v>
      </c>
      <c r="E1085" s="4" t="s">
        <v>45</v>
      </c>
      <c r="F1085" s="4" t="s">
        <v>46</v>
      </c>
      <c r="G1085" s="4" t="s">
        <v>47</v>
      </c>
      <c r="H1085" s="4" t="s">
        <v>48</v>
      </c>
      <c r="I1085" s="4" t="s">
        <v>49</v>
      </c>
      <c r="J1085" s="4" t="s">
        <v>50</v>
      </c>
      <c r="K1085" s="10">
        <v>218</v>
      </c>
      <c r="L1085" s="9">
        <v>311.74</v>
      </c>
    </row>
    <row r="1086" spans="1:12" x14ac:dyDescent="0.25">
      <c r="A1086" s="2" t="s">
        <v>41</v>
      </c>
      <c r="B1086" s="2">
        <v>2021</v>
      </c>
      <c r="C1086" s="46">
        <v>44409</v>
      </c>
      <c r="D1086" s="54">
        <f t="shared" si="17"/>
        <v>44409</v>
      </c>
      <c r="E1086" s="2" t="s">
        <v>45</v>
      </c>
      <c r="F1086" s="2" t="s">
        <v>46</v>
      </c>
      <c r="G1086" s="2" t="s">
        <v>47</v>
      </c>
      <c r="H1086" s="2" t="s">
        <v>48</v>
      </c>
      <c r="I1086" s="2" t="s">
        <v>49</v>
      </c>
      <c r="J1086" s="2" t="s">
        <v>50</v>
      </c>
      <c r="K1086" s="11">
        <v>244</v>
      </c>
      <c r="L1086" s="8">
        <v>526.24</v>
      </c>
    </row>
    <row r="1087" spans="1:12" x14ac:dyDescent="0.25">
      <c r="A1087" s="4" t="s">
        <v>40</v>
      </c>
      <c r="B1087" s="4">
        <v>2021</v>
      </c>
      <c r="C1087" s="47">
        <v>44409</v>
      </c>
      <c r="D1087" s="55">
        <f t="shared" si="17"/>
        <v>44409</v>
      </c>
      <c r="E1087" s="4" t="s">
        <v>45</v>
      </c>
      <c r="F1087" s="4" t="s">
        <v>46</v>
      </c>
      <c r="G1087" s="4" t="s">
        <v>47</v>
      </c>
      <c r="H1087" s="4" t="s">
        <v>48</v>
      </c>
      <c r="I1087" s="4" t="s">
        <v>49</v>
      </c>
      <c r="J1087" s="4" t="s">
        <v>50</v>
      </c>
      <c r="K1087" s="10">
        <v>292</v>
      </c>
      <c r="L1087" s="9">
        <v>526.24</v>
      </c>
    </row>
    <row r="1088" spans="1:12" x14ac:dyDescent="0.25">
      <c r="A1088" s="2" t="s">
        <v>41</v>
      </c>
      <c r="B1088" s="2">
        <v>2021</v>
      </c>
      <c r="C1088" s="46">
        <v>44409</v>
      </c>
      <c r="D1088" s="54">
        <f t="shared" si="17"/>
        <v>44409</v>
      </c>
      <c r="E1088" s="2" t="s">
        <v>45</v>
      </c>
      <c r="F1088" s="2" t="s">
        <v>46</v>
      </c>
      <c r="G1088" s="2" t="s">
        <v>47</v>
      </c>
      <c r="H1088" s="2" t="s">
        <v>48</v>
      </c>
      <c r="I1088" s="2" t="s">
        <v>49</v>
      </c>
      <c r="J1088" s="2" t="s">
        <v>50</v>
      </c>
      <c r="K1088" s="11">
        <v>1003</v>
      </c>
      <c r="L1088" s="8">
        <v>1434.29</v>
      </c>
    </row>
    <row r="1089" spans="1:12" x14ac:dyDescent="0.25">
      <c r="A1089" s="4" t="s">
        <v>41</v>
      </c>
      <c r="B1089" s="4">
        <v>2021</v>
      </c>
      <c r="C1089" s="47">
        <v>44409</v>
      </c>
      <c r="D1089" s="55">
        <f t="shared" si="17"/>
        <v>44409</v>
      </c>
      <c r="E1089" s="4" t="s">
        <v>45</v>
      </c>
      <c r="F1089" s="4" t="s">
        <v>46</v>
      </c>
      <c r="G1089" s="4" t="s">
        <v>47</v>
      </c>
      <c r="H1089" s="4" t="s">
        <v>48</v>
      </c>
      <c r="I1089" s="4" t="s">
        <v>49</v>
      </c>
      <c r="J1089" s="4" t="s">
        <v>50</v>
      </c>
      <c r="K1089" s="10">
        <v>1037</v>
      </c>
      <c r="L1089" s="9">
        <v>1482.9099999999999</v>
      </c>
    </row>
    <row r="1090" spans="1:12" x14ac:dyDescent="0.25">
      <c r="A1090" s="2" t="s">
        <v>40</v>
      </c>
      <c r="B1090" s="2">
        <v>2021</v>
      </c>
      <c r="C1090" s="46">
        <v>44409</v>
      </c>
      <c r="D1090" s="54">
        <f t="shared" si="17"/>
        <v>44409</v>
      </c>
      <c r="E1090" s="2" t="s">
        <v>45</v>
      </c>
      <c r="F1090" s="2" t="s">
        <v>46</v>
      </c>
      <c r="G1090" s="2" t="s">
        <v>47</v>
      </c>
      <c r="H1090" s="2" t="s">
        <v>48</v>
      </c>
      <c r="I1090" s="2" t="s">
        <v>49</v>
      </c>
      <c r="J1090" s="2" t="s">
        <v>50</v>
      </c>
      <c r="K1090" s="11">
        <v>216</v>
      </c>
      <c r="L1090" s="8">
        <v>308.88</v>
      </c>
    </row>
    <row r="1091" spans="1:12" x14ac:dyDescent="0.25">
      <c r="A1091" s="4" t="s">
        <v>40</v>
      </c>
      <c r="B1091" s="4">
        <v>2021</v>
      </c>
      <c r="C1091" s="47">
        <v>44409</v>
      </c>
      <c r="D1091" s="55">
        <f t="shared" si="17"/>
        <v>44409</v>
      </c>
      <c r="E1091" s="4" t="s">
        <v>45</v>
      </c>
      <c r="F1091" s="4" t="s">
        <v>46</v>
      </c>
      <c r="G1091" s="4" t="s">
        <v>47</v>
      </c>
      <c r="H1091" s="4" t="s">
        <v>48</v>
      </c>
      <c r="I1091" s="4" t="s">
        <v>49</v>
      </c>
      <c r="J1091" s="4" t="s">
        <v>50</v>
      </c>
      <c r="K1091" s="10">
        <v>243</v>
      </c>
      <c r="L1091" s="9">
        <v>347.49</v>
      </c>
    </row>
    <row r="1092" spans="1:12" x14ac:dyDescent="0.25">
      <c r="A1092" s="2" t="s">
        <v>40</v>
      </c>
      <c r="B1092" s="2">
        <v>2021</v>
      </c>
      <c r="C1092" s="46">
        <v>44409</v>
      </c>
      <c r="D1092" s="54">
        <f t="shared" si="17"/>
        <v>44409</v>
      </c>
      <c r="E1092" s="2" t="s">
        <v>45</v>
      </c>
      <c r="F1092" s="2" t="s">
        <v>46</v>
      </c>
      <c r="G1092" s="2" t="s">
        <v>47</v>
      </c>
      <c r="H1092" s="2" t="s">
        <v>48</v>
      </c>
      <c r="I1092" s="2" t="s">
        <v>49</v>
      </c>
      <c r="J1092" s="2" t="s">
        <v>50</v>
      </c>
      <c r="K1092" s="11">
        <v>291</v>
      </c>
      <c r="L1092" s="8">
        <v>416.13</v>
      </c>
    </row>
    <row r="1093" spans="1:12" x14ac:dyDescent="0.25">
      <c r="A1093" s="4" t="s">
        <v>41</v>
      </c>
      <c r="B1093" s="4">
        <v>2021</v>
      </c>
      <c r="C1093" s="47">
        <v>44409</v>
      </c>
      <c r="D1093" s="55">
        <f t="shared" si="17"/>
        <v>44409</v>
      </c>
      <c r="E1093" s="4" t="s">
        <v>45</v>
      </c>
      <c r="F1093" s="4" t="s">
        <v>46</v>
      </c>
      <c r="G1093" s="4" t="s">
        <v>47</v>
      </c>
      <c r="H1093" s="4" t="s">
        <v>48</v>
      </c>
      <c r="I1093" s="4" t="s">
        <v>49</v>
      </c>
      <c r="J1093" s="4" t="s">
        <v>50</v>
      </c>
      <c r="K1093" s="10">
        <v>219</v>
      </c>
      <c r="L1093" s="9">
        <v>313.17</v>
      </c>
    </row>
    <row r="1094" spans="1:12" x14ac:dyDescent="0.25">
      <c r="A1094" s="2" t="s">
        <v>40</v>
      </c>
      <c r="B1094" s="2">
        <v>2021</v>
      </c>
      <c r="C1094" s="46">
        <v>44409</v>
      </c>
      <c r="D1094" s="54">
        <f t="shared" si="17"/>
        <v>44409</v>
      </c>
      <c r="E1094" s="2" t="s">
        <v>45</v>
      </c>
      <c r="F1094" s="2" t="s">
        <v>46</v>
      </c>
      <c r="G1094" s="2" t="s">
        <v>47</v>
      </c>
      <c r="H1094" s="2" t="s">
        <v>48</v>
      </c>
      <c r="I1094" s="2" t="s">
        <v>49</v>
      </c>
      <c r="J1094" s="2" t="s">
        <v>50</v>
      </c>
      <c r="K1094" s="11">
        <v>818</v>
      </c>
      <c r="L1094" s="8">
        <v>1169.74</v>
      </c>
    </row>
    <row r="1095" spans="1:12" x14ac:dyDescent="0.25">
      <c r="A1095" s="4" t="s">
        <v>41</v>
      </c>
      <c r="B1095" s="4">
        <v>2021</v>
      </c>
      <c r="C1095" s="47">
        <v>44409</v>
      </c>
      <c r="D1095" s="55">
        <f t="shared" si="17"/>
        <v>44409</v>
      </c>
      <c r="E1095" s="4" t="s">
        <v>45</v>
      </c>
      <c r="F1095" s="4" t="s">
        <v>46</v>
      </c>
      <c r="G1095" s="4" t="s">
        <v>47</v>
      </c>
      <c r="H1095" s="4" t="s">
        <v>48</v>
      </c>
      <c r="I1095" s="4" t="s">
        <v>49</v>
      </c>
      <c r="J1095" s="4" t="s">
        <v>50</v>
      </c>
      <c r="K1095" s="10">
        <v>871</v>
      </c>
      <c r="L1095" s="9">
        <v>1245.53</v>
      </c>
    </row>
    <row r="1096" spans="1:12" x14ac:dyDescent="0.25">
      <c r="A1096" s="2" t="s">
        <v>41</v>
      </c>
      <c r="B1096" s="2">
        <v>2021</v>
      </c>
      <c r="C1096" s="46">
        <v>44409</v>
      </c>
      <c r="D1096" s="54">
        <f t="shared" si="17"/>
        <v>44409</v>
      </c>
      <c r="E1096" s="2" t="s">
        <v>45</v>
      </c>
      <c r="F1096" s="2" t="s">
        <v>46</v>
      </c>
      <c r="G1096" s="2" t="s">
        <v>47</v>
      </c>
      <c r="H1096" s="2" t="s">
        <v>48</v>
      </c>
      <c r="I1096" s="2" t="s">
        <v>49</v>
      </c>
      <c r="J1096" s="2" t="s">
        <v>50</v>
      </c>
      <c r="K1096" s="11">
        <v>245</v>
      </c>
      <c r="L1096" s="8">
        <v>350.35</v>
      </c>
    </row>
    <row r="1097" spans="1:12" x14ac:dyDescent="0.25">
      <c r="A1097" s="4" t="s">
        <v>40</v>
      </c>
      <c r="B1097" s="4">
        <v>2021</v>
      </c>
      <c r="C1097" s="47">
        <v>44409</v>
      </c>
      <c r="D1097" s="55">
        <f t="shared" ref="D1097:D1160" si="18">C1097</f>
        <v>44409</v>
      </c>
      <c r="E1097" s="4" t="s">
        <v>45</v>
      </c>
      <c r="F1097" s="4" t="s">
        <v>46</v>
      </c>
      <c r="G1097" s="4" t="s">
        <v>47</v>
      </c>
      <c r="H1097" s="4" t="s">
        <v>48</v>
      </c>
      <c r="I1097" s="4" t="s">
        <v>49</v>
      </c>
      <c r="J1097" s="4" t="s">
        <v>50</v>
      </c>
      <c r="K1097" s="10">
        <v>293</v>
      </c>
      <c r="L1097" s="9">
        <v>418.99</v>
      </c>
    </row>
    <row r="1098" spans="1:12" x14ac:dyDescent="0.25">
      <c r="A1098" s="2" t="s">
        <v>40</v>
      </c>
      <c r="B1098" s="2">
        <v>2021</v>
      </c>
      <c r="C1098" s="46">
        <v>44409</v>
      </c>
      <c r="D1098" s="54">
        <f t="shared" si="18"/>
        <v>44409</v>
      </c>
      <c r="E1098" s="2" t="s">
        <v>45</v>
      </c>
      <c r="F1098" s="2" t="s">
        <v>46</v>
      </c>
      <c r="G1098" s="2" t="s">
        <v>47</v>
      </c>
      <c r="H1098" s="2" t="s">
        <v>48</v>
      </c>
      <c r="I1098" s="2" t="s">
        <v>49</v>
      </c>
      <c r="J1098" s="2" t="s">
        <v>50</v>
      </c>
      <c r="K1098" s="11">
        <v>215</v>
      </c>
      <c r="L1098" s="8">
        <v>307.45</v>
      </c>
    </row>
    <row r="1099" spans="1:12" x14ac:dyDescent="0.25">
      <c r="A1099" s="4" t="s">
        <v>40</v>
      </c>
      <c r="B1099" s="4">
        <v>2021</v>
      </c>
      <c r="C1099" s="47">
        <v>44531</v>
      </c>
      <c r="D1099" s="55">
        <f t="shared" si="18"/>
        <v>44531</v>
      </c>
      <c r="E1099" s="4" t="s">
        <v>45</v>
      </c>
      <c r="F1099" s="4" t="s">
        <v>46</v>
      </c>
      <c r="G1099" s="4" t="s">
        <v>47</v>
      </c>
      <c r="H1099" s="4" t="s">
        <v>48</v>
      </c>
      <c r="I1099" s="4" t="s">
        <v>49</v>
      </c>
      <c r="J1099" s="4" t="s">
        <v>51</v>
      </c>
      <c r="K1099" s="10">
        <v>248</v>
      </c>
      <c r="L1099" s="9">
        <v>354.64</v>
      </c>
    </row>
    <row r="1100" spans="1:12" x14ac:dyDescent="0.25">
      <c r="A1100" s="2" t="s">
        <v>43</v>
      </c>
      <c r="B1100" s="2">
        <v>2021</v>
      </c>
      <c r="C1100" s="46">
        <v>44531</v>
      </c>
      <c r="D1100" s="54">
        <f t="shared" si="18"/>
        <v>44531</v>
      </c>
      <c r="E1100" s="2" t="s">
        <v>45</v>
      </c>
      <c r="F1100" s="2" t="s">
        <v>46</v>
      </c>
      <c r="G1100" s="2" t="s">
        <v>47</v>
      </c>
      <c r="H1100" s="2" t="s">
        <v>48</v>
      </c>
      <c r="I1100" s="2" t="s">
        <v>49</v>
      </c>
      <c r="J1100" s="2" t="s">
        <v>51</v>
      </c>
      <c r="K1100" s="11">
        <v>242</v>
      </c>
      <c r="L1100" s="8">
        <v>346.06</v>
      </c>
    </row>
    <row r="1101" spans="1:12" x14ac:dyDescent="0.25">
      <c r="A1101" s="4" t="s">
        <v>41</v>
      </c>
      <c r="B1101" s="4">
        <v>2021</v>
      </c>
      <c r="C1101" s="47">
        <v>44531</v>
      </c>
      <c r="D1101" s="55">
        <f t="shared" si="18"/>
        <v>44531</v>
      </c>
      <c r="E1101" s="4" t="s">
        <v>45</v>
      </c>
      <c r="F1101" s="4" t="s">
        <v>46</v>
      </c>
      <c r="G1101" s="4" t="s">
        <v>47</v>
      </c>
      <c r="H1101" s="4" t="s">
        <v>48</v>
      </c>
      <c r="I1101" s="4" t="s">
        <v>49</v>
      </c>
      <c r="J1101" s="4" t="s">
        <v>51</v>
      </c>
      <c r="K1101" s="10">
        <v>236</v>
      </c>
      <c r="L1101" s="9">
        <v>337.48</v>
      </c>
    </row>
    <row r="1102" spans="1:12" x14ac:dyDescent="0.25">
      <c r="A1102" s="2" t="s">
        <v>41</v>
      </c>
      <c r="B1102" s="2">
        <v>2021</v>
      </c>
      <c r="C1102" s="46">
        <v>44531</v>
      </c>
      <c r="D1102" s="54">
        <f t="shared" si="18"/>
        <v>44531</v>
      </c>
      <c r="E1102" s="2" t="s">
        <v>45</v>
      </c>
      <c r="F1102" s="2" t="s">
        <v>46</v>
      </c>
      <c r="G1102" s="2" t="s">
        <v>47</v>
      </c>
      <c r="H1102" s="2" t="s">
        <v>48</v>
      </c>
      <c r="I1102" s="2" t="s">
        <v>49</v>
      </c>
      <c r="J1102" s="2" t="s">
        <v>50</v>
      </c>
      <c r="K1102" s="11">
        <v>224</v>
      </c>
      <c r="L1102" s="8">
        <v>320.32</v>
      </c>
    </row>
    <row r="1103" spans="1:12" x14ac:dyDescent="0.25">
      <c r="A1103" s="4" t="s">
        <v>40</v>
      </c>
      <c r="B1103" s="4">
        <v>2021</v>
      </c>
      <c r="C1103" s="47">
        <v>44531</v>
      </c>
      <c r="D1103" s="55">
        <f t="shared" si="18"/>
        <v>44531</v>
      </c>
      <c r="E1103" s="4" t="s">
        <v>45</v>
      </c>
      <c r="F1103" s="4" t="s">
        <v>46</v>
      </c>
      <c r="G1103" s="4" t="s">
        <v>47</v>
      </c>
      <c r="H1103" s="4" t="s">
        <v>48</v>
      </c>
      <c r="I1103" s="4" t="s">
        <v>49</v>
      </c>
      <c r="J1103" s="4" t="s">
        <v>50</v>
      </c>
      <c r="K1103" s="10">
        <v>250</v>
      </c>
      <c r="L1103" s="9">
        <v>357.5</v>
      </c>
    </row>
    <row r="1104" spans="1:12" x14ac:dyDescent="0.25">
      <c r="A1104" s="2" t="s">
        <v>42</v>
      </c>
      <c r="B1104" s="2">
        <v>2021</v>
      </c>
      <c r="C1104" s="46">
        <v>44531</v>
      </c>
      <c r="D1104" s="54">
        <f t="shared" si="18"/>
        <v>44531</v>
      </c>
      <c r="E1104" s="2" t="s">
        <v>45</v>
      </c>
      <c r="F1104" s="2" t="s">
        <v>46</v>
      </c>
      <c r="G1104" s="2" t="s">
        <v>47</v>
      </c>
      <c r="H1104" s="2" t="s">
        <v>48</v>
      </c>
      <c r="I1104" s="2" t="s">
        <v>49</v>
      </c>
      <c r="J1104" s="2" t="s">
        <v>50</v>
      </c>
      <c r="K1104" s="11">
        <v>244</v>
      </c>
      <c r="L1104" s="8">
        <v>348.92</v>
      </c>
    </row>
    <row r="1105" spans="1:12" x14ac:dyDescent="0.25">
      <c r="A1105" s="4" t="s">
        <v>42</v>
      </c>
      <c r="B1105" s="4">
        <v>2021</v>
      </c>
      <c r="C1105" s="47">
        <v>44531</v>
      </c>
      <c r="D1105" s="55">
        <f t="shared" si="18"/>
        <v>44531</v>
      </c>
      <c r="E1105" s="4" t="s">
        <v>45</v>
      </c>
      <c r="F1105" s="4" t="s">
        <v>46</v>
      </c>
      <c r="G1105" s="4" t="s">
        <v>47</v>
      </c>
      <c r="H1105" s="4" t="s">
        <v>48</v>
      </c>
      <c r="I1105" s="4" t="s">
        <v>49</v>
      </c>
      <c r="J1105" s="4" t="s">
        <v>50</v>
      </c>
      <c r="K1105" s="10">
        <v>238</v>
      </c>
      <c r="L1105" s="9">
        <v>340.34000000000003</v>
      </c>
    </row>
    <row r="1106" spans="1:12" x14ac:dyDescent="0.25">
      <c r="A1106" s="2" t="s">
        <v>41</v>
      </c>
      <c r="B1106" s="2">
        <v>2021</v>
      </c>
      <c r="C1106" s="46">
        <v>44531</v>
      </c>
      <c r="D1106" s="54">
        <f t="shared" si="18"/>
        <v>44531</v>
      </c>
      <c r="E1106" s="2" t="s">
        <v>45</v>
      </c>
      <c r="F1106" s="2" t="s">
        <v>46</v>
      </c>
      <c r="G1106" s="2" t="s">
        <v>47</v>
      </c>
      <c r="H1106" s="2" t="s">
        <v>48</v>
      </c>
      <c r="I1106" s="2" t="s">
        <v>49</v>
      </c>
      <c r="J1106" s="2" t="s">
        <v>50</v>
      </c>
      <c r="K1106" s="11">
        <v>220</v>
      </c>
      <c r="L1106" s="8">
        <v>526.24</v>
      </c>
    </row>
    <row r="1107" spans="1:12" x14ac:dyDescent="0.25">
      <c r="A1107" s="4" t="s">
        <v>41</v>
      </c>
      <c r="B1107" s="4">
        <v>2021</v>
      </c>
      <c r="C1107" s="47">
        <v>44531</v>
      </c>
      <c r="D1107" s="55">
        <f t="shared" si="18"/>
        <v>44531</v>
      </c>
      <c r="E1107" s="4" t="s">
        <v>45</v>
      </c>
      <c r="F1107" s="4" t="s">
        <v>46</v>
      </c>
      <c r="G1107" s="4" t="s">
        <v>47</v>
      </c>
      <c r="H1107" s="4" t="s">
        <v>48</v>
      </c>
      <c r="I1107" s="4" t="s">
        <v>49</v>
      </c>
      <c r="J1107" s="4" t="s">
        <v>50</v>
      </c>
      <c r="K1107" s="10">
        <v>268</v>
      </c>
      <c r="L1107" s="9">
        <v>526.24</v>
      </c>
    </row>
    <row r="1108" spans="1:12" x14ac:dyDescent="0.25">
      <c r="A1108" s="2" t="s">
        <v>41</v>
      </c>
      <c r="B1108" s="2">
        <v>2021</v>
      </c>
      <c r="C1108" s="46">
        <v>44531</v>
      </c>
      <c r="D1108" s="54">
        <f t="shared" si="18"/>
        <v>44531</v>
      </c>
      <c r="E1108" s="2" t="s">
        <v>45</v>
      </c>
      <c r="F1108" s="2" t="s">
        <v>46</v>
      </c>
      <c r="G1108" s="2" t="s">
        <v>47</v>
      </c>
      <c r="H1108" s="2" t="s">
        <v>48</v>
      </c>
      <c r="I1108" s="2" t="s">
        <v>49</v>
      </c>
      <c r="J1108" s="2" t="s">
        <v>50</v>
      </c>
      <c r="K1108" s="11">
        <v>1007</v>
      </c>
      <c r="L1108" s="8">
        <v>1440.01</v>
      </c>
    </row>
    <row r="1109" spans="1:12" x14ac:dyDescent="0.25">
      <c r="A1109" s="4" t="s">
        <v>41</v>
      </c>
      <c r="B1109" s="4">
        <v>2021</v>
      </c>
      <c r="C1109" s="47">
        <v>44531</v>
      </c>
      <c r="D1109" s="55">
        <f t="shared" si="18"/>
        <v>44531</v>
      </c>
      <c r="E1109" s="4" t="s">
        <v>45</v>
      </c>
      <c r="F1109" s="4" t="s">
        <v>46</v>
      </c>
      <c r="G1109" s="4" t="s">
        <v>47</v>
      </c>
      <c r="H1109" s="4" t="s">
        <v>48</v>
      </c>
      <c r="I1109" s="4" t="s">
        <v>49</v>
      </c>
      <c r="J1109" s="4" t="s">
        <v>50</v>
      </c>
      <c r="K1109" s="10">
        <v>1040</v>
      </c>
      <c r="L1109" s="9">
        <v>1487.2</v>
      </c>
    </row>
    <row r="1110" spans="1:12" x14ac:dyDescent="0.25">
      <c r="A1110" s="2" t="s">
        <v>40</v>
      </c>
      <c r="B1110" s="2">
        <v>2021</v>
      </c>
      <c r="C1110" s="46">
        <v>44531</v>
      </c>
      <c r="D1110" s="54">
        <f t="shared" si="18"/>
        <v>44531</v>
      </c>
      <c r="E1110" s="2" t="s">
        <v>45</v>
      </c>
      <c r="F1110" s="2" t="s">
        <v>46</v>
      </c>
      <c r="G1110" s="2" t="s">
        <v>47</v>
      </c>
      <c r="H1110" s="2" t="s">
        <v>48</v>
      </c>
      <c r="I1110" s="2" t="s">
        <v>49</v>
      </c>
      <c r="J1110" s="2" t="s">
        <v>50</v>
      </c>
      <c r="K1110" s="11">
        <v>225</v>
      </c>
      <c r="L1110" s="8">
        <v>321.75</v>
      </c>
    </row>
    <row r="1111" spans="1:12" x14ac:dyDescent="0.25">
      <c r="A1111" s="4" t="s">
        <v>40</v>
      </c>
      <c r="B1111" s="4">
        <v>2021</v>
      </c>
      <c r="C1111" s="47">
        <v>44531</v>
      </c>
      <c r="D1111" s="55">
        <f t="shared" si="18"/>
        <v>44531</v>
      </c>
      <c r="E1111" s="4" t="s">
        <v>45</v>
      </c>
      <c r="F1111" s="4" t="s">
        <v>46</v>
      </c>
      <c r="G1111" s="4" t="s">
        <v>47</v>
      </c>
      <c r="H1111" s="4" t="s">
        <v>48</v>
      </c>
      <c r="I1111" s="4" t="s">
        <v>49</v>
      </c>
      <c r="J1111" s="4" t="s">
        <v>50</v>
      </c>
      <c r="K1111" s="10">
        <v>267</v>
      </c>
      <c r="L1111" s="9">
        <v>381.81</v>
      </c>
    </row>
    <row r="1112" spans="1:12" x14ac:dyDescent="0.25">
      <c r="A1112" s="2" t="s">
        <v>41</v>
      </c>
      <c r="B1112" s="2">
        <v>2021</v>
      </c>
      <c r="C1112" s="46">
        <v>44531</v>
      </c>
      <c r="D1112" s="54">
        <f t="shared" si="18"/>
        <v>44531</v>
      </c>
      <c r="E1112" s="2" t="s">
        <v>45</v>
      </c>
      <c r="F1112" s="2" t="s">
        <v>46</v>
      </c>
      <c r="G1112" s="2" t="s">
        <v>47</v>
      </c>
      <c r="H1112" s="2" t="s">
        <v>48</v>
      </c>
      <c r="I1112" s="2" t="s">
        <v>49</v>
      </c>
      <c r="J1112" s="2" t="s">
        <v>50</v>
      </c>
      <c r="K1112" s="11">
        <v>247</v>
      </c>
      <c r="L1112" s="8">
        <v>353.21</v>
      </c>
    </row>
    <row r="1113" spans="1:12" x14ac:dyDescent="0.25">
      <c r="A1113" s="4" t="s">
        <v>41</v>
      </c>
      <c r="B1113" s="4">
        <v>2021</v>
      </c>
      <c r="C1113" s="47">
        <v>44531</v>
      </c>
      <c r="D1113" s="55">
        <f t="shared" si="18"/>
        <v>44531</v>
      </c>
      <c r="E1113" s="4" t="s">
        <v>45</v>
      </c>
      <c r="F1113" s="4" t="s">
        <v>46</v>
      </c>
      <c r="G1113" s="4" t="s">
        <v>47</v>
      </c>
      <c r="H1113" s="4" t="s">
        <v>48</v>
      </c>
      <c r="I1113" s="4" t="s">
        <v>49</v>
      </c>
      <c r="J1113" s="4" t="s">
        <v>50</v>
      </c>
      <c r="K1113" s="10">
        <v>241</v>
      </c>
      <c r="L1113" s="9">
        <v>344.63</v>
      </c>
    </row>
    <row r="1114" spans="1:12" x14ac:dyDescent="0.25">
      <c r="A1114" s="2" t="s">
        <v>41</v>
      </c>
      <c r="B1114" s="2">
        <v>2021</v>
      </c>
      <c r="C1114" s="46">
        <v>44531</v>
      </c>
      <c r="D1114" s="54">
        <f t="shared" si="18"/>
        <v>44531</v>
      </c>
      <c r="E1114" s="2" t="s">
        <v>45</v>
      </c>
      <c r="F1114" s="2" t="s">
        <v>46</v>
      </c>
      <c r="G1114" s="2" t="s">
        <v>47</v>
      </c>
      <c r="H1114" s="2" t="s">
        <v>48</v>
      </c>
      <c r="I1114" s="2" t="s">
        <v>49</v>
      </c>
      <c r="J1114" s="2" t="s">
        <v>50</v>
      </c>
      <c r="K1114" s="11">
        <v>235</v>
      </c>
      <c r="L1114" s="8">
        <v>336.05</v>
      </c>
    </row>
    <row r="1115" spans="1:12" x14ac:dyDescent="0.25">
      <c r="A1115" s="4" t="s">
        <v>42</v>
      </c>
      <c r="B1115" s="4">
        <v>2021</v>
      </c>
      <c r="C1115" s="47">
        <v>44531</v>
      </c>
      <c r="D1115" s="55">
        <f t="shared" si="18"/>
        <v>44531</v>
      </c>
      <c r="E1115" s="4" t="s">
        <v>45</v>
      </c>
      <c r="F1115" s="4" t="s">
        <v>46</v>
      </c>
      <c r="G1115" s="4" t="s">
        <v>47</v>
      </c>
      <c r="H1115" s="4" t="s">
        <v>48</v>
      </c>
      <c r="I1115" s="4" t="s">
        <v>49</v>
      </c>
      <c r="J1115" s="4" t="s">
        <v>50</v>
      </c>
      <c r="K1115" s="10">
        <v>788</v>
      </c>
      <c r="L1115" s="9">
        <v>1126.8399999999999</v>
      </c>
    </row>
    <row r="1116" spans="1:12" x14ac:dyDescent="0.25">
      <c r="A1116" s="2" t="s">
        <v>41</v>
      </c>
      <c r="B1116" s="2">
        <v>2021</v>
      </c>
      <c r="C1116" s="46">
        <v>44531</v>
      </c>
      <c r="D1116" s="54">
        <f t="shared" si="18"/>
        <v>44531</v>
      </c>
      <c r="E1116" s="2" t="s">
        <v>45</v>
      </c>
      <c r="F1116" s="2" t="s">
        <v>46</v>
      </c>
      <c r="G1116" s="2" t="s">
        <v>47</v>
      </c>
      <c r="H1116" s="2" t="s">
        <v>48</v>
      </c>
      <c r="I1116" s="2" t="s">
        <v>49</v>
      </c>
      <c r="J1116" s="2" t="s">
        <v>50</v>
      </c>
      <c r="K1116" s="11">
        <v>821</v>
      </c>
      <c r="L1116" s="8">
        <v>1174.03</v>
      </c>
    </row>
    <row r="1117" spans="1:12" x14ac:dyDescent="0.25">
      <c r="A1117" s="4" t="s">
        <v>40</v>
      </c>
      <c r="B1117" s="4">
        <v>2021</v>
      </c>
      <c r="C1117" s="47">
        <v>44531</v>
      </c>
      <c r="D1117" s="55">
        <f t="shared" si="18"/>
        <v>44531</v>
      </c>
      <c r="E1117" s="4" t="s">
        <v>45</v>
      </c>
      <c r="F1117" s="4" t="s">
        <v>46</v>
      </c>
      <c r="G1117" s="4" t="s">
        <v>47</v>
      </c>
      <c r="H1117" s="4" t="s">
        <v>48</v>
      </c>
      <c r="I1117" s="4" t="s">
        <v>49</v>
      </c>
      <c r="J1117" s="4" t="s">
        <v>51</v>
      </c>
      <c r="K1117" s="10">
        <v>245</v>
      </c>
      <c r="L1117" s="9">
        <v>350.35</v>
      </c>
    </row>
    <row r="1118" spans="1:12" x14ac:dyDescent="0.25">
      <c r="A1118" s="2" t="s">
        <v>40</v>
      </c>
      <c r="B1118" s="2">
        <v>2021</v>
      </c>
      <c r="C1118" s="46">
        <v>44531</v>
      </c>
      <c r="D1118" s="54">
        <f t="shared" si="18"/>
        <v>44531</v>
      </c>
      <c r="E1118" s="2" t="s">
        <v>45</v>
      </c>
      <c r="F1118" s="2" t="s">
        <v>46</v>
      </c>
      <c r="G1118" s="2" t="s">
        <v>47</v>
      </c>
      <c r="H1118" s="2" t="s">
        <v>48</v>
      </c>
      <c r="I1118" s="2" t="s">
        <v>49</v>
      </c>
      <c r="J1118" s="2" t="s">
        <v>51</v>
      </c>
      <c r="K1118" s="11">
        <v>239</v>
      </c>
      <c r="L1118" s="8">
        <v>341.77</v>
      </c>
    </row>
    <row r="1119" spans="1:12" x14ac:dyDescent="0.25">
      <c r="A1119" s="4" t="s">
        <v>42</v>
      </c>
      <c r="B1119" s="4">
        <v>2021</v>
      </c>
      <c r="C1119" s="47">
        <v>44531</v>
      </c>
      <c r="D1119" s="55">
        <f t="shared" si="18"/>
        <v>44531</v>
      </c>
      <c r="E1119" s="4" t="s">
        <v>45</v>
      </c>
      <c r="F1119" s="4" t="s">
        <v>46</v>
      </c>
      <c r="G1119" s="4" t="s">
        <v>47</v>
      </c>
      <c r="H1119" s="4" t="s">
        <v>48</v>
      </c>
      <c r="I1119" s="4" t="s">
        <v>49</v>
      </c>
      <c r="J1119" s="4" t="s">
        <v>50</v>
      </c>
      <c r="K1119" s="10">
        <v>221</v>
      </c>
      <c r="L1119" s="9">
        <v>316.02999999999997</v>
      </c>
    </row>
    <row r="1120" spans="1:12" x14ac:dyDescent="0.25">
      <c r="A1120" s="2" t="s">
        <v>40</v>
      </c>
      <c r="B1120" s="2">
        <v>2021</v>
      </c>
      <c r="C1120" s="46">
        <v>44531</v>
      </c>
      <c r="D1120" s="54">
        <f t="shared" si="18"/>
        <v>44531</v>
      </c>
      <c r="E1120" s="2" t="s">
        <v>45</v>
      </c>
      <c r="F1120" s="2" t="s">
        <v>46</v>
      </c>
      <c r="G1120" s="2" t="s">
        <v>47</v>
      </c>
      <c r="H1120" s="2" t="s">
        <v>48</v>
      </c>
      <c r="I1120" s="2" t="s">
        <v>49</v>
      </c>
      <c r="J1120" s="2" t="s">
        <v>50</v>
      </c>
      <c r="K1120" s="11">
        <v>269</v>
      </c>
      <c r="L1120" s="8">
        <v>384.67</v>
      </c>
    </row>
    <row r="1121" spans="1:12" x14ac:dyDescent="0.25">
      <c r="A1121" s="4" t="s">
        <v>40</v>
      </c>
      <c r="B1121" s="4">
        <v>2021</v>
      </c>
      <c r="C1121" s="47">
        <v>44228</v>
      </c>
      <c r="D1121" s="55">
        <f t="shared" si="18"/>
        <v>44228</v>
      </c>
      <c r="E1121" s="4" t="s">
        <v>45</v>
      </c>
      <c r="F1121" s="4" t="s">
        <v>46</v>
      </c>
      <c r="G1121" s="4" t="s">
        <v>47</v>
      </c>
      <c r="H1121" s="4" t="s">
        <v>48</v>
      </c>
      <c r="I1121" s="4" t="s">
        <v>49</v>
      </c>
      <c r="J1121" s="4" t="s">
        <v>50</v>
      </c>
      <c r="K1121" s="10">
        <v>278</v>
      </c>
      <c r="L1121" s="9">
        <v>397.53999999999996</v>
      </c>
    </row>
    <row r="1122" spans="1:12" x14ac:dyDescent="0.25">
      <c r="A1122" s="2" t="s">
        <v>41</v>
      </c>
      <c r="B1122" s="2">
        <v>2021</v>
      </c>
      <c r="C1122" s="46">
        <v>44228</v>
      </c>
      <c r="D1122" s="54">
        <f t="shared" si="18"/>
        <v>44228</v>
      </c>
      <c r="E1122" s="2" t="s">
        <v>45</v>
      </c>
      <c r="F1122" s="2" t="s">
        <v>46</v>
      </c>
      <c r="G1122" s="2" t="s">
        <v>47</v>
      </c>
      <c r="H1122" s="2" t="s">
        <v>48</v>
      </c>
      <c r="I1122" s="2" t="s">
        <v>49</v>
      </c>
      <c r="J1122" s="2" t="s">
        <v>50</v>
      </c>
      <c r="K1122" s="11">
        <v>320</v>
      </c>
      <c r="L1122" s="8">
        <v>457.6</v>
      </c>
    </row>
    <row r="1123" spans="1:12" x14ac:dyDescent="0.25">
      <c r="A1123" s="4" t="s">
        <v>41</v>
      </c>
      <c r="B1123" s="4">
        <v>2021</v>
      </c>
      <c r="C1123" s="47">
        <v>44228</v>
      </c>
      <c r="D1123" s="55">
        <f t="shared" si="18"/>
        <v>44228</v>
      </c>
      <c r="E1123" s="4" t="s">
        <v>45</v>
      </c>
      <c r="F1123" s="4" t="s">
        <v>46</v>
      </c>
      <c r="G1123" s="4" t="s">
        <v>47</v>
      </c>
      <c r="H1123" s="4" t="s">
        <v>48</v>
      </c>
      <c r="I1123" s="4" t="s">
        <v>49</v>
      </c>
      <c r="J1123" s="4" t="s">
        <v>50</v>
      </c>
      <c r="K1123" s="10">
        <v>248</v>
      </c>
      <c r="L1123" s="9">
        <v>354.64</v>
      </c>
    </row>
    <row r="1124" spans="1:12" x14ac:dyDescent="0.25">
      <c r="A1124" s="2" t="s">
        <v>40</v>
      </c>
      <c r="B1124" s="2">
        <v>2021</v>
      </c>
      <c r="C1124" s="46">
        <v>44228</v>
      </c>
      <c r="D1124" s="54">
        <f t="shared" si="18"/>
        <v>44228</v>
      </c>
      <c r="E1124" s="2" t="s">
        <v>45</v>
      </c>
      <c r="F1124" s="2" t="s">
        <v>46</v>
      </c>
      <c r="G1124" s="2" t="s">
        <v>47</v>
      </c>
      <c r="H1124" s="2" t="s">
        <v>48</v>
      </c>
      <c r="I1124" s="2" t="s">
        <v>49</v>
      </c>
      <c r="J1124" s="2" t="s">
        <v>50</v>
      </c>
      <c r="K1124" s="11">
        <v>274</v>
      </c>
      <c r="L1124" s="8">
        <v>526.24</v>
      </c>
    </row>
    <row r="1125" spans="1:12" x14ac:dyDescent="0.25">
      <c r="A1125" s="4" t="s">
        <v>41</v>
      </c>
      <c r="B1125" s="4">
        <v>2021</v>
      </c>
      <c r="C1125" s="47">
        <v>44228</v>
      </c>
      <c r="D1125" s="55">
        <f t="shared" si="18"/>
        <v>44228</v>
      </c>
      <c r="E1125" s="4" t="s">
        <v>45</v>
      </c>
      <c r="F1125" s="4" t="s">
        <v>46</v>
      </c>
      <c r="G1125" s="4" t="s">
        <v>47</v>
      </c>
      <c r="H1125" s="4" t="s">
        <v>48</v>
      </c>
      <c r="I1125" s="4" t="s">
        <v>49</v>
      </c>
      <c r="J1125" s="4" t="s">
        <v>50</v>
      </c>
      <c r="K1125" s="10">
        <v>322</v>
      </c>
      <c r="L1125" s="9">
        <v>526.24</v>
      </c>
    </row>
    <row r="1126" spans="1:12" x14ac:dyDescent="0.25">
      <c r="A1126" s="2" t="s">
        <v>41</v>
      </c>
      <c r="B1126" s="2">
        <v>2021</v>
      </c>
      <c r="C1126" s="46">
        <v>44228</v>
      </c>
      <c r="D1126" s="54">
        <f t="shared" si="18"/>
        <v>44228</v>
      </c>
      <c r="E1126" s="2" t="s">
        <v>45</v>
      </c>
      <c r="F1126" s="2" t="s">
        <v>46</v>
      </c>
      <c r="G1126" s="2" t="s">
        <v>47</v>
      </c>
      <c r="H1126" s="2" t="s">
        <v>48</v>
      </c>
      <c r="I1126" s="2" t="s">
        <v>49</v>
      </c>
      <c r="J1126" s="2" t="s">
        <v>50</v>
      </c>
      <c r="K1126" s="11">
        <v>250</v>
      </c>
      <c r="L1126" s="8">
        <v>526.24</v>
      </c>
    </row>
    <row r="1127" spans="1:12" x14ac:dyDescent="0.25">
      <c r="A1127" s="4" t="s">
        <v>44</v>
      </c>
      <c r="B1127" s="4">
        <v>2021</v>
      </c>
      <c r="C1127" s="47">
        <v>44228</v>
      </c>
      <c r="D1127" s="55">
        <f t="shared" si="18"/>
        <v>44228</v>
      </c>
      <c r="E1127" s="4" t="s">
        <v>45</v>
      </c>
      <c r="F1127" s="4" t="s">
        <v>46</v>
      </c>
      <c r="G1127" s="4" t="s">
        <v>47</v>
      </c>
      <c r="H1127" s="4" t="s">
        <v>48</v>
      </c>
      <c r="I1127" s="4" t="s">
        <v>49</v>
      </c>
      <c r="J1127" s="4" t="s">
        <v>50</v>
      </c>
      <c r="K1127" s="10">
        <v>998</v>
      </c>
      <c r="L1127" s="9">
        <v>1427.1399999999999</v>
      </c>
    </row>
    <row r="1128" spans="1:12" x14ac:dyDescent="0.25">
      <c r="A1128" s="2" t="s">
        <v>41</v>
      </c>
      <c r="B1128" s="2">
        <v>2021</v>
      </c>
      <c r="C1128" s="46">
        <v>44228</v>
      </c>
      <c r="D1128" s="54">
        <f t="shared" si="18"/>
        <v>44228</v>
      </c>
      <c r="E1128" s="2" t="s">
        <v>45</v>
      </c>
      <c r="F1128" s="2" t="s">
        <v>46</v>
      </c>
      <c r="G1128" s="2" t="s">
        <v>47</v>
      </c>
      <c r="H1128" s="2" t="s">
        <v>48</v>
      </c>
      <c r="I1128" s="2" t="s">
        <v>49</v>
      </c>
      <c r="J1128" s="2" t="s">
        <v>50</v>
      </c>
      <c r="K1128" s="11">
        <v>1031</v>
      </c>
      <c r="L1128" s="8">
        <v>1474.33</v>
      </c>
    </row>
    <row r="1129" spans="1:12" x14ac:dyDescent="0.25">
      <c r="A1129" s="4" t="s">
        <v>40</v>
      </c>
      <c r="B1129" s="4">
        <v>2021</v>
      </c>
      <c r="C1129" s="47">
        <v>44228</v>
      </c>
      <c r="D1129" s="55">
        <f t="shared" si="18"/>
        <v>44228</v>
      </c>
      <c r="E1129" s="4" t="s">
        <v>45</v>
      </c>
      <c r="F1129" s="4" t="s">
        <v>46</v>
      </c>
      <c r="G1129" s="4" t="s">
        <v>47</v>
      </c>
      <c r="H1129" s="4" t="s">
        <v>48</v>
      </c>
      <c r="I1129" s="4" t="s">
        <v>49</v>
      </c>
      <c r="J1129" s="4" t="s">
        <v>50</v>
      </c>
      <c r="K1129" s="10">
        <v>321</v>
      </c>
      <c r="L1129" s="9">
        <v>459.03</v>
      </c>
    </row>
    <row r="1130" spans="1:12" x14ac:dyDescent="0.25">
      <c r="A1130" s="2" t="s">
        <v>44</v>
      </c>
      <c r="B1130" s="2">
        <v>2021</v>
      </c>
      <c r="C1130" s="46">
        <v>44228</v>
      </c>
      <c r="D1130" s="54">
        <f t="shared" si="18"/>
        <v>44228</v>
      </c>
      <c r="E1130" s="2" t="s">
        <v>45</v>
      </c>
      <c r="F1130" s="2" t="s">
        <v>46</v>
      </c>
      <c r="G1130" s="2" t="s">
        <v>47</v>
      </c>
      <c r="H1130" s="2" t="s">
        <v>48</v>
      </c>
      <c r="I1130" s="2" t="s">
        <v>49</v>
      </c>
      <c r="J1130" s="2" t="s">
        <v>50</v>
      </c>
      <c r="K1130" s="11">
        <v>249</v>
      </c>
      <c r="L1130" s="8">
        <v>356.07</v>
      </c>
    </row>
    <row r="1131" spans="1:12" x14ac:dyDescent="0.25">
      <c r="A1131" s="4" t="s">
        <v>41</v>
      </c>
      <c r="B1131" s="4">
        <v>2021</v>
      </c>
      <c r="C1131" s="47">
        <v>44228</v>
      </c>
      <c r="D1131" s="55">
        <f t="shared" si="18"/>
        <v>44228</v>
      </c>
      <c r="E1131" s="4" t="s">
        <v>45</v>
      </c>
      <c r="F1131" s="4" t="s">
        <v>46</v>
      </c>
      <c r="G1131" s="4" t="s">
        <v>47</v>
      </c>
      <c r="H1131" s="4" t="s">
        <v>48</v>
      </c>
      <c r="I1131" s="4" t="s">
        <v>49</v>
      </c>
      <c r="J1131" s="4" t="s">
        <v>50</v>
      </c>
      <c r="K1131" s="10">
        <v>779</v>
      </c>
      <c r="L1131" s="9">
        <v>1113.97</v>
      </c>
    </row>
    <row r="1132" spans="1:12" x14ac:dyDescent="0.25">
      <c r="A1132" s="2" t="s">
        <v>40</v>
      </c>
      <c r="B1132" s="2">
        <v>2021</v>
      </c>
      <c r="C1132" s="46">
        <v>44228</v>
      </c>
      <c r="D1132" s="54">
        <f t="shared" si="18"/>
        <v>44228</v>
      </c>
      <c r="E1132" s="2" t="s">
        <v>45</v>
      </c>
      <c r="F1132" s="2" t="s">
        <v>46</v>
      </c>
      <c r="G1132" s="2" t="s">
        <v>47</v>
      </c>
      <c r="H1132" s="2" t="s">
        <v>48</v>
      </c>
      <c r="I1132" s="2" t="s">
        <v>49</v>
      </c>
      <c r="J1132" s="2" t="s">
        <v>50</v>
      </c>
      <c r="K1132" s="11">
        <v>812</v>
      </c>
      <c r="L1132" s="8">
        <v>1161.1599999999999</v>
      </c>
    </row>
    <row r="1133" spans="1:12" x14ac:dyDescent="0.25">
      <c r="A1133" s="4" t="s">
        <v>40</v>
      </c>
      <c r="B1133" s="4">
        <v>2021</v>
      </c>
      <c r="C1133" s="47">
        <v>44228</v>
      </c>
      <c r="D1133" s="55">
        <f t="shared" si="18"/>
        <v>44228</v>
      </c>
      <c r="E1133" s="4" t="s">
        <v>45</v>
      </c>
      <c r="F1133" s="4" t="s">
        <v>46</v>
      </c>
      <c r="G1133" s="4" t="s">
        <v>47</v>
      </c>
      <c r="H1133" s="4" t="s">
        <v>48</v>
      </c>
      <c r="I1133" s="4" t="s">
        <v>49</v>
      </c>
      <c r="J1133" s="4" t="s">
        <v>50</v>
      </c>
      <c r="K1133" s="10">
        <v>866</v>
      </c>
      <c r="L1133" s="9">
        <v>1238.3800000000001</v>
      </c>
    </row>
    <row r="1134" spans="1:12" x14ac:dyDescent="0.25">
      <c r="A1134" s="2" t="s">
        <v>41</v>
      </c>
      <c r="B1134" s="2">
        <v>2021</v>
      </c>
      <c r="C1134" s="46">
        <v>44228</v>
      </c>
      <c r="D1134" s="54">
        <f t="shared" si="18"/>
        <v>44228</v>
      </c>
      <c r="E1134" s="2" t="s">
        <v>45</v>
      </c>
      <c r="F1134" s="2" t="s">
        <v>46</v>
      </c>
      <c r="G1134" s="2" t="s">
        <v>47</v>
      </c>
      <c r="H1134" s="2" t="s">
        <v>48</v>
      </c>
      <c r="I1134" s="2" t="s">
        <v>49</v>
      </c>
      <c r="J1134" s="2" t="s">
        <v>50</v>
      </c>
      <c r="K1134" s="11">
        <v>275</v>
      </c>
      <c r="L1134" s="8">
        <v>393.25</v>
      </c>
    </row>
    <row r="1135" spans="1:12" x14ac:dyDescent="0.25">
      <c r="A1135" s="4" t="s">
        <v>41</v>
      </c>
      <c r="B1135" s="4">
        <v>2021</v>
      </c>
      <c r="C1135" s="47">
        <v>44228</v>
      </c>
      <c r="D1135" s="55">
        <f t="shared" si="18"/>
        <v>44228</v>
      </c>
      <c r="E1135" s="4" t="s">
        <v>45</v>
      </c>
      <c r="F1135" s="4" t="s">
        <v>46</v>
      </c>
      <c r="G1135" s="4" t="s">
        <v>47</v>
      </c>
      <c r="H1135" s="4" t="s">
        <v>48</v>
      </c>
      <c r="I1135" s="4" t="s">
        <v>49</v>
      </c>
      <c r="J1135" s="4" t="s">
        <v>50</v>
      </c>
      <c r="K1135" s="10">
        <v>323</v>
      </c>
      <c r="L1135" s="9">
        <v>461.89</v>
      </c>
    </row>
    <row r="1136" spans="1:12" x14ac:dyDescent="0.25">
      <c r="A1136" s="2" t="s">
        <v>40</v>
      </c>
      <c r="B1136" s="2">
        <v>2021</v>
      </c>
      <c r="C1136" s="46">
        <v>44228</v>
      </c>
      <c r="D1136" s="54">
        <f t="shared" si="18"/>
        <v>44228</v>
      </c>
      <c r="E1136" s="2" t="s">
        <v>45</v>
      </c>
      <c r="F1136" s="2" t="s">
        <v>46</v>
      </c>
      <c r="G1136" s="2" t="s">
        <v>47</v>
      </c>
      <c r="H1136" s="2" t="s">
        <v>48</v>
      </c>
      <c r="I1136" s="2" t="s">
        <v>49</v>
      </c>
      <c r="J1136" s="2" t="s">
        <v>50</v>
      </c>
      <c r="K1136" s="11">
        <v>251</v>
      </c>
      <c r="L1136" s="8">
        <v>358.93</v>
      </c>
    </row>
    <row r="1137" spans="1:12" x14ac:dyDescent="0.25">
      <c r="A1137" s="4" t="s">
        <v>40</v>
      </c>
      <c r="B1137" s="4">
        <v>2021</v>
      </c>
      <c r="C1137" s="47">
        <v>44197</v>
      </c>
      <c r="D1137" s="55">
        <f t="shared" si="18"/>
        <v>44197</v>
      </c>
      <c r="E1137" s="4" t="s">
        <v>45</v>
      </c>
      <c r="F1137" s="4" t="s">
        <v>46</v>
      </c>
      <c r="G1137" s="4" t="s">
        <v>47</v>
      </c>
      <c r="H1137" s="4" t="s">
        <v>48</v>
      </c>
      <c r="I1137" s="4" t="s">
        <v>49</v>
      </c>
      <c r="J1137" s="4" t="s">
        <v>50</v>
      </c>
      <c r="K1137" s="10">
        <v>326</v>
      </c>
      <c r="L1137" s="9">
        <v>466.18</v>
      </c>
    </row>
    <row r="1138" spans="1:12" x14ac:dyDescent="0.25">
      <c r="A1138" s="2" t="s">
        <v>40</v>
      </c>
      <c r="B1138" s="2">
        <v>2021</v>
      </c>
      <c r="C1138" s="46">
        <v>44197</v>
      </c>
      <c r="D1138" s="54">
        <f t="shared" si="18"/>
        <v>44197</v>
      </c>
      <c r="E1138" s="2" t="s">
        <v>45</v>
      </c>
      <c r="F1138" s="2" t="s">
        <v>46</v>
      </c>
      <c r="G1138" s="2" t="s">
        <v>47</v>
      </c>
      <c r="H1138" s="2" t="s">
        <v>48</v>
      </c>
      <c r="I1138" s="2" t="s">
        <v>49</v>
      </c>
      <c r="J1138" s="2" t="s">
        <v>50</v>
      </c>
      <c r="K1138" s="11">
        <v>254</v>
      </c>
      <c r="L1138" s="8">
        <v>363.22</v>
      </c>
    </row>
    <row r="1139" spans="1:12" x14ac:dyDescent="0.25">
      <c r="A1139" s="4" t="s">
        <v>42</v>
      </c>
      <c r="B1139" s="4">
        <v>2021</v>
      </c>
      <c r="C1139" s="47">
        <v>44197</v>
      </c>
      <c r="D1139" s="55">
        <f t="shared" si="18"/>
        <v>44197</v>
      </c>
      <c r="E1139" s="4" t="s">
        <v>45</v>
      </c>
      <c r="F1139" s="4" t="s">
        <v>46</v>
      </c>
      <c r="G1139" s="4" t="s">
        <v>47</v>
      </c>
      <c r="H1139" s="4" t="s">
        <v>48</v>
      </c>
      <c r="I1139" s="4" t="s">
        <v>49</v>
      </c>
      <c r="J1139" s="4" t="s">
        <v>50</v>
      </c>
      <c r="K1139" s="10">
        <v>280</v>
      </c>
      <c r="L1139" s="9">
        <v>526.24</v>
      </c>
    </row>
    <row r="1140" spans="1:12" x14ac:dyDescent="0.25">
      <c r="A1140" s="2" t="s">
        <v>41</v>
      </c>
      <c r="B1140" s="2">
        <v>2021</v>
      </c>
      <c r="C1140" s="46">
        <v>44197</v>
      </c>
      <c r="D1140" s="54">
        <f t="shared" si="18"/>
        <v>44197</v>
      </c>
      <c r="E1140" s="2" t="s">
        <v>45</v>
      </c>
      <c r="F1140" s="2" t="s">
        <v>46</v>
      </c>
      <c r="G1140" s="2" t="s">
        <v>47</v>
      </c>
      <c r="H1140" s="2" t="s">
        <v>48</v>
      </c>
      <c r="I1140" s="2" t="s">
        <v>49</v>
      </c>
      <c r="J1140" s="2" t="s">
        <v>50</v>
      </c>
      <c r="K1140" s="11">
        <v>328</v>
      </c>
      <c r="L1140" s="8">
        <v>526.24</v>
      </c>
    </row>
    <row r="1141" spans="1:12" x14ac:dyDescent="0.25">
      <c r="A1141" s="4" t="s">
        <v>42</v>
      </c>
      <c r="B1141" s="4">
        <v>2021</v>
      </c>
      <c r="C1141" s="47">
        <v>44197</v>
      </c>
      <c r="D1141" s="55">
        <f t="shared" si="18"/>
        <v>44197</v>
      </c>
      <c r="E1141" s="4" t="s">
        <v>45</v>
      </c>
      <c r="F1141" s="4" t="s">
        <v>46</v>
      </c>
      <c r="G1141" s="4" t="s">
        <v>47</v>
      </c>
      <c r="H1141" s="4" t="s">
        <v>48</v>
      </c>
      <c r="I1141" s="4" t="s">
        <v>49</v>
      </c>
      <c r="J1141" s="4" t="s">
        <v>50</v>
      </c>
      <c r="K1141" s="10">
        <v>256</v>
      </c>
      <c r="L1141" s="9">
        <v>526.24</v>
      </c>
    </row>
    <row r="1142" spans="1:12" x14ac:dyDescent="0.25">
      <c r="A1142" s="2" t="s">
        <v>42</v>
      </c>
      <c r="B1142" s="2">
        <v>2021</v>
      </c>
      <c r="C1142" s="46">
        <v>44197</v>
      </c>
      <c r="D1142" s="54">
        <f t="shared" si="18"/>
        <v>44197</v>
      </c>
      <c r="E1142" s="2" t="s">
        <v>45</v>
      </c>
      <c r="F1142" s="2" t="s">
        <v>46</v>
      </c>
      <c r="G1142" s="2" t="s">
        <v>47</v>
      </c>
      <c r="H1142" s="2" t="s">
        <v>48</v>
      </c>
      <c r="I1142" s="2" t="s">
        <v>49</v>
      </c>
      <c r="J1142" s="2" t="s">
        <v>50</v>
      </c>
      <c r="K1142" s="11">
        <v>997</v>
      </c>
      <c r="L1142" s="8">
        <v>1425.71</v>
      </c>
    </row>
    <row r="1143" spans="1:12" x14ac:dyDescent="0.25">
      <c r="A1143" s="4" t="s">
        <v>43</v>
      </c>
      <c r="B1143" s="4">
        <v>2021</v>
      </c>
      <c r="C1143" s="47">
        <v>44197</v>
      </c>
      <c r="D1143" s="55">
        <f t="shared" si="18"/>
        <v>44197</v>
      </c>
      <c r="E1143" s="4" t="s">
        <v>45</v>
      </c>
      <c r="F1143" s="4" t="s">
        <v>46</v>
      </c>
      <c r="G1143" s="4" t="s">
        <v>47</v>
      </c>
      <c r="H1143" s="4" t="s">
        <v>48</v>
      </c>
      <c r="I1143" s="4" t="s">
        <v>49</v>
      </c>
      <c r="J1143" s="4" t="s">
        <v>50</v>
      </c>
      <c r="K1143" s="10">
        <v>1030</v>
      </c>
      <c r="L1143" s="9">
        <v>1472.9</v>
      </c>
    </row>
    <row r="1144" spans="1:12" x14ac:dyDescent="0.25">
      <c r="A1144" s="2" t="s">
        <v>43</v>
      </c>
      <c r="B1144" s="2">
        <v>2021</v>
      </c>
      <c r="C1144" s="46">
        <v>44197</v>
      </c>
      <c r="D1144" s="54">
        <f t="shared" si="18"/>
        <v>44197</v>
      </c>
      <c r="E1144" s="2" t="s">
        <v>45</v>
      </c>
      <c r="F1144" s="2" t="s">
        <v>46</v>
      </c>
      <c r="G1144" s="2" t="s">
        <v>47</v>
      </c>
      <c r="H1144" s="2" t="s">
        <v>48</v>
      </c>
      <c r="I1144" s="2" t="s">
        <v>49</v>
      </c>
      <c r="J1144" s="2" t="s">
        <v>50</v>
      </c>
      <c r="K1144" s="11">
        <v>252</v>
      </c>
      <c r="L1144" s="8">
        <v>360.36</v>
      </c>
    </row>
    <row r="1145" spans="1:12" x14ac:dyDescent="0.25">
      <c r="A1145" s="4" t="s">
        <v>43</v>
      </c>
      <c r="B1145" s="4">
        <v>2021</v>
      </c>
      <c r="C1145" s="47">
        <v>44197</v>
      </c>
      <c r="D1145" s="55">
        <f t="shared" si="18"/>
        <v>44197</v>
      </c>
      <c r="E1145" s="4" t="s">
        <v>45</v>
      </c>
      <c r="F1145" s="4" t="s">
        <v>46</v>
      </c>
      <c r="G1145" s="4" t="s">
        <v>47</v>
      </c>
      <c r="H1145" s="4" t="s">
        <v>48</v>
      </c>
      <c r="I1145" s="4" t="s">
        <v>49</v>
      </c>
      <c r="J1145" s="4" t="s">
        <v>50</v>
      </c>
      <c r="K1145" s="10">
        <v>279</v>
      </c>
      <c r="L1145" s="9">
        <v>398.97</v>
      </c>
    </row>
    <row r="1146" spans="1:12" x14ac:dyDescent="0.25">
      <c r="A1146" s="2" t="s">
        <v>41</v>
      </c>
      <c r="B1146" s="2">
        <v>2021</v>
      </c>
      <c r="C1146" s="46">
        <v>44197</v>
      </c>
      <c r="D1146" s="54">
        <f t="shared" si="18"/>
        <v>44197</v>
      </c>
      <c r="E1146" s="2" t="s">
        <v>45</v>
      </c>
      <c r="F1146" s="2" t="s">
        <v>46</v>
      </c>
      <c r="G1146" s="2" t="s">
        <v>47</v>
      </c>
      <c r="H1146" s="2" t="s">
        <v>48</v>
      </c>
      <c r="I1146" s="2" t="s">
        <v>49</v>
      </c>
      <c r="J1146" s="2" t="s">
        <v>50</v>
      </c>
      <c r="K1146" s="11">
        <v>327</v>
      </c>
      <c r="L1146" s="8">
        <v>467.61</v>
      </c>
    </row>
    <row r="1147" spans="1:12" x14ac:dyDescent="0.25">
      <c r="A1147" s="4" t="s">
        <v>42</v>
      </c>
      <c r="B1147" s="4">
        <v>2021</v>
      </c>
      <c r="C1147" s="47">
        <v>44197</v>
      </c>
      <c r="D1147" s="55">
        <f t="shared" si="18"/>
        <v>44197</v>
      </c>
      <c r="E1147" s="4" t="s">
        <v>45</v>
      </c>
      <c r="F1147" s="4" t="s">
        <v>46</v>
      </c>
      <c r="G1147" s="4" t="s">
        <v>47</v>
      </c>
      <c r="H1147" s="4" t="s">
        <v>48</v>
      </c>
      <c r="I1147" s="4" t="s">
        <v>49</v>
      </c>
      <c r="J1147" s="4" t="s">
        <v>50</v>
      </c>
      <c r="K1147" s="10">
        <v>255</v>
      </c>
      <c r="L1147" s="9">
        <v>364.65</v>
      </c>
    </row>
    <row r="1148" spans="1:12" x14ac:dyDescent="0.25">
      <c r="A1148" s="2" t="s">
        <v>42</v>
      </c>
      <c r="B1148" s="2">
        <v>2021</v>
      </c>
      <c r="C1148" s="46">
        <v>44197</v>
      </c>
      <c r="D1148" s="54">
        <f t="shared" si="18"/>
        <v>44197</v>
      </c>
      <c r="E1148" s="2" t="s">
        <v>45</v>
      </c>
      <c r="F1148" s="2" t="s">
        <v>46</v>
      </c>
      <c r="G1148" s="2" t="s">
        <v>47</v>
      </c>
      <c r="H1148" s="2" t="s">
        <v>48</v>
      </c>
      <c r="I1148" s="2" t="s">
        <v>49</v>
      </c>
      <c r="J1148" s="2" t="s">
        <v>50</v>
      </c>
      <c r="K1148" s="11">
        <v>778</v>
      </c>
      <c r="L1148" s="8">
        <v>1112.54</v>
      </c>
    </row>
    <row r="1149" spans="1:12" x14ac:dyDescent="0.25">
      <c r="A1149" s="4" t="s">
        <v>42</v>
      </c>
      <c r="B1149" s="4">
        <v>2021</v>
      </c>
      <c r="C1149" s="47">
        <v>44197</v>
      </c>
      <c r="D1149" s="55">
        <f t="shared" si="18"/>
        <v>44197</v>
      </c>
      <c r="E1149" s="4" t="s">
        <v>45</v>
      </c>
      <c r="F1149" s="4" t="s">
        <v>46</v>
      </c>
      <c r="G1149" s="4" t="s">
        <v>47</v>
      </c>
      <c r="H1149" s="4" t="s">
        <v>48</v>
      </c>
      <c r="I1149" s="4" t="s">
        <v>49</v>
      </c>
      <c r="J1149" s="4" t="s">
        <v>50</v>
      </c>
      <c r="K1149" s="10">
        <v>865</v>
      </c>
      <c r="L1149" s="9">
        <v>1236.95</v>
      </c>
    </row>
    <row r="1150" spans="1:12" x14ac:dyDescent="0.25">
      <c r="A1150" s="2" t="s">
        <v>40</v>
      </c>
      <c r="B1150" s="2">
        <v>2021</v>
      </c>
      <c r="C1150" s="46">
        <v>44197</v>
      </c>
      <c r="D1150" s="54">
        <f t="shared" si="18"/>
        <v>44197</v>
      </c>
      <c r="E1150" s="2" t="s">
        <v>45</v>
      </c>
      <c r="F1150" s="2" t="s">
        <v>46</v>
      </c>
      <c r="G1150" s="2" t="s">
        <v>47</v>
      </c>
      <c r="H1150" s="2" t="s">
        <v>48</v>
      </c>
      <c r="I1150" s="2" t="s">
        <v>49</v>
      </c>
      <c r="J1150" s="2" t="s">
        <v>50</v>
      </c>
      <c r="K1150" s="11">
        <v>281</v>
      </c>
      <c r="L1150" s="8">
        <v>401.83</v>
      </c>
    </row>
    <row r="1151" spans="1:12" x14ac:dyDescent="0.25">
      <c r="A1151" s="4" t="s">
        <v>42</v>
      </c>
      <c r="B1151" s="4">
        <v>2021</v>
      </c>
      <c r="C1151" s="47">
        <v>44197</v>
      </c>
      <c r="D1151" s="55">
        <f t="shared" si="18"/>
        <v>44197</v>
      </c>
      <c r="E1151" s="4" t="s">
        <v>45</v>
      </c>
      <c r="F1151" s="4" t="s">
        <v>46</v>
      </c>
      <c r="G1151" s="4" t="s">
        <v>47</v>
      </c>
      <c r="H1151" s="4" t="s">
        <v>48</v>
      </c>
      <c r="I1151" s="4" t="s">
        <v>49</v>
      </c>
      <c r="J1151" s="4" t="s">
        <v>50</v>
      </c>
      <c r="K1151" s="10">
        <v>329</v>
      </c>
      <c r="L1151" s="9">
        <v>470.47</v>
      </c>
    </row>
    <row r="1152" spans="1:12" x14ac:dyDescent="0.25">
      <c r="A1152" s="2" t="s">
        <v>40</v>
      </c>
      <c r="B1152" s="2">
        <v>2021</v>
      </c>
      <c r="C1152" s="46">
        <v>44378</v>
      </c>
      <c r="D1152" s="54">
        <f t="shared" si="18"/>
        <v>44378</v>
      </c>
      <c r="E1152" s="2" t="s">
        <v>45</v>
      </c>
      <c r="F1152" s="2" t="s">
        <v>46</v>
      </c>
      <c r="G1152" s="2" t="s">
        <v>47</v>
      </c>
      <c r="H1152" s="2" t="s">
        <v>48</v>
      </c>
      <c r="I1152" s="2" t="s">
        <v>49</v>
      </c>
      <c r="J1152" s="2" t="s">
        <v>50</v>
      </c>
      <c r="K1152" s="11">
        <v>248</v>
      </c>
      <c r="L1152" s="8">
        <v>354.64</v>
      </c>
    </row>
    <row r="1153" spans="1:12" x14ac:dyDescent="0.25">
      <c r="A1153" s="4" t="s">
        <v>40</v>
      </c>
      <c r="B1153" s="4">
        <v>2021</v>
      </c>
      <c r="C1153" s="47">
        <v>44378</v>
      </c>
      <c r="D1153" s="55">
        <f t="shared" si="18"/>
        <v>44378</v>
      </c>
      <c r="E1153" s="4" t="s">
        <v>45</v>
      </c>
      <c r="F1153" s="4" t="s">
        <v>46</v>
      </c>
      <c r="G1153" s="4" t="s">
        <v>47</v>
      </c>
      <c r="H1153" s="4" t="s">
        <v>48</v>
      </c>
      <c r="I1153" s="4" t="s">
        <v>49</v>
      </c>
      <c r="J1153" s="4" t="s">
        <v>50</v>
      </c>
      <c r="K1153" s="10">
        <v>296</v>
      </c>
      <c r="L1153" s="9">
        <v>423.28</v>
      </c>
    </row>
    <row r="1154" spans="1:12" x14ac:dyDescent="0.25">
      <c r="A1154" s="2" t="s">
        <v>40</v>
      </c>
      <c r="B1154" s="2">
        <v>2021</v>
      </c>
      <c r="C1154" s="46">
        <v>44378</v>
      </c>
      <c r="D1154" s="54">
        <f t="shared" si="18"/>
        <v>44378</v>
      </c>
      <c r="E1154" s="2" t="s">
        <v>45</v>
      </c>
      <c r="F1154" s="2" t="s">
        <v>46</v>
      </c>
      <c r="G1154" s="2" t="s">
        <v>47</v>
      </c>
      <c r="H1154" s="2" t="s">
        <v>48</v>
      </c>
      <c r="I1154" s="2" t="s">
        <v>49</v>
      </c>
      <c r="J1154" s="2" t="s">
        <v>50</v>
      </c>
      <c r="K1154" s="11">
        <v>224</v>
      </c>
      <c r="L1154" s="8">
        <v>320.32</v>
      </c>
    </row>
    <row r="1155" spans="1:12" x14ac:dyDescent="0.25">
      <c r="A1155" s="4" t="s">
        <v>40</v>
      </c>
      <c r="B1155" s="4">
        <v>2021</v>
      </c>
      <c r="C1155" s="47">
        <v>44378</v>
      </c>
      <c r="D1155" s="55">
        <f t="shared" si="18"/>
        <v>44378</v>
      </c>
      <c r="E1155" s="4" t="s">
        <v>45</v>
      </c>
      <c r="F1155" s="4" t="s">
        <v>46</v>
      </c>
      <c r="G1155" s="4" t="s">
        <v>47</v>
      </c>
      <c r="H1155" s="4" t="s">
        <v>48</v>
      </c>
      <c r="I1155" s="4" t="s">
        <v>49</v>
      </c>
      <c r="J1155" s="4" t="s">
        <v>50</v>
      </c>
      <c r="K1155" s="10">
        <v>250</v>
      </c>
      <c r="L1155" s="9">
        <v>526.24</v>
      </c>
    </row>
    <row r="1156" spans="1:12" x14ac:dyDescent="0.25">
      <c r="A1156" s="2" t="s">
        <v>40</v>
      </c>
      <c r="B1156" s="2">
        <v>2021</v>
      </c>
      <c r="C1156" s="46">
        <v>44378</v>
      </c>
      <c r="D1156" s="54">
        <f t="shared" si="18"/>
        <v>44378</v>
      </c>
      <c r="E1156" s="2" t="s">
        <v>45</v>
      </c>
      <c r="F1156" s="2" t="s">
        <v>46</v>
      </c>
      <c r="G1156" s="2" t="s">
        <v>47</v>
      </c>
      <c r="H1156" s="2" t="s">
        <v>48</v>
      </c>
      <c r="I1156" s="2" t="s">
        <v>49</v>
      </c>
      <c r="J1156" s="2" t="s">
        <v>50</v>
      </c>
      <c r="K1156" s="11">
        <v>298</v>
      </c>
      <c r="L1156" s="8">
        <v>526.24</v>
      </c>
    </row>
    <row r="1157" spans="1:12" x14ac:dyDescent="0.25">
      <c r="A1157" s="4" t="s">
        <v>41</v>
      </c>
      <c r="B1157" s="4">
        <v>2021</v>
      </c>
      <c r="C1157" s="47">
        <v>44378</v>
      </c>
      <c r="D1157" s="55">
        <f t="shared" si="18"/>
        <v>44378</v>
      </c>
      <c r="E1157" s="4" t="s">
        <v>45</v>
      </c>
      <c r="F1157" s="4" t="s">
        <v>46</v>
      </c>
      <c r="G1157" s="4" t="s">
        <v>47</v>
      </c>
      <c r="H1157" s="4" t="s">
        <v>48</v>
      </c>
      <c r="I1157" s="4" t="s">
        <v>49</v>
      </c>
      <c r="J1157" s="4" t="s">
        <v>50</v>
      </c>
      <c r="K1157" s="10">
        <v>220</v>
      </c>
      <c r="L1157" s="9">
        <v>526.24</v>
      </c>
    </row>
    <row r="1158" spans="1:12" x14ac:dyDescent="0.25">
      <c r="A1158" s="2" t="s">
        <v>44</v>
      </c>
      <c r="B1158" s="2">
        <v>2021</v>
      </c>
      <c r="C1158" s="46">
        <v>44378</v>
      </c>
      <c r="D1158" s="54">
        <f t="shared" si="18"/>
        <v>44378</v>
      </c>
      <c r="E1158" s="2" t="s">
        <v>45</v>
      </c>
      <c r="F1158" s="2" t="s">
        <v>46</v>
      </c>
      <c r="G1158" s="2" t="s">
        <v>47</v>
      </c>
      <c r="H1158" s="2" t="s">
        <v>48</v>
      </c>
      <c r="I1158" s="2" t="s">
        <v>49</v>
      </c>
      <c r="J1158" s="2" t="s">
        <v>50</v>
      </c>
      <c r="K1158" s="11">
        <v>1036</v>
      </c>
      <c r="L1158" s="8">
        <v>1481.48</v>
      </c>
    </row>
    <row r="1159" spans="1:12" x14ac:dyDescent="0.25">
      <c r="A1159" s="4" t="s">
        <v>43</v>
      </c>
      <c r="B1159" s="4">
        <v>2021</v>
      </c>
      <c r="C1159" s="47">
        <v>44378</v>
      </c>
      <c r="D1159" s="55">
        <f t="shared" si="18"/>
        <v>44378</v>
      </c>
      <c r="E1159" s="4" t="s">
        <v>45</v>
      </c>
      <c r="F1159" s="4" t="s">
        <v>46</v>
      </c>
      <c r="G1159" s="4" t="s">
        <v>47</v>
      </c>
      <c r="H1159" s="4" t="s">
        <v>48</v>
      </c>
      <c r="I1159" s="4" t="s">
        <v>49</v>
      </c>
      <c r="J1159" s="4" t="s">
        <v>50</v>
      </c>
      <c r="K1159" s="10">
        <v>222</v>
      </c>
      <c r="L1159" s="9">
        <v>317.45999999999998</v>
      </c>
    </row>
    <row r="1160" spans="1:12" x14ac:dyDescent="0.25">
      <c r="A1160" s="2" t="s">
        <v>43</v>
      </c>
      <c r="B1160" s="2">
        <v>2021</v>
      </c>
      <c r="C1160" s="46">
        <v>44378</v>
      </c>
      <c r="D1160" s="54">
        <f t="shared" si="18"/>
        <v>44378</v>
      </c>
      <c r="E1160" s="2" t="s">
        <v>45</v>
      </c>
      <c r="F1160" s="2" t="s">
        <v>46</v>
      </c>
      <c r="G1160" s="2" t="s">
        <v>47</v>
      </c>
      <c r="H1160" s="2" t="s">
        <v>48</v>
      </c>
      <c r="I1160" s="2" t="s">
        <v>49</v>
      </c>
      <c r="J1160" s="2" t="s">
        <v>50</v>
      </c>
      <c r="K1160" s="11">
        <v>249</v>
      </c>
      <c r="L1160" s="8">
        <v>356.07</v>
      </c>
    </row>
    <row r="1161" spans="1:12" x14ac:dyDescent="0.25">
      <c r="A1161" s="4" t="s">
        <v>40</v>
      </c>
      <c r="B1161" s="4">
        <v>2021</v>
      </c>
      <c r="C1161" s="47">
        <v>44378</v>
      </c>
      <c r="D1161" s="55">
        <f t="shared" ref="D1161:D1224" si="19">C1161</f>
        <v>44378</v>
      </c>
      <c r="E1161" s="4" t="s">
        <v>45</v>
      </c>
      <c r="F1161" s="4" t="s">
        <v>46</v>
      </c>
      <c r="G1161" s="4" t="s">
        <v>47</v>
      </c>
      <c r="H1161" s="4" t="s">
        <v>48</v>
      </c>
      <c r="I1161" s="4" t="s">
        <v>49</v>
      </c>
      <c r="J1161" s="4" t="s">
        <v>50</v>
      </c>
      <c r="K1161" s="10">
        <v>297</v>
      </c>
      <c r="L1161" s="9">
        <v>424.71</v>
      </c>
    </row>
    <row r="1162" spans="1:12" x14ac:dyDescent="0.25">
      <c r="A1162" s="2" t="s">
        <v>41</v>
      </c>
      <c r="B1162" s="2">
        <v>2021</v>
      </c>
      <c r="C1162" s="46">
        <v>44378</v>
      </c>
      <c r="D1162" s="54">
        <f t="shared" si="19"/>
        <v>44378</v>
      </c>
      <c r="E1162" s="2" t="s">
        <v>45</v>
      </c>
      <c r="F1162" s="2" t="s">
        <v>46</v>
      </c>
      <c r="G1162" s="2" t="s">
        <v>47</v>
      </c>
      <c r="H1162" s="2" t="s">
        <v>48</v>
      </c>
      <c r="I1162" s="2" t="s">
        <v>49</v>
      </c>
      <c r="J1162" s="2" t="s">
        <v>50</v>
      </c>
      <c r="K1162" s="11">
        <v>784</v>
      </c>
      <c r="L1162" s="8">
        <v>1121.1199999999999</v>
      </c>
    </row>
    <row r="1163" spans="1:12" x14ac:dyDescent="0.25">
      <c r="A1163" s="4" t="s">
        <v>40</v>
      </c>
      <c r="B1163" s="4">
        <v>2021</v>
      </c>
      <c r="C1163" s="47">
        <v>44378</v>
      </c>
      <c r="D1163" s="55">
        <f t="shared" si="19"/>
        <v>44378</v>
      </c>
      <c r="E1163" s="4" t="s">
        <v>45</v>
      </c>
      <c r="F1163" s="4" t="s">
        <v>46</v>
      </c>
      <c r="G1163" s="4" t="s">
        <v>47</v>
      </c>
      <c r="H1163" s="4" t="s">
        <v>48</v>
      </c>
      <c r="I1163" s="4" t="s">
        <v>49</v>
      </c>
      <c r="J1163" s="4" t="s">
        <v>50</v>
      </c>
      <c r="K1163" s="10">
        <v>817</v>
      </c>
      <c r="L1163" s="9">
        <v>1168.31</v>
      </c>
    </row>
    <row r="1164" spans="1:12" x14ac:dyDescent="0.25">
      <c r="A1164" s="2" t="s">
        <v>40</v>
      </c>
      <c r="B1164" s="2">
        <v>2021</v>
      </c>
      <c r="C1164" s="46">
        <v>44378</v>
      </c>
      <c r="D1164" s="54">
        <f t="shared" si="19"/>
        <v>44378</v>
      </c>
      <c r="E1164" s="2" t="s">
        <v>45</v>
      </c>
      <c r="F1164" s="2" t="s">
        <v>46</v>
      </c>
      <c r="G1164" s="2" t="s">
        <v>47</v>
      </c>
      <c r="H1164" s="2" t="s">
        <v>48</v>
      </c>
      <c r="I1164" s="2" t="s">
        <v>49</v>
      </c>
      <c r="J1164" s="2" t="s">
        <v>50</v>
      </c>
      <c r="K1164" s="11">
        <v>870</v>
      </c>
      <c r="L1164" s="8">
        <v>1244.0999999999999</v>
      </c>
    </row>
    <row r="1165" spans="1:12" x14ac:dyDescent="0.25">
      <c r="A1165" s="4" t="s">
        <v>40</v>
      </c>
      <c r="B1165" s="4">
        <v>2021</v>
      </c>
      <c r="C1165" s="47">
        <v>44378</v>
      </c>
      <c r="D1165" s="55">
        <f t="shared" si="19"/>
        <v>44378</v>
      </c>
      <c r="E1165" s="4" t="s">
        <v>45</v>
      </c>
      <c r="F1165" s="4" t="s">
        <v>46</v>
      </c>
      <c r="G1165" s="4" t="s">
        <v>47</v>
      </c>
      <c r="H1165" s="4" t="s">
        <v>48</v>
      </c>
      <c r="I1165" s="4" t="s">
        <v>49</v>
      </c>
      <c r="J1165" s="4" t="s">
        <v>50</v>
      </c>
      <c r="K1165" s="10">
        <v>251</v>
      </c>
      <c r="L1165" s="9">
        <v>358.93</v>
      </c>
    </row>
    <row r="1166" spans="1:12" x14ac:dyDescent="0.25">
      <c r="A1166" s="2" t="s">
        <v>40</v>
      </c>
      <c r="B1166" s="2">
        <v>2021</v>
      </c>
      <c r="C1166" s="46">
        <v>44378</v>
      </c>
      <c r="D1166" s="54">
        <f t="shared" si="19"/>
        <v>44378</v>
      </c>
      <c r="E1166" s="2" t="s">
        <v>45</v>
      </c>
      <c r="F1166" s="2" t="s">
        <v>46</v>
      </c>
      <c r="G1166" s="2" t="s">
        <v>47</v>
      </c>
      <c r="H1166" s="2" t="s">
        <v>48</v>
      </c>
      <c r="I1166" s="2" t="s">
        <v>49</v>
      </c>
      <c r="J1166" s="2" t="s">
        <v>50</v>
      </c>
      <c r="K1166" s="11">
        <v>221</v>
      </c>
      <c r="L1166" s="8">
        <v>316.02999999999997</v>
      </c>
    </row>
    <row r="1167" spans="1:12" x14ac:dyDescent="0.25">
      <c r="A1167" s="4" t="s">
        <v>41</v>
      </c>
      <c r="B1167" s="4">
        <v>2021</v>
      </c>
      <c r="C1167" s="47">
        <v>44348</v>
      </c>
      <c r="D1167" s="55">
        <f t="shared" si="19"/>
        <v>44348</v>
      </c>
      <c r="E1167" s="4" t="s">
        <v>45</v>
      </c>
      <c r="F1167" s="4" t="s">
        <v>46</v>
      </c>
      <c r="G1167" s="4" t="s">
        <v>47</v>
      </c>
      <c r="H1167" s="4" t="s">
        <v>48</v>
      </c>
      <c r="I1167" s="4" t="s">
        <v>49</v>
      </c>
      <c r="J1167" s="4" t="s">
        <v>50</v>
      </c>
      <c r="K1167" s="10">
        <v>254</v>
      </c>
      <c r="L1167" s="9">
        <v>363.22</v>
      </c>
    </row>
    <row r="1168" spans="1:12" x14ac:dyDescent="0.25">
      <c r="A1168" s="2" t="s">
        <v>40</v>
      </c>
      <c r="B1168" s="2">
        <v>2021</v>
      </c>
      <c r="C1168" s="46">
        <v>44348</v>
      </c>
      <c r="D1168" s="54">
        <f t="shared" si="19"/>
        <v>44348</v>
      </c>
      <c r="E1168" s="2" t="s">
        <v>45</v>
      </c>
      <c r="F1168" s="2" t="s">
        <v>46</v>
      </c>
      <c r="G1168" s="2" t="s">
        <v>47</v>
      </c>
      <c r="H1168" s="2" t="s">
        <v>48</v>
      </c>
      <c r="I1168" s="2" t="s">
        <v>49</v>
      </c>
      <c r="J1168" s="2" t="s">
        <v>50</v>
      </c>
      <c r="K1168" s="11">
        <v>302</v>
      </c>
      <c r="L1168" s="8">
        <v>431.86</v>
      </c>
    </row>
    <row r="1169" spans="1:12" x14ac:dyDescent="0.25">
      <c r="A1169" s="4" t="s">
        <v>44</v>
      </c>
      <c r="B1169" s="4">
        <v>2021</v>
      </c>
      <c r="C1169" s="47">
        <v>44348</v>
      </c>
      <c r="D1169" s="55">
        <f t="shared" si="19"/>
        <v>44348</v>
      </c>
      <c r="E1169" s="4" t="s">
        <v>45</v>
      </c>
      <c r="F1169" s="4" t="s">
        <v>46</v>
      </c>
      <c r="G1169" s="4" t="s">
        <v>47</v>
      </c>
      <c r="H1169" s="4" t="s">
        <v>48</v>
      </c>
      <c r="I1169" s="4" t="s">
        <v>49</v>
      </c>
      <c r="J1169" s="4" t="s">
        <v>50</v>
      </c>
      <c r="K1169" s="10">
        <v>230</v>
      </c>
      <c r="L1169" s="9">
        <v>328.9</v>
      </c>
    </row>
    <row r="1170" spans="1:12" x14ac:dyDescent="0.25">
      <c r="A1170" s="2" t="s">
        <v>41</v>
      </c>
      <c r="B1170" s="2">
        <v>2021</v>
      </c>
      <c r="C1170" s="46">
        <v>44348</v>
      </c>
      <c r="D1170" s="54">
        <f t="shared" si="19"/>
        <v>44348</v>
      </c>
      <c r="E1170" s="2" t="s">
        <v>45</v>
      </c>
      <c r="F1170" s="2" t="s">
        <v>46</v>
      </c>
      <c r="G1170" s="2" t="s">
        <v>47</v>
      </c>
      <c r="H1170" s="2" t="s">
        <v>48</v>
      </c>
      <c r="I1170" s="2" t="s">
        <v>49</v>
      </c>
      <c r="J1170" s="2" t="s">
        <v>50</v>
      </c>
      <c r="K1170" s="11">
        <v>256</v>
      </c>
      <c r="L1170" s="8">
        <v>526.24</v>
      </c>
    </row>
    <row r="1171" spans="1:12" x14ac:dyDescent="0.25">
      <c r="A1171" s="4" t="s">
        <v>40</v>
      </c>
      <c r="B1171" s="4">
        <v>2021</v>
      </c>
      <c r="C1171" s="47">
        <v>44348</v>
      </c>
      <c r="D1171" s="55">
        <f t="shared" si="19"/>
        <v>44348</v>
      </c>
      <c r="E1171" s="4" t="s">
        <v>45</v>
      </c>
      <c r="F1171" s="4" t="s">
        <v>46</v>
      </c>
      <c r="G1171" s="4" t="s">
        <v>47</v>
      </c>
      <c r="H1171" s="4" t="s">
        <v>48</v>
      </c>
      <c r="I1171" s="4" t="s">
        <v>49</v>
      </c>
      <c r="J1171" s="4" t="s">
        <v>50</v>
      </c>
      <c r="K1171" s="10">
        <v>226</v>
      </c>
      <c r="L1171" s="9">
        <v>526.24</v>
      </c>
    </row>
    <row r="1172" spans="1:12" x14ac:dyDescent="0.25">
      <c r="A1172" s="2" t="s">
        <v>40</v>
      </c>
      <c r="B1172" s="2">
        <v>2021</v>
      </c>
      <c r="C1172" s="46">
        <v>44348</v>
      </c>
      <c r="D1172" s="54">
        <f t="shared" si="19"/>
        <v>44348</v>
      </c>
      <c r="E1172" s="2" t="s">
        <v>45</v>
      </c>
      <c r="F1172" s="2" t="s">
        <v>46</v>
      </c>
      <c r="G1172" s="2" t="s">
        <v>47</v>
      </c>
      <c r="H1172" s="2" t="s">
        <v>48</v>
      </c>
      <c r="I1172" s="2" t="s">
        <v>49</v>
      </c>
      <c r="J1172" s="2" t="s">
        <v>50</v>
      </c>
      <c r="K1172" s="11">
        <v>1002</v>
      </c>
      <c r="L1172" s="8">
        <v>1432.8600000000001</v>
      </c>
    </row>
    <row r="1173" spans="1:12" x14ac:dyDescent="0.25">
      <c r="A1173" s="4" t="s">
        <v>42</v>
      </c>
      <c r="B1173" s="4">
        <v>2021</v>
      </c>
      <c r="C1173" s="47">
        <v>44348</v>
      </c>
      <c r="D1173" s="55">
        <f t="shared" si="19"/>
        <v>44348</v>
      </c>
      <c r="E1173" s="4" t="s">
        <v>45</v>
      </c>
      <c r="F1173" s="4" t="s">
        <v>46</v>
      </c>
      <c r="G1173" s="4" t="s">
        <v>47</v>
      </c>
      <c r="H1173" s="4" t="s">
        <v>48</v>
      </c>
      <c r="I1173" s="4" t="s">
        <v>49</v>
      </c>
      <c r="J1173" s="4" t="s">
        <v>50</v>
      </c>
      <c r="K1173" s="10">
        <v>1035</v>
      </c>
      <c r="L1173" s="9">
        <v>1480.05</v>
      </c>
    </row>
    <row r="1174" spans="1:12" x14ac:dyDescent="0.25">
      <c r="A1174" s="2" t="s">
        <v>40</v>
      </c>
      <c r="B1174" s="2">
        <v>2021</v>
      </c>
      <c r="C1174" s="46">
        <v>44348</v>
      </c>
      <c r="D1174" s="54">
        <f t="shared" si="19"/>
        <v>44348</v>
      </c>
      <c r="E1174" s="2" t="s">
        <v>45</v>
      </c>
      <c r="F1174" s="2" t="s">
        <v>46</v>
      </c>
      <c r="G1174" s="2" t="s">
        <v>47</v>
      </c>
      <c r="H1174" s="2" t="s">
        <v>48</v>
      </c>
      <c r="I1174" s="2" t="s">
        <v>49</v>
      </c>
      <c r="J1174" s="2" t="s">
        <v>50</v>
      </c>
      <c r="K1174" s="11">
        <v>228</v>
      </c>
      <c r="L1174" s="8">
        <v>326.03999999999996</v>
      </c>
    </row>
    <row r="1175" spans="1:12" x14ac:dyDescent="0.25">
      <c r="A1175" s="4" t="s">
        <v>40</v>
      </c>
      <c r="B1175" s="4">
        <v>2021</v>
      </c>
      <c r="C1175" s="47">
        <v>44348</v>
      </c>
      <c r="D1175" s="55">
        <f t="shared" si="19"/>
        <v>44348</v>
      </c>
      <c r="E1175" s="4" t="s">
        <v>45</v>
      </c>
      <c r="F1175" s="4" t="s">
        <v>46</v>
      </c>
      <c r="G1175" s="4" t="s">
        <v>47</v>
      </c>
      <c r="H1175" s="4" t="s">
        <v>48</v>
      </c>
      <c r="I1175" s="4" t="s">
        <v>49</v>
      </c>
      <c r="J1175" s="4" t="s">
        <v>50</v>
      </c>
      <c r="K1175" s="10">
        <v>255</v>
      </c>
      <c r="L1175" s="9">
        <v>364.65</v>
      </c>
    </row>
    <row r="1176" spans="1:12" x14ac:dyDescent="0.25">
      <c r="A1176" s="2" t="s">
        <v>41</v>
      </c>
      <c r="B1176" s="2">
        <v>2021</v>
      </c>
      <c r="C1176" s="46">
        <v>44348</v>
      </c>
      <c r="D1176" s="54">
        <f t="shared" si="19"/>
        <v>44348</v>
      </c>
      <c r="E1176" s="2" t="s">
        <v>45</v>
      </c>
      <c r="F1176" s="2" t="s">
        <v>46</v>
      </c>
      <c r="G1176" s="2" t="s">
        <v>47</v>
      </c>
      <c r="H1176" s="2" t="s">
        <v>48</v>
      </c>
      <c r="I1176" s="2" t="s">
        <v>49</v>
      </c>
      <c r="J1176" s="2" t="s">
        <v>50</v>
      </c>
      <c r="K1176" s="11">
        <v>303</v>
      </c>
      <c r="L1176" s="8">
        <v>433.28999999999996</v>
      </c>
    </row>
    <row r="1177" spans="1:12" x14ac:dyDescent="0.25">
      <c r="A1177" s="4" t="s">
        <v>40</v>
      </c>
      <c r="B1177" s="4">
        <v>2021</v>
      </c>
      <c r="C1177" s="47">
        <v>44348</v>
      </c>
      <c r="D1177" s="55">
        <f t="shared" si="19"/>
        <v>44348</v>
      </c>
      <c r="E1177" s="4" t="s">
        <v>45</v>
      </c>
      <c r="F1177" s="4" t="s">
        <v>46</v>
      </c>
      <c r="G1177" s="4" t="s">
        <v>47</v>
      </c>
      <c r="H1177" s="4" t="s">
        <v>48</v>
      </c>
      <c r="I1177" s="4" t="s">
        <v>49</v>
      </c>
      <c r="J1177" s="4" t="s">
        <v>50</v>
      </c>
      <c r="K1177" s="10">
        <v>225</v>
      </c>
      <c r="L1177" s="9">
        <v>321.75</v>
      </c>
    </row>
    <row r="1178" spans="1:12" x14ac:dyDescent="0.25">
      <c r="A1178" s="2" t="s">
        <v>40</v>
      </c>
      <c r="B1178" s="2">
        <v>2021</v>
      </c>
      <c r="C1178" s="46">
        <v>44348</v>
      </c>
      <c r="D1178" s="54">
        <f t="shared" si="19"/>
        <v>44348</v>
      </c>
      <c r="E1178" s="2" t="s">
        <v>45</v>
      </c>
      <c r="F1178" s="2" t="s">
        <v>46</v>
      </c>
      <c r="G1178" s="2" t="s">
        <v>47</v>
      </c>
      <c r="H1178" s="2" t="s">
        <v>48</v>
      </c>
      <c r="I1178" s="2" t="s">
        <v>49</v>
      </c>
      <c r="J1178" s="2" t="s">
        <v>50</v>
      </c>
      <c r="K1178" s="11">
        <v>783</v>
      </c>
      <c r="L1178" s="8">
        <v>1119.69</v>
      </c>
    </row>
    <row r="1179" spans="1:12" x14ac:dyDescent="0.25">
      <c r="A1179" s="4" t="s">
        <v>42</v>
      </c>
      <c r="B1179" s="4">
        <v>2021</v>
      </c>
      <c r="C1179" s="47">
        <v>44348</v>
      </c>
      <c r="D1179" s="55">
        <f t="shared" si="19"/>
        <v>44348</v>
      </c>
      <c r="E1179" s="4" t="s">
        <v>45</v>
      </c>
      <c r="F1179" s="4" t="s">
        <v>46</v>
      </c>
      <c r="G1179" s="4" t="s">
        <v>47</v>
      </c>
      <c r="H1179" s="4" t="s">
        <v>48</v>
      </c>
      <c r="I1179" s="4" t="s">
        <v>49</v>
      </c>
      <c r="J1179" s="4" t="s">
        <v>50</v>
      </c>
      <c r="K1179" s="10">
        <v>816</v>
      </c>
      <c r="L1179" s="9">
        <v>1166.8800000000001</v>
      </c>
    </row>
    <row r="1180" spans="1:12" x14ac:dyDescent="0.25">
      <c r="A1180" s="2" t="s">
        <v>41</v>
      </c>
      <c r="B1180" s="2">
        <v>2021</v>
      </c>
      <c r="C1180" s="46">
        <v>44348</v>
      </c>
      <c r="D1180" s="54">
        <f t="shared" si="19"/>
        <v>44348</v>
      </c>
      <c r="E1180" s="2" t="s">
        <v>45</v>
      </c>
      <c r="F1180" s="2" t="s">
        <v>46</v>
      </c>
      <c r="G1180" s="2" t="s">
        <v>47</v>
      </c>
      <c r="H1180" s="2" t="s">
        <v>48</v>
      </c>
      <c r="I1180" s="2" t="s">
        <v>49</v>
      </c>
      <c r="J1180" s="2" t="s">
        <v>50</v>
      </c>
      <c r="K1180" s="11">
        <v>869</v>
      </c>
      <c r="L1180" s="8">
        <v>1242.67</v>
      </c>
    </row>
    <row r="1181" spans="1:12" x14ac:dyDescent="0.25">
      <c r="A1181" s="4" t="s">
        <v>44</v>
      </c>
      <c r="B1181" s="4">
        <v>2021</v>
      </c>
      <c r="C1181" s="47">
        <v>44348</v>
      </c>
      <c r="D1181" s="55">
        <f t="shared" si="19"/>
        <v>44348</v>
      </c>
      <c r="E1181" s="4" t="s">
        <v>45</v>
      </c>
      <c r="F1181" s="4" t="s">
        <v>46</v>
      </c>
      <c r="G1181" s="4" t="s">
        <v>47</v>
      </c>
      <c r="H1181" s="4" t="s">
        <v>48</v>
      </c>
      <c r="I1181" s="4" t="s">
        <v>49</v>
      </c>
      <c r="J1181" s="4" t="s">
        <v>50</v>
      </c>
      <c r="K1181" s="10">
        <v>257</v>
      </c>
      <c r="L1181" s="9">
        <v>367.51</v>
      </c>
    </row>
    <row r="1182" spans="1:12" x14ac:dyDescent="0.25">
      <c r="A1182" s="2" t="s">
        <v>41</v>
      </c>
      <c r="B1182" s="2">
        <v>2021</v>
      </c>
      <c r="C1182" s="46">
        <v>44348</v>
      </c>
      <c r="D1182" s="54">
        <f t="shared" si="19"/>
        <v>44348</v>
      </c>
      <c r="E1182" s="2" t="s">
        <v>45</v>
      </c>
      <c r="F1182" s="2" t="s">
        <v>46</v>
      </c>
      <c r="G1182" s="2" t="s">
        <v>47</v>
      </c>
      <c r="H1182" s="2" t="s">
        <v>48</v>
      </c>
      <c r="I1182" s="2" t="s">
        <v>49</v>
      </c>
      <c r="J1182" s="2" t="s">
        <v>50</v>
      </c>
      <c r="K1182" s="11">
        <v>299</v>
      </c>
      <c r="L1182" s="8">
        <v>427.57</v>
      </c>
    </row>
    <row r="1183" spans="1:12" x14ac:dyDescent="0.25">
      <c r="A1183" s="4" t="s">
        <v>41</v>
      </c>
      <c r="B1183" s="4">
        <v>2021</v>
      </c>
      <c r="C1183" s="47">
        <v>44348</v>
      </c>
      <c r="D1183" s="55">
        <f t="shared" si="19"/>
        <v>44348</v>
      </c>
      <c r="E1183" s="4" t="s">
        <v>45</v>
      </c>
      <c r="F1183" s="4" t="s">
        <v>46</v>
      </c>
      <c r="G1183" s="4" t="s">
        <v>47</v>
      </c>
      <c r="H1183" s="4" t="s">
        <v>48</v>
      </c>
      <c r="I1183" s="4" t="s">
        <v>49</v>
      </c>
      <c r="J1183" s="4" t="s">
        <v>50</v>
      </c>
      <c r="K1183" s="10">
        <v>227</v>
      </c>
      <c r="L1183" s="9">
        <v>324.61</v>
      </c>
    </row>
    <row r="1184" spans="1:12" x14ac:dyDescent="0.25">
      <c r="A1184" s="2" t="s">
        <v>40</v>
      </c>
      <c r="B1184" s="2">
        <v>2021</v>
      </c>
      <c r="C1184" s="46">
        <v>44256</v>
      </c>
      <c r="D1184" s="54">
        <f t="shared" si="19"/>
        <v>44256</v>
      </c>
      <c r="E1184" s="2" t="s">
        <v>45</v>
      </c>
      <c r="F1184" s="2" t="s">
        <v>46</v>
      </c>
      <c r="G1184" s="2" t="s">
        <v>47</v>
      </c>
      <c r="H1184" s="2" t="s">
        <v>48</v>
      </c>
      <c r="I1184" s="2" t="s">
        <v>49</v>
      </c>
      <c r="J1184" s="2" t="s">
        <v>50</v>
      </c>
      <c r="K1184" s="11">
        <v>272</v>
      </c>
      <c r="L1184" s="8">
        <v>388.96</v>
      </c>
    </row>
    <row r="1185" spans="1:12" x14ac:dyDescent="0.25">
      <c r="A1185" s="4" t="s">
        <v>41</v>
      </c>
      <c r="B1185" s="4">
        <v>2021</v>
      </c>
      <c r="C1185" s="47">
        <v>44256</v>
      </c>
      <c r="D1185" s="55">
        <f t="shared" si="19"/>
        <v>44256</v>
      </c>
      <c r="E1185" s="4" t="s">
        <v>45</v>
      </c>
      <c r="F1185" s="4" t="s">
        <v>46</v>
      </c>
      <c r="G1185" s="4" t="s">
        <v>47</v>
      </c>
      <c r="H1185" s="4" t="s">
        <v>48</v>
      </c>
      <c r="I1185" s="4" t="s">
        <v>49</v>
      </c>
      <c r="J1185" s="4" t="s">
        <v>50</v>
      </c>
      <c r="K1185" s="10">
        <v>242</v>
      </c>
      <c r="L1185" s="9">
        <v>346.06</v>
      </c>
    </row>
    <row r="1186" spans="1:12" x14ac:dyDescent="0.25">
      <c r="A1186" s="2" t="s">
        <v>41</v>
      </c>
      <c r="B1186" s="2">
        <v>2021</v>
      </c>
      <c r="C1186" s="46">
        <v>44256</v>
      </c>
      <c r="D1186" s="54">
        <f t="shared" si="19"/>
        <v>44256</v>
      </c>
      <c r="E1186" s="2" t="s">
        <v>45</v>
      </c>
      <c r="F1186" s="2" t="s">
        <v>46</v>
      </c>
      <c r="G1186" s="2" t="s">
        <v>47</v>
      </c>
      <c r="H1186" s="2" t="s">
        <v>48</v>
      </c>
      <c r="I1186" s="2" t="s">
        <v>49</v>
      </c>
      <c r="J1186" s="2" t="s">
        <v>50</v>
      </c>
      <c r="K1186" s="11">
        <v>268</v>
      </c>
      <c r="L1186" s="8">
        <v>526.24</v>
      </c>
    </row>
    <row r="1187" spans="1:12" x14ac:dyDescent="0.25">
      <c r="A1187" s="4" t="s">
        <v>41</v>
      </c>
      <c r="B1187" s="4">
        <v>2021</v>
      </c>
      <c r="C1187" s="47">
        <v>44256</v>
      </c>
      <c r="D1187" s="55">
        <f t="shared" si="19"/>
        <v>44256</v>
      </c>
      <c r="E1187" s="4" t="s">
        <v>45</v>
      </c>
      <c r="F1187" s="4" t="s">
        <v>46</v>
      </c>
      <c r="G1187" s="4" t="s">
        <v>47</v>
      </c>
      <c r="H1187" s="4" t="s">
        <v>48</v>
      </c>
      <c r="I1187" s="4" t="s">
        <v>49</v>
      </c>
      <c r="J1187" s="4" t="s">
        <v>50</v>
      </c>
      <c r="K1187" s="10">
        <v>316</v>
      </c>
      <c r="L1187" s="9">
        <v>526.24</v>
      </c>
    </row>
    <row r="1188" spans="1:12" x14ac:dyDescent="0.25">
      <c r="A1188" s="2" t="s">
        <v>40</v>
      </c>
      <c r="B1188" s="2">
        <v>2021</v>
      </c>
      <c r="C1188" s="46">
        <v>44256</v>
      </c>
      <c r="D1188" s="54">
        <f t="shared" si="19"/>
        <v>44256</v>
      </c>
      <c r="E1188" s="2" t="s">
        <v>45</v>
      </c>
      <c r="F1188" s="2" t="s">
        <v>46</v>
      </c>
      <c r="G1188" s="2" t="s">
        <v>47</v>
      </c>
      <c r="H1188" s="2" t="s">
        <v>48</v>
      </c>
      <c r="I1188" s="2" t="s">
        <v>49</v>
      </c>
      <c r="J1188" s="2" t="s">
        <v>50</v>
      </c>
      <c r="K1188" s="11">
        <v>244</v>
      </c>
      <c r="L1188" s="8">
        <v>526.24</v>
      </c>
    </row>
    <row r="1189" spans="1:12" x14ac:dyDescent="0.25">
      <c r="A1189" s="4" t="s">
        <v>41</v>
      </c>
      <c r="B1189" s="4">
        <v>2021</v>
      </c>
      <c r="C1189" s="47">
        <v>44256</v>
      </c>
      <c r="D1189" s="55">
        <f t="shared" si="19"/>
        <v>44256</v>
      </c>
      <c r="E1189" s="4" t="s">
        <v>45</v>
      </c>
      <c r="F1189" s="4" t="s">
        <v>46</v>
      </c>
      <c r="G1189" s="4" t="s">
        <v>47</v>
      </c>
      <c r="H1189" s="4" t="s">
        <v>48</v>
      </c>
      <c r="I1189" s="4" t="s">
        <v>49</v>
      </c>
      <c r="J1189" s="4" t="s">
        <v>50</v>
      </c>
      <c r="K1189" s="10">
        <v>999</v>
      </c>
      <c r="L1189" s="9">
        <v>1428.57</v>
      </c>
    </row>
    <row r="1190" spans="1:12" x14ac:dyDescent="0.25">
      <c r="A1190" s="2" t="s">
        <v>42</v>
      </c>
      <c r="B1190" s="2">
        <v>2021</v>
      </c>
      <c r="C1190" s="46">
        <v>44256</v>
      </c>
      <c r="D1190" s="54">
        <f t="shared" si="19"/>
        <v>44256</v>
      </c>
      <c r="E1190" s="2" t="s">
        <v>45</v>
      </c>
      <c r="F1190" s="2" t="s">
        <v>46</v>
      </c>
      <c r="G1190" s="2" t="s">
        <v>47</v>
      </c>
      <c r="H1190" s="2" t="s">
        <v>48</v>
      </c>
      <c r="I1190" s="2" t="s">
        <v>49</v>
      </c>
      <c r="J1190" s="2" t="s">
        <v>50</v>
      </c>
      <c r="K1190" s="11">
        <v>1032</v>
      </c>
      <c r="L1190" s="8">
        <v>1475.76</v>
      </c>
    </row>
    <row r="1191" spans="1:12" x14ac:dyDescent="0.25">
      <c r="A1191" s="4" t="s">
        <v>41</v>
      </c>
      <c r="B1191" s="4">
        <v>2021</v>
      </c>
      <c r="C1191" s="47">
        <v>44256</v>
      </c>
      <c r="D1191" s="55">
        <f t="shared" si="19"/>
        <v>44256</v>
      </c>
      <c r="E1191" s="4" t="s">
        <v>45</v>
      </c>
      <c r="F1191" s="4" t="s">
        <v>46</v>
      </c>
      <c r="G1191" s="4" t="s">
        <v>47</v>
      </c>
      <c r="H1191" s="4" t="s">
        <v>48</v>
      </c>
      <c r="I1191" s="4" t="s">
        <v>49</v>
      </c>
      <c r="J1191" s="4" t="s">
        <v>50</v>
      </c>
      <c r="K1191" s="10">
        <v>246</v>
      </c>
      <c r="L1191" s="9">
        <v>351.78</v>
      </c>
    </row>
    <row r="1192" spans="1:12" x14ac:dyDescent="0.25">
      <c r="A1192" s="2" t="s">
        <v>41</v>
      </c>
      <c r="B1192" s="2">
        <v>2021</v>
      </c>
      <c r="C1192" s="46">
        <v>44256</v>
      </c>
      <c r="D1192" s="54">
        <f t="shared" si="19"/>
        <v>44256</v>
      </c>
      <c r="E1192" s="2" t="s">
        <v>45</v>
      </c>
      <c r="F1192" s="2" t="s">
        <v>46</v>
      </c>
      <c r="G1192" s="2" t="s">
        <v>47</v>
      </c>
      <c r="H1192" s="2" t="s">
        <v>48</v>
      </c>
      <c r="I1192" s="2" t="s">
        <v>49</v>
      </c>
      <c r="J1192" s="2" t="s">
        <v>50</v>
      </c>
      <c r="K1192" s="11">
        <v>273</v>
      </c>
      <c r="L1192" s="8">
        <v>390.39</v>
      </c>
    </row>
    <row r="1193" spans="1:12" x14ac:dyDescent="0.25">
      <c r="A1193" s="4" t="s">
        <v>42</v>
      </c>
      <c r="B1193" s="4">
        <v>2021</v>
      </c>
      <c r="C1193" s="47">
        <v>44256</v>
      </c>
      <c r="D1193" s="55">
        <f t="shared" si="19"/>
        <v>44256</v>
      </c>
      <c r="E1193" s="4" t="s">
        <v>45</v>
      </c>
      <c r="F1193" s="4" t="s">
        <v>46</v>
      </c>
      <c r="G1193" s="4" t="s">
        <v>47</v>
      </c>
      <c r="H1193" s="4" t="s">
        <v>48</v>
      </c>
      <c r="I1193" s="4" t="s">
        <v>49</v>
      </c>
      <c r="J1193" s="4" t="s">
        <v>50</v>
      </c>
      <c r="K1193" s="10">
        <v>315</v>
      </c>
      <c r="L1193" s="9">
        <v>450.45</v>
      </c>
    </row>
    <row r="1194" spans="1:12" x14ac:dyDescent="0.25">
      <c r="A1194" s="2" t="s">
        <v>41</v>
      </c>
      <c r="B1194" s="2">
        <v>2021</v>
      </c>
      <c r="C1194" s="46">
        <v>44256</v>
      </c>
      <c r="D1194" s="54">
        <f t="shared" si="19"/>
        <v>44256</v>
      </c>
      <c r="E1194" s="2" t="s">
        <v>45</v>
      </c>
      <c r="F1194" s="2" t="s">
        <v>46</v>
      </c>
      <c r="G1194" s="2" t="s">
        <v>47</v>
      </c>
      <c r="H1194" s="2" t="s">
        <v>48</v>
      </c>
      <c r="I1194" s="2" t="s">
        <v>49</v>
      </c>
      <c r="J1194" s="2" t="s">
        <v>50</v>
      </c>
      <c r="K1194" s="11">
        <v>243</v>
      </c>
      <c r="L1194" s="8">
        <v>347.49</v>
      </c>
    </row>
    <row r="1195" spans="1:12" x14ac:dyDescent="0.25">
      <c r="A1195" s="4" t="s">
        <v>40</v>
      </c>
      <c r="B1195" s="4">
        <v>2021</v>
      </c>
      <c r="C1195" s="47">
        <v>44256</v>
      </c>
      <c r="D1195" s="55">
        <f t="shared" si="19"/>
        <v>44256</v>
      </c>
      <c r="E1195" s="4" t="s">
        <v>45</v>
      </c>
      <c r="F1195" s="4" t="s">
        <v>46</v>
      </c>
      <c r="G1195" s="4" t="s">
        <v>47</v>
      </c>
      <c r="H1195" s="4" t="s">
        <v>48</v>
      </c>
      <c r="I1195" s="4" t="s">
        <v>49</v>
      </c>
      <c r="J1195" s="4" t="s">
        <v>50</v>
      </c>
      <c r="K1195" s="10">
        <v>780</v>
      </c>
      <c r="L1195" s="9">
        <v>1115.4000000000001</v>
      </c>
    </row>
    <row r="1196" spans="1:12" x14ac:dyDescent="0.25">
      <c r="A1196" s="2" t="s">
        <v>42</v>
      </c>
      <c r="B1196" s="2">
        <v>2021</v>
      </c>
      <c r="C1196" s="46">
        <v>44256</v>
      </c>
      <c r="D1196" s="54">
        <f t="shared" si="19"/>
        <v>44256</v>
      </c>
      <c r="E1196" s="2" t="s">
        <v>45</v>
      </c>
      <c r="F1196" s="2" t="s">
        <v>46</v>
      </c>
      <c r="G1196" s="2" t="s">
        <v>47</v>
      </c>
      <c r="H1196" s="2" t="s">
        <v>48</v>
      </c>
      <c r="I1196" s="2" t="s">
        <v>49</v>
      </c>
      <c r="J1196" s="2" t="s">
        <v>50</v>
      </c>
      <c r="K1196" s="11">
        <v>813</v>
      </c>
      <c r="L1196" s="8">
        <v>1162.5899999999999</v>
      </c>
    </row>
    <row r="1197" spans="1:12" x14ac:dyDescent="0.25">
      <c r="A1197" s="4" t="s">
        <v>41</v>
      </c>
      <c r="B1197" s="4">
        <v>2021</v>
      </c>
      <c r="C1197" s="47">
        <v>44256</v>
      </c>
      <c r="D1197" s="55">
        <f t="shared" si="19"/>
        <v>44256</v>
      </c>
      <c r="E1197" s="4" t="s">
        <v>45</v>
      </c>
      <c r="F1197" s="4" t="s">
        <v>46</v>
      </c>
      <c r="G1197" s="4" t="s">
        <v>47</v>
      </c>
      <c r="H1197" s="4" t="s">
        <v>48</v>
      </c>
      <c r="I1197" s="4" t="s">
        <v>49</v>
      </c>
      <c r="J1197" s="4" t="s">
        <v>50</v>
      </c>
      <c r="K1197" s="10">
        <v>867</v>
      </c>
      <c r="L1197" s="9">
        <v>1239.81</v>
      </c>
    </row>
    <row r="1198" spans="1:12" x14ac:dyDescent="0.25">
      <c r="A1198" s="2" t="s">
        <v>41</v>
      </c>
      <c r="B1198" s="2">
        <v>2021</v>
      </c>
      <c r="C1198" s="46">
        <v>44256</v>
      </c>
      <c r="D1198" s="54">
        <f t="shared" si="19"/>
        <v>44256</v>
      </c>
      <c r="E1198" s="2" t="s">
        <v>45</v>
      </c>
      <c r="F1198" s="2" t="s">
        <v>46</v>
      </c>
      <c r="G1198" s="2" t="s">
        <v>47</v>
      </c>
      <c r="H1198" s="2" t="s">
        <v>48</v>
      </c>
      <c r="I1198" s="2" t="s">
        <v>49</v>
      </c>
      <c r="J1198" s="2" t="s">
        <v>50</v>
      </c>
      <c r="K1198" s="11">
        <v>269</v>
      </c>
      <c r="L1198" s="8">
        <v>384.67</v>
      </c>
    </row>
    <row r="1199" spans="1:12" x14ac:dyDescent="0.25">
      <c r="A1199" s="4" t="s">
        <v>40</v>
      </c>
      <c r="B1199" s="4">
        <v>2021</v>
      </c>
      <c r="C1199" s="47">
        <v>44256</v>
      </c>
      <c r="D1199" s="55">
        <f t="shared" si="19"/>
        <v>44256</v>
      </c>
      <c r="E1199" s="4" t="s">
        <v>45</v>
      </c>
      <c r="F1199" s="4" t="s">
        <v>46</v>
      </c>
      <c r="G1199" s="4" t="s">
        <v>47</v>
      </c>
      <c r="H1199" s="4" t="s">
        <v>48</v>
      </c>
      <c r="I1199" s="4" t="s">
        <v>49</v>
      </c>
      <c r="J1199" s="4" t="s">
        <v>50</v>
      </c>
      <c r="K1199" s="10">
        <v>317</v>
      </c>
      <c r="L1199" s="9">
        <v>453.31</v>
      </c>
    </row>
    <row r="1200" spans="1:12" x14ac:dyDescent="0.25">
      <c r="A1200" s="2" t="s">
        <v>40</v>
      </c>
      <c r="B1200" s="2">
        <v>2021</v>
      </c>
      <c r="C1200" s="46">
        <v>44256</v>
      </c>
      <c r="D1200" s="54">
        <f t="shared" si="19"/>
        <v>44256</v>
      </c>
      <c r="E1200" s="2" t="s">
        <v>45</v>
      </c>
      <c r="F1200" s="2" t="s">
        <v>46</v>
      </c>
      <c r="G1200" s="2" t="s">
        <v>47</v>
      </c>
      <c r="H1200" s="2" t="s">
        <v>48</v>
      </c>
      <c r="I1200" s="2" t="s">
        <v>49</v>
      </c>
      <c r="J1200" s="2" t="s">
        <v>50</v>
      </c>
      <c r="K1200" s="11">
        <v>245</v>
      </c>
      <c r="L1200" s="8">
        <v>350.35</v>
      </c>
    </row>
    <row r="1201" spans="1:12" x14ac:dyDescent="0.25">
      <c r="A1201" s="4" t="s">
        <v>40</v>
      </c>
      <c r="B1201" s="4">
        <v>2021</v>
      </c>
      <c r="C1201" s="47">
        <v>44317</v>
      </c>
      <c r="D1201" s="55">
        <f t="shared" si="19"/>
        <v>44317</v>
      </c>
      <c r="E1201" s="4" t="s">
        <v>45</v>
      </c>
      <c r="F1201" s="4" t="s">
        <v>46</v>
      </c>
      <c r="G1201" s="4" t="s">
        <v>47</v>
      </c>
      <c r="H1201" s="4" t="s">
        <v>48</v>
      </c>
      <c r="I1201" s="4" t="s">
        <v>49</v>
      </c>
      <c r="J1201" s="4" t="s">
        <v>50</v>
      </c>
      <c r="K1201" s="10">
        <v>260</v>
      </c>
      <c r="L1201" s="9">
        <v>371.8</v>
      </c>
    </row>
    <row r="1202" spans="1:12" x14ac:dyDescent="0.25">
      <c r="A1202" s="2" t="s">
        <v>40</v>
      </c>
      <c r="B1202" s="2">
        <v>2021</v>
      </c>
      <c r="C1202" s="46">
        <v>44317</v>
      </c>
      <c r="D1202" s="54">
        <f t="shared" si="19"/>
        <v>44317</v>
      </c>
      <c r="E1202" s="2" t="s">
        <v>45</v>
      </c>
      <c r="F1202" s="2" t="s">
        <v>46</v>
      </c>
      <c r="G1202" s="2" t="s">
        <v>47</v>
      </c>
      <c r="H1202" s="2" t="s">
        <v>48</v>
      </c>
      <c r="I1202" s="2" t="s">
        <v>49</v>
      </c>
      <c r="J1202" s="2" t="s">
        <v>50</v>
      </c>
      <c r="K1202" s="11">
        <v>308</v>
      </c>
      <c r="L1202" s="8">
        <v>440.44</v>
      </c>
    </row>
    <row r="1203" spans="1:12" x14ac:dyDescent="0.25">
      <c r="A1203" s="4" t="s">
        <v>42</v>
      </c>
      <c r="B1203" s="4">
        <v>2021</v>
      </c>
      <c r="C1203" s="47">
        <v>44317</v>
      </c>
      <c r="D1203" s="55">
        <f t="shared" si="19"/>
        <v>44317</v>
      </c>
      <c r="E1203" s="4" t="s">
        <v>45</v>
      </c>
      <c r="F1203" s="4" t="s">
        <v>46</v>
      </c>
      <c r="G1203" s="4" t="s">
        <v>47</v>
      </c>
      <c r="H1203" s="4" t="s">
        <v>48</v>
      </c>
      <c r="I1203" s="4" t="s">
        <v>49</v>
      </c>
      <c r="J1203" s="4" t="s">
        <v>50</v>
      </c>
      <c r="K1203" s="10">
        <v>262</v>
      </c>
      <c r="L1203" s="9">
        <v>526.24</v>
      </c>
    </row>
    <row r="1204" spans="1:12" x14ac:dyDescent="0.25">
      <c r="A1204" s="2" t="s">
        <v>43</v>
      </c>
      <c r="B1204" s="2">
        <v>2021</v>
      </c>
      <c r="C1204" s="46">
        <v>44317</v>
      </c>
      <c r="D1204" s="54">
        <f t="shared" si="19"/>
        <v>44317</v>
      </c>
      <c r="E1204" s="2" t="s">
        <v>45</v>
      </c>
      <c r="F1204" s="2" t="s">
        <v>46</v>
      </c>
      <c r="G1204" s="2" t="s">
        <v>47</v>
      </c>
      <c r="H1204" s="2" t="s">
        <v>48</v>
      </c>
      <c r="I1204" s="2" t="s">
        <v>49</v>
      </c>
      <c r="J1204" s="2" t="s">
        <v>50</v>
      </c>
      <c r="K1204" s="11">
        <v>304</v>
      </c>
      <c r="L1204" s="8">
        <v>526.24</v>
      </c>
    </row>
    <row r="1205" spans="1:12" x14ac:dyDescent="0.25">
      <c r="A1205" s="4" t="s">
        <v>41</v>
      </c>
      <c r="B1205" s="4">
        <v>2021</v>
      </c>
      <c r="C1205" s="47">
        <v>44317</v>
      </c>
      <c r="D1205" s="55">
        <f t="shared" si="19"/>
        <v>44317</v>
      </c>
      <c r="E1205" s="4" t="s">
        <v>45</v>
      </c>
      <c r="F1205" s="4" t="s">
        <v>46</v>
      </c>
      <c r="G1205" s="4" t="s">
        <v>47</v>
      </c>
      <c r="H1205" s="4" t="s">
        <v>48</v>
      </c>
      <c r="I1205" s="4" t="s">
        <v>49</v>
      </c>
      <c r="J1205" s="4" t="s">
        <v>50</v>
      </c>
      <c r="K1205" s="10">
        <v>232</v>
      </c>
      <c r="L1205" s="9">
        <v>526.24</v>
      </c>
    </row>
    <row r="1206" spans="1:12" x14ac:dyDescent="0.25">
      <c r="A1206" s="2" t="s">
        <v>41</v>
      </c>
      <c r="B1206" s="2">
        <v>2021</v>
      </c>
      <c r="C1206" s="46">
        <v>44317</v>
      </c>
      <c r="D1206" s="54">
        <f t="shared" si="19"/>
        <v>44317</v>
      </c>
      <c r="E1206" s="2" t="s">
        <v>45</v>
      </c>
      <c r="F1206" s="2" t="s">
        <v>46</v>
      </c>
      <c r="G1206" s="2" t="s">
        <v>47</v>
      </c>
      <c r="H1206" s="2" t="s">
        <v>48</v>
      </c>
      <c r="I1206" s="2" t="s">
        <v>49</v>
      </c>
      <c r="J1206" s="2" t="s">
        <v>50</v>
      </c>
      <c r="K1206" s="11">
        <v>1001</v>
      </c>
      <c r="L1206" s="8">
        <v>1431.43</v>
      </c>
    </row>
    <row r="1207" spans="1:12" x14ac:dyDescent="0.25">
      <c r="A1207" s="4" t="s">
        <v>41</v>
      </c>
      <c r="B1207" s="4">
        <v>2021</v>
      </c>
      <c r="C1207" s="47">
        <v>44317</v>
      </c>
      <c r="D1207" s="55">
        <f t="shared" si="19"/>
        <v>44317</v>
      </c>
      <c r="E1207" s="4" t="s">
        <v>45</v>
      </c>
      <c r="F1207" s="4" t="s">
        <v>46</v>
      </c>
      <c r="G1207" s="4" t="s">
        <v>47</v>
      </c>
      <c r="H1207" s="4" t="s">
        <v>48</v>
      </c>
      <c r="I1207" s="4" t="s">
        <v>49</v>
      </c>
      <c r="J1207" s="4" t="s">
        <v>50</v>
      </c>
      <c r="K1207" s="10">
        <v>1034</v>
      </c>
      <c r="L1207" s="9">
        <v>1478.62</v>
      </c>
    </row>
    <row r="1208" spans="1:12" x14ac:dyDescent="0.25">
      <c r="A1208" s="2" t="s">
        <v>40</v>
      </c>
      <c r="B1208" s="2">
        <v>2021</v>
      </c>
      <c r="C1208" s="46">
        <v>44317</v>
      </c>
      <c r="D1208" s="54">
        <f t="shared" si="19"/>
        <v>44317</v>
      </c>
      <c r="E1208" s="2" t="s">
        <v>45</v>
      </c>
      <c r="F1208" s="2" t="s">
        <v>46</v>
      </c>
      <c r="G1208" s="2" t="s">
        <v>47</v>
      </c>
      <c r="H1208" s="2" t="s">
        <v>48</v>
      </c>
      <c r="I1208" s="2" t="s">
        <v>49</v>
      </c>
      <c r="J1208" s="2" t="s">
        <v>50</v>
      </c>
      <c r="K1208" s="11">
        <v>234</v>
      </c>
      <c r="L1208" s="8">
        <v>334.62</v>
      </c>
    </row>
    <row r="1209" spans="1:12" x14ac:dyDescent="0.25">
      <c r="A1209" s="4" t="s">
        <v>40</v>
      </c>
      <c r="B1209" s="4">
        <v>2021</v>
      </c>
      <c r="C1209" s="47">
        <v>44317</v>
      </c>
      <c r="D1209" s="55">
        <f t="shared" si="19"/>
        <v>44317</v>
      </c>
      <c r="E1209" s="4" t="s">
        <v>45</v>
      </c>
      <c r="F1209" s="4" t="s">
        <v>46</v>
      </c>
      <c r="G1209" s="4" t="s">
        <v>47</v>
      </c>
      <c r="H1209" s="4" t="s">
        <v>48</v>
      </c>
      <c r="I1209" s="4" t="s">
        <v>49</v>
      </c>
      <c r="J1209" s="4" t="s">
        <v>50</v>
      </c>
      <c r="K1209" s="10">
        <v>261</v>
      </c>
      <c r="L1209" s="9">
        <v>373.23</v>
      </c>
    </row>
    <row r="1210" spans="1:12" x14ac:dyDescent="0.25">
      <c r="A1210" s="2" t="s">
        <v>42</v>
      </c>
      <c r="B1210" s="2">
        <v>2021</v>
      </c>
      <c r="C1210" s="46">
        <v>44317</v>
      </c>
      <c r="D1210" s="54">
        <f t="shared" si="19"/>
        <v>44317</v>
      </c>
      <c r="E1210" s="2" t="s">
        <v>45</v>
      </c>
      <c r="F1210" s="2" t="s">
        <v>46</v>
      </c>
      <c r="G1210" s="2" t="s">
        <v>47</v>
      </c>
      <c r="H1210" s="2" t="s">
        <v>48</v>
      </c>
      <c r="I1210" s="2" t="s">
        <v>49</v>
      </c>
      <c r="J1210" s="2" t="s">
        <v>50</v>
      </c>
      <c r="K1210" s="11">
        <v>309</v>
      </c>
      <c r="L1210" s="8">
        <v>441.87</v>
      </c>
    </row>
    <row r="1211" spans="1:12" x14ac:dyDescent="0.25">
      <c r="A1211" s="4" t="s">
        <v>41</v>
      </c>
      <c r="B1211" s="4">
        <v>2021</v>
      </c>
      <c r="C1211" s="47">
        <v>44317</v>
      </c>
      <c r="D1211" s="55">
        <f t="shared" si="19"/>
        <v>44317</v>
      </c>
      <c r="E1211" s="4" t="s">
        <v>45</v>
      </c>
      <c r="F1211" s="4" t="s">
        <v>46</v>
      </c>
      <c r="G1211" s="4" t="s">
        <v>47</v>
      </c>
      <c r="H1211" s="4" t="s">
        <v>48</v>
      </c>
      <c r="I1211" s="4" t="s">
        <v>49</v>
      </c>
      <c r="J1211" s="4" t="s">
        <v>50</v>
      </c>
      <c r="K1211" s="10">
        <v>231</v>
      </c>
      <c r="L1211" s="9">
        <v>330.33</v>
      </c>
    </row>
    <row r="1212" spans="1:12" x14ac:dyDescent="0.25">
      <c r="A1212" s="2" t="s">
        <v>41</v>
      </c>
      <c r="B1212" s="2">
        <v>2021</v>
      </c>
      <c r="C1212" s="46">
        <v>44317</v>
      </c>
      <c r="D1212" s="54">
        <f t="shared" si="19"/>
        <v>44317</v>
      </c>
      <c r="E1212" s="2" t="s">
        <v>45</v>
      </c>
      <c r="F1212" s="2" t="s">
        <v>46</v>
      </c>
      <c r="G1212" s="2" t="s">
        <v>47</v>
      </c>
      <c r="H1212" s="2" t="s">
        <v>48</v>
      </c>
      <c r="I1212" s="2" t="s">
        <v>49</v>
      </c>
      <c r="J1212" s="2" t="s">
        <v>50</v>
      </c>
      <c r="K1212" s="11">
        <v>782</v>
      </c>
      <c r="L1212" s="8">
        <v>1118.26</v>
      </c>
    </row>
    <row r="1213" spans="1:12" x14ac:dyDescent="0.25">
      <c r="A1213" s="4" t="s">
        <v>40</v>
      </c>
      <c r="B1213" s="4">
        <v>2021</v>
      </c>
      <c r="C1213" s="47">
        <v>44317</v>
      </c>
      <c r="D1213" s="55">
        <f t="shared" si="19"/>
        <v>44317</v>
      </c>
      <c r="E1213" s="4" t="s">
        <v>45</v>
      </c>
      <c r="F1213" s="4" t="s">
        <v>46</v>
      </c>
      <c r="G1213" s="4" t="s">
        <v>47</v>
      </c>
      <c r="H1213" s="4" t="s">
        <v>48</v>
      </c>
      <c r="I1213" s="4" t="s">
        <v>49</v>
      </c>
      <c r="J1213" s="4" t="s">
        <v>50</v>
      </c>
      <c r="K1213" s="10">
        <v>815</v>
      </c>
      <c r="L1213" s="9">
        <v>1165.45</v>
      </c>
    </row>
    <row r="1214" spans="1:12" x14ac:dyDescent="0.25">
      <c r="A1214" s="2" t="s">
        <v>42</v>
      </c>
      <c r="B1214" s="2">
        <v>2021</v>
      </c>
      <c r="C1214" s="46">
        <v>44317</v>
      </c>
      <c r="D1214" s="54">
        <f t="shared" si="19"/>
        <v>44317</v>
      </c>
      <c r="E1214" s="2" t="s">
        <v>45</v>
      </c>
      <c r="F1214" s="2" t="s">
        <v>46</v>
      </c>
      <c r="G1214" s="2" t="s">
        <v>47</v>
      </c>
      <c r="H1214" s="2" t="s">
        <v>48</v>
      </c>
      <c r="I1214" s="2" t="s">
        <v>49</v>
      </c>
      <c r="J1214" s="2" t="s">
        <v>50</v>
      </c>
      <c r="K1214" s="11">
        <v>868</v>
      </c>
      <c r="L1214" s="8">
        <v>1241.24</v>
      </c>
    </row>
    <row r="1215" spans="1:12" x14ac:dyDescent="0.25">
      <c r="A1215" s="4" t="s">
        <v>40</v>
      </c>
      <c r="B1215" s="4">
        <v>2021</v>
      </c>
      <c r="C1215" s="47">
        <v>44317</v>
      </c>
      <c r="D1215" s="55">
        <f t="shared" si="19"/>
        <v>44317</v>
      </c>
      <c r="E1215" s="4" t="s">
        <v>45</v>
      </c>
      <c r="F1215" s="4" t="s">
        <v>46</v>
      </c>
      <c r="G1215" s="4" t="s">
        <v>47</v>
      </c>
      <c r="H1215" s="4" t="s">
        <v>48</v>
      </c>
      <c r="I1215" s="4" t="s">
        <v>49</v>
      </c>
      <c r="J1215" s="4" t="s">
        <v>50</v>
      </c>
      <c r="K1215" s="10">
        <v>305</v>
      </c>
      <c r="L1215" s="9">
        <v>436.15</v>
      </c>
    </row>
    <row r="1216" spans="1:12" x14ac:dyDescent="0.25">
      <c r="A1216" s="2" t="s">
        <v>40</v>
      </c>
      <c r="B1216" s="2">
        <v>2021</v>
      </c>
      <c r="C1216" s="46">
        <v>44317</v>
      </c>
      <c r="D1216" s="54">
        <f t="shared" si="19"/>
        <v>44317</v>
      </c>
      <c r="E1216" s="2" t="s">
        <v>45</v>
      </c>
      <c r="F1216" s="2" t="s">
        <v>46</v>
      </c>
      <c r="G1216" s="2" t="s">
        <v>47</v>
      </c>
      <c r="H1216" s="2" t="s">
        <v>48</v>
      </c>
      <c r="I1216" s="2" t="s">
        <v>49</v>
      </c>
      <c r="J1216" s="2" t="s">
        <v>50</v>
      </c>
      <c r="K1216" s="11">
        <v>233</v>
      </c>
      <c r="L1216" s="8">
        <v>333.19</v>
      </c>
    </row>
    <row r="1217" spans="1:12" x14ac:dyDescent="0.25">
      <c r="A1217" s="4" t="s">
        <v>41</v>
      </c>
      <c r="B1217" s="4">
        <v>2021</v>
      </c>
      <c r="C1217" s="47">
        <v>44501</v>
      </c>
      <c r="D1217" s="55">
        <f t="shared" si="19"/>
        <v>44501</v>
      </c>
      <c r="E1217" s="4" t="s">
        <v>53</v>
      </c>
      <c r="F1217" s="4" t="s">
        <v>46</v>
      </c>
      <c r="G1217" s="4" t="s">
        <v>47</v>
      </c>
      <c r="H1217" s="4" t="s">
        <v>48</v>
      </c>
      <c r="I1217" s="4" t="s">
        <v>49</v>
      </c>
      <c r="J1217" s="4" t="s">
        <v>51</v>
      </c>
      <c r="K1217" s="10">
        <v>266</v>
      </c>
      <c r="L1217" s="9">
        <v>380.38</v>
      </c>
    </row>
    <row r="1218" spans="1:12" x14ac:dyDescent="0.25">
      <c r="A1218" s="2" t="s">
        <v>41</v>
      </c>
      <c r="B1218" s="2">
        <v>2021</v>
      </c>
      <c r="C1218" s="46">
        <v>44501</v>
      </c>
      <c r="D1218" s="54">
        <f t="shared" si="19"/>
        <v>44501</v>
      </c>
      <c r="E1218" s="2" t="s">
        <v>53</v>
      </c>
      <c r="F1218" s="2" t="s">
        <v>46</v>
      </c>
      <c r="G1218" s="2" t="s">
        <v>47</v>
      </c>
      <c r="H1218" s="2" t="s">
        <v>48</v>
      </c>
      <c r="I1218" s="2" t="s">
        <v>49</v>
      </c>
      <c r="J1218" s="2" t="s">
        <v>51</v>
      </c>
      <c r="K1218" s="11">
        <v>260</v>
      </c>
      <c r="L1218" s="8">
        <v>371.8</v>
      </c>
    </row>
    <row r="1219" spans="1:12" x14ac:dyDescent="0.25">
      <c r="A1219" s="4" t="s">
        <v>40</v>
      </c>
      <c r="B1219" s="4">
        <v>2021</v>
      </c>
      <c r="C1219" s="47">
        <v>44501</v>
      </c>
      <c r="D1219" s="55">
        <f t="shared" si="19"/>
        <v>44501</v>
      </c>
      <c r="E1219" s="4" t="s">
        <v>53</v>
      </c>
      <c r="F1219" s="4" t="s">
        <v>46</v>
      </c>
      <c r="G1219" s="4" t="s">
        <v>47</v>
      </c>
      <c r="H1219" s="4" t="s">
        <v>48</v>
      </c>
      <c r="I1219" s="4" t="s">
        <v>49</v>
      </c>
      <c r="J1219" s="4" t="s">
        <v>51</v>
      </c>
      <c r="K1219" s="10">
        <v>254</v>
      </c>
      <c r="L1219" s="9">
        <v>363.22</v>
      </c>
    </row>
    <row r="1220" spans="1:12" x14ac:dyDescent="0.25">
      <c r="A1220" s="2" t="s">
        <v>40</v>
      </c>
      <c r="B1220" s="2">
        <v>2021</v>
      </c>
      <c r="C1220" s="46">
        <v>44501</v>
      </c>
      <c r="D1220" s="54">
        <f t="shared" si="19"/>
        <v>44501</v>
      </c>
      <c r="E1220" s="2" t="s">
        <v>53</v>
      </c>
      <c r="F1220" s="2" t="s">
        <v>46</v>
      </c>
      <c r="G1220" s="2" t="s">
        <v>47</v>
      </c>
      <c r="H1220" s="2" t="s">
        <v>48</v>
      </c>
      <c r="I1220" s="2" t="s">
        <v>49</v>
      </c>
      <c r="J1220" s="2" t="s">
        <v>50</v>
      </c>
      <c r="K1220" s="11">
        <v>230</v>
      </c>
      <c r="L1220" s="8">
        <v>328.9</v>
      </c>
    </row>
    <row r="1221" spans="1:12" x14ac:dyDescent="0.25">
      <c r="A1221" s="4" t="s">
        <v>40</v>
      </c>
      <c r="B1221" s="4">
        <v>2021</v>
      </c>
      <c r="C1221" s="47">
        <v>44501</v>
      </c>
      <c r="D1221" s="55">
        <f t="shared" si="19"/>
        <v>44501</v>
      </c>
      <c r="E1221" s="4" t="s">
        <v>53</v>
      </c>
      <c r="F1221" s="4" t="s">
        <v>46</v>
      </c>
      <c r="G1221" s="4" t="s">
        <v>47</v>
      </c>
      <c r="H1221" s="4" t="s">
        <v>48</v>
      </c>
      <c r="I1221" s="4" t="s">
        <v>49</v>
      </c>
      <c r="J1221" s="4" t="s">
        <v>50</v>
      </c>
      <c r="K1221" s="10">
        <v>272</v>
      </c>
      <c r="L1221" s="9">
        <v>388.96</v>
      </c>
    </row>
    <row r="1222" spans="1:12" x14ac:dyDescent="0.25">
      <c r="A1222" s="2" t="s">
        <v>42</v>
      </c>
      <c r="B1222" s="2">
        <v>2021</v>
      </c>
      <c r="C1222" s="46">
        <v>44501</v>
      </c>
      <c r="D1222" s="54">
        <f t="shared" si="19"/>
        <v>44501</v>
      </c>
      <c r="E1222" s="2" t="s">
        <v>53</v>
      </c>
      <c r="F1222" s="2" t="s">
        <v>46</v>
      </c>
      <c r="G1222" s="2" t="s">
        <v>47</v>
      </c>
      <c r="H1222" s="2" t="s">
        <v>48</v>
      </c>
      <c r="I1222" s="2" t="s">
        <v>49</v>
      </c>
      <c r="J1222" s="2" t="s">
        <v>50</v>
      </c>
      <c r="K1222" s="11">
        <v>262</v>
      </c>
      <c r="L1222" s="8">
        <v>374.65999999999997</v>
      </c>
    </row>
    <row r="1223" spans="1:12" x14ac:dyDescent="0.25">
      <c r="A1223" s="4" t="s">
        <v>41</v>
      </c>
      <c r="B1223" s="4">
        <v>2021</v>
      </c>
      <c r="C1223" s="47">
        <v>44501</v>
      </c>
      <c r="D1223" s="55">
        <f t="shared" si="19"/>
        <v>44501</v>
      </c>
      <c r="E1223" s="4" t="s">
        <v>53</v>
      </c>
      <c r="F1223" s="4" t="s">
        <v>46</v>
      </c>
      <c r="G1223" s="4" t="s">
        <v>47</v>
      </c>
      <c r="H1223" s="4" t="s">
        <v>48</v>
      </c>
      <c r="I1223" s="4" t="s">
        <v>49</v>
      </c>
      <c r="J1223" s="4" t="s">
        <v>50</v>
      </c>
      <c r="K1223" s="10">
        <v>256</v>
      </c>
      <c r="L1223" s="9">
        <v>366.08</v>
      </c>
    </row>
    <row r="1224" spans="1:12" x14ac:dyDescent="0.25">
      <c r="A1224" s="2" t="s">
        <v>42</v>
      </c>
      <c r="B1224" s="2">
        <v>2021</v>
      </c>
      <c r="C1224" s="46">
        <v>44501</v>
      </c>
      <c r="D1224" s="54">
        <f t="shared" si="19"/>
        <v>44501</v>
      </c>
      <c r="E1224" s="2" t="s">
        <v>53</v>
      </c>
      <c r="F1224" s="2" t="s">
        <v>46</v>
      </c>
      <c r="G1224" s="2" t="s">
        <v>47</v>
      </c>
      <c r="H1224" s="2" t="s">
        <v>48</v>
      </c>
      <c r="I1224" s="2" t="s">
        <v>49</v>
      </c>
      <c r="J1224" s="2" t="s">
        <v>50</v>
      </c>
      <c r="K1224" s="11">
        <v>226</v>
      </c>
      <c r="L1224" s="8">
        <v>526.24</v>
      </c>
    </row>
    <row r="1225" spans="1:12" x14ac:dyDescent="0.25">
      <c r="A1225" s="4" t="s">
        <v>42</v>
      </c>
      <c r="B1225" s="4">
        <v>2021</v>
      </c>
      <c r="C1225" s="47">
        <v>44501</v>
      </c>
      <c r="D1225" s="55">
        <f t="shared" ref="D1225:D1316" si="20">C1225</f>
        <v>44501</v>
      </c>
      <c r="E1225" s="4" t="s">
        <v>53</v>
      </c>
      <c r="F1225" s="4" t="s">
        <v>46</v>
      </c>
      <c r="G1225" s="4" t="s">
        <v>47</v>
      </c>
      <c r="H1225" s="4" t="s">
        <v>48</v>
      </c>
      <c r="I1225" s="4" t="s">
        <v>49</v>
      </c>
      <c r="J1225" s="4" t="s">
        <v>50</v>
      </c>
      <c r="K1225" s="10">
        <v>274</v>
      </c>
      <c r="L1225" s="9">
        <v>526.24</v>
      </c>
    </row>
    <row r="1226" spans="1:12" x14ac:dyDescent="0.25">
      <c r="A1226" s="2" t="s">
        <v>44</v>
      </c>
      <c r="B1226" s="2">
        <v>2021</v>
      </c>
      <c r="C1226" s="46">
        <v>44501</v>
      </c>
      <c r="D1226" s="54">
        <f t="shared" si="20"/>
        <v>44501</v>
      </c>
      <c r="E1226" s="2" t="s">
        <v>53</v>
      </c>
      <c r="F1226" s="2" t="s">
        <v>46</v>
      </c>
      <c r="G1226" s="2" t="s">
        <v>47</v>
      </c>
      <c r="H1226" s="2" t="s">
        <v>48</v>
      </c>
      <c r="I1226" s="2" t="s">
        <v>49</v>
      </c>
      <c r="J1226" s="2" t="s">
        <v>50</v>
      </c>
      <c r="K1226" s="11">
        <v>1006</v>
      </c>
      <c r="L1226" s="8">
        <v>1438.58</v>
      </c>
    </row>
    <row r="1227" spans="1:12" x14ac:dyDescent="0.25">
      <c r="A1227" s="4" t="s">
        <v>43</v>
      </c>
      <c r="B1227" s="4">
        <v>2021</v>
      </c>
      <c r="C1227" s="47">
        <v>44501</v>
      </c>
      <c r="D1227" s="55">
        <f t="shared" si="20"/>
        <v>44501</v>
      </c>
      <c r="E1227" s="4" t="s">
        <v>53</v>
      </c>
      <c r="F1227" s="4" t="s">
        <v>46</v>
      </c>
      <c r="G1227" s="4" t="s">
        <v>47</v>
      </c>
      <c r="H1227" s="4" t="s">
        <v>48</v>
      </c>
      <c r="I1227" s="4" t="s">
        <v>49</v>
      </c>
      <c r="J1227" s="4" t="s">
        <v>50</v>
      </c>
      <c r="K1227" s="10">
        <v>1039</v>
      </c>
      <c r="L1227" s="9">
        <v>1485.77</v>
      </c>
    </row>
    <row r="1228" spans="1:12" x14ac:dyDescent="0.25">
      <c r="A1228" s="2" t="s">
        <v>43</v>
      </c>
      <c r="B1228" s="2">
        <v>2021</v>
      </c>
      <c r="C1228" s="46">
        <v>44501</v>
      </c>
      <c r="D1228" s="54">
        <f t="shared" si="20"/>
        <v>44501</v>
      </c>
      <c r="E1228" s="2" t="s">
        <v>53</v>
      </c>
      <c r="F1228" s="2" t="s">
        <v>46</v>
      </c>
      <c r="G1228" s="2" t="s">
        <v>47</v>
      </c>
      <c r="H1228" s="2" t="s">
        <v>48</v>
      </c>
      <c r="I1228" s="2" t="s">
        <v>49</v>
      </c>
      <c r="J1228" s="2" t="s">
        <v>50</v>
      </c>
      <c r="K1228" s="11">
        <v>273</v>
      </c>
      <c r="L1228" s="8">
        <v>390.39</v>
      </c>
    </row>
    <row r="1229" spans="1:12" x14ac:dyDescent="0.25">
      <c r="A1229" s="4" t="s">
        <v>40</v>
      </c>
      <c r="B1229" s="4">
        <v>2021</v>
      </c>
      <c r="C1229" s="47">
        <v>44501</v>
      </c>
      <c r="D1229" s="55">
        <f t="shared" si="20"/>
        <v>44501</v>
      </c>
      <c r="E1229" s="4" t="s">
        <v>53</v>
      </c>
      <c r="F1229" s="4" t="s">
        <v>46</v>
      </c>
      <c r="G1229" s="4" t="s">
        <v>47</v>
      </c>
      <c r="H1229" s="4" t="s">
        <v>48</v>
      </c>
      <c r="I1229" s="4" t="s">
        <v>49</v>
      </c>
      <c r="J1229" s="4" t="s">
        <v>50</v>
      </c>
      <c r="K1229" s="10">
        <v>265</v>
      </c>
      <c r="L1229" s="9">
        <v>378.95</v>
      </c>
    </row>
    <row r="1230" spans="1:12" x14ac:dyDescent="0.25">
      <c r="A1230" s="2" t="s">
        <v>44</v>
      </c>
      <c r="B1230" s="2">
        <v>2021</v>
      </c>
      <c r="C1230" s="46">
        <v>44501</v>
      </c>
      <c r="D1230" s="54">
        <f t="shared" si="20"/>
        <v>44501</v>
      </c>
      <c r="E1230" s="2" t="s">
        <v>53</v>
      </c>
      <c r="F1230" s="2" t="s">
        <v>46</v>
      </c>
      <c r="G1230" s="2" t="s">
        <v>47</v>
      </c>
      <c r="H1230" s="2" t="s">
        <v>48</v>
      </c>
      <c r="I1230" s="2" t="s">
        <v>49</v>
      </c>
      <c r="J1230" s="2" t="s">
        <v>50</v>
      </c>
      <c r="K1230" s="11">
        <v>259</v>
      </c>
      <c r="L1230" s="8">
        <v>370.37</v>
      </c>
    </row>
    <row r="1231" spans="1:12" x14ac:dyDescent="0.25">
      <c r="A1231" s="4" t="s">
        <v>42</v>
      </c>
      <c r="B1231" s="4">
        <v>2021</v>
      </c>
      <c r="C1231" s="47">
        <v>44501</v>
      </c>
      <c r="D1231" s="55">
        <f t="shared" si="20"/>
        <v>44501</v>
      </c>
      <c r="E1231" s="4" t="s">
        <v>53</v>
      </c>
      <c r="F1231" s="4" t="s">
        <v>46</v>
      </c>
      <c r="G1231" s="4" t="s">
        <v>47</v>
      </c>
      <c r="H1231" s="4" t="s">
        <v>48</v>
      </c>
      <c r="I1231" s="4" t="s">
        <v>49</v>
      </c>
      <c r="J1231" s="4" t="s">
        <v>50</v>
      </c>
      <c r="K1231" s="10">
        <v>253</v>
      </c>
      <c r="L1231" s="9">
        <v>361.78999999999996</v>
      </c>
    </row>
    <row r="1232" spans="1:12" x14ac:dyDescent="0.25">
      <c r="A1232" s="2" t="s">
        <v>42</v>
      </c>
      <c r="B1232" s="2">
        <v>2021</v>
      </c>
      <c r="C1232" s="46">
        <v>44501</v>
      </c>
      <c r="D1232" s="54">
        <f t="shared" si="20"/>
        <v>44501</v>
      </c>
      <c r="E1232" s="2" t="s">
        <v>53</v>
      </c>
      <c r="F1232" s="2" t="s">
        <v>46</v>
      </c>
      <c r="G1232" s="2" t="s">
        <v>47</v>
      </c>
      <c r="H1232" s="2" t="s">
        <v>48</v>
      </c>
      <c r="I1232" s="2" t="s">
        <v>49</v>
      </c>
      <c r="J1232" s="2" t="s">
        <v>50</v>
      </c>
      <c r="K1232" s="11">
        <v>787</v>
      </c>
      <c r="L1232" s="8">
        <v>1125.4099999999999</v>
      </c>
    </row>
    <row r="1233" spans="1:12" x14ac:dyDescent="0.25">
      <c r="A1233" s="4" t="s">
        <v>42</v>
      </c>
      <c r="B1233" s="4">
        <v>2021</v>
      </c>
      <c r="C1233" s="47">
        <v>44501</v>
      </c>
      <c r="D1233" s="55">
        <f t="shared" si="20"/>
        <v>44501</v>
      </c>
      <c r="E1233" s="4" t="s">
        <v>53</v>
      </c>
      <c r="F1233" s="4" t="s">
        <v>46</v>
      </c>
      <c r="G1233" s="4" t="s">
        <v>47</v>
      </c>
      <c r="H1233" s="4" t="s">
        <v>48</v>
      </c>
      <c r="I1233" s="4" t="s">
        <v>49</v>
      </c>
      <c r="J1233" s="4" t="s">
        <v>50</v>
      </c>
      <c r="K1233" s="10">
        <v>820</v>
      </c>
      <c r="L1233" s="9">
        <v>1172.5999999999999</v>
      </c>
    </row>
    <row r="1234" spans="1:12" x14ac:dyDescent="0.25">
      <c r="A1234" s="2" t="s">
        <v>40</v>
      </c>
      <c r="B1234" s="2">
        <v>2021</v>
      </c>
      <c r="C1234" s="46">
        <v>44501</v>
      </c>
      <c r="D1234" s="54">
        <f t="shared" si="20"/>
        <v>44501</v>
      </c>
      <c r="E1234" s="2" t="s">
        <v>53</v>
      </c>
      <c r="F1234" s="2" t="s">
        <v>46</v>
      </c>
      <c r="G1234" s="2" t="s">
        <v>47</v>
      </c>
      <c r="H1234" s="2" t="s">
        <v>48</v>
      </c>
      <c r="I1234" s="2" t="s">
        <v>49</v>
      </c>
      <c r="J1234" s="2" t="s">
        <v>51</v>
      </c>
      <c r="K1234" s="11">
        <v>263</v>
      </c>
      <c r="L1234" s="8">
        <v>376.09000000000003</v>
      </c>
    </row>
    <row r="1235" spans="1:12" x14ac:dyDescent="0.25">
      <c r="A1235" s="4" t="s">
        <v>41</v>
      </c>
      <c r="B1235" s="4">
        <v>2021</v>
      </c>
      <c r="C1235" s="47">
        <v>44501</v>
      </c>
      <c r="D1235" s="55">
        <f t="shared" si="20"/>
        <v>44501</v>
      </c>
      <c r="E1235" s="4" t="s">
        <v>53</v>
      </c>
      <c r="F1235" s="4" t="s">
        <v>46</v>
      </c>
      <c r="G1235" s="4" t="s">
        <v>47</v>
      </c>
      <c r="H1235" s="4" t="s">
        <v>48</v>
      </c>
      <c r="I1235" s="4" t="s">
        <v>49</v>
      </c>
      <c r="J1235" s="4" t="s">
        <v>51</v>
      </c>
      <c r="K1235" s="10">
        <v>257</v>
      </c>
      <c r="L1235" s="9">
        <v>367.51</v>
      </c>
    </row>
    <row r="1236" spans="1:12" x14ac:dyDescent="0.25">
      <c r="A1236" s="2" t="s">
        <v>40</v>
      </c>
      <c r="B1236" s="2">
        <v>2021</v>
      </c>
      <c r="C1236" s="46">
        <v>44501</v>
      </c>
      <c r="D1236" s="54">
        <f t="shared" si="20"/>
        <v>44501</v>
      </c>
      <c r="E1236" s="2" t="s">
        <v>53</v>
      </c>
      <c r="F1236" s="2" t="s">
        <v>46</v>
      </c>
      <c r="G1236" s="2" t="s">
        <v>47</v>
      </c>
      <c r="H1236" s="2" t="s">
        <v>48</v>
      </c>
      <c r="I1236" s="2" t="s">
        <v>49</v>
      </c>
      <c r="J1236" s="2" t="s">
        <v>51</v>
      </c>
      <c r="K1236" s="11">
        <v>251</v>
      </c>
      <c r="L1236" s="8">
        <v>358.93</v>
      </c>
    </row>
    <row r="1237" spans="1:12" x14ac:dyDescent="0.25">
      <c r="A1237" s="4" t="s">
        <v>41</v>
      </c>
      <c r="B1237" s="4">
        <v>2021</v>
      </c>
      <c r="C1237" s="47">
        <v>44501</v>
      </c>
      <c r="D1237" s="55">
        <f t="shared" si="20"/>
        <v>44501</v>
      </c>
      <c r="E1237" s="4" t="s">
        <v>53</v>
      </c>
      <c r="F1237" s="4" t="s">
        <v>46</v>
      </c>
      <c r="G1237" s="4" t="s">
        <v>47</v>
      </c>
      <c r="H1237" s="4" t="s">
        <v>48</v>
      </c>
      <c r="I1237" s="4" t="s">
        <v>49</v>
      </c>
      <c r="J1237" s="4" t="s">
        <v>50</v>
      </c>
      <c r="K1237" s="10">
        <v>227</v>
      </c>
      <c r="L1237" s="9">
        <v>324.61</v>
      </c>
    </row>
    <row r="1238" spans="1:12" x14ac:dyDescent="0.25">
      <c r="A1238" s="2" t="s">
        <v>41</v>
      </c>
      <c r="B1238" s="2">
        <v>2021</v>
      </c>
      <c r="C1238" s="46">
        <v>44501</v>
      </c>
      <c r="D1238" s="54">
        <f t="shared" si="20"/>
        <v>44501</v>
      </c>
      <c r="E1238" s="2" t="s">
        <v>53</v>
      </c>
      <c r="F1238" s="2" t="s">
        <v>46</v>
      </c>
      <c r="G1238" s="2" t="s">
        <v>47</v>
      </c>
      <c r="H1238" s="2" t="s">
        <v>48</v>
      </c>
      <c r="I1238" s="2" t="s">
        <v>49</v>
      </c>
      <c r="J1238" s="2" t="s">
        <v>50</v>
      </c>
      <c r="K1238" s="11">
        <v>275</v>
      </c>
      <c r="L1238" s="8">
        <v>393.25</v>
      </c>
    </row>
    <row r="1239" spans="1:12" x14ac:dyDescent="0.25">
      <c r="A1239" s="4" t="s">
        <v>42</v>
      </c>
      <c r="B1239" s="4">
        <v>2021</v>
      </c>
      <c r="C1239" s="47">
        <v>44470</v>
      </c>
      <c r="D1239" s="55">
        <f t="shared" si="20"/>
        <v>44470</v>
      </c>
      <c r="E1239" s="4" t="s">
        <v>53</v>
      </c>
      <c r="F1239" s="4" t="s">
        <v>46</v>
      </c>
      <c r="G1239" s="4" t="s">
        <v>47</v>
      </c>
      <c r="H1239" s="4" t="s">
        <v>48</v>
      </c>
      <c r="I1239" s="4" t="s">
        <v>49</v>
      </c>
      <c r="J1239" s="4" t="s">
        <v>51</v>
      </c>
      <c r="K1239" s="10">
        <v>278</v>
      </c>
      <c r="L1239" s="9">
        <v>397.53999999999996</v>
      </c>
    </row>
    <row r="1240" spans="1:12" x14ac:dyDescent="0.25">
      <c r="A1240" s="2" t="s">
        <v>41</v>
      </c>
      <c r="B1240" s="2">
        <v>2021</v>
      </c>
      <c r="C1240" s="46">
        <v>44470</v>
      </c>
      <c r="D1240" s="54">
        <f t="shared" si="20"/>
        <v>44470</v>
      </c>
      <c r="E1240" s="2" t="s">
        <v>53</v>
      </c>
      <c r="F1240" s="2" t="s">
        <v>46</v>
      </c>
      <c r="G1240" s="2" t="s">
        <v>47</v>
      </c>
      <c r="H1240" s="2" t="s">
        <v>48</v>
      </c>
      <c r="I1240" s="2" t="s">
        <v>49</v>
      </c>
      <c r="J1240" s="2" t="s">
        <v>51</v>
      </c>
      <c r="K1240" s="11">
        <v>272</v>
      </c>
      <c r="L1240" s="8">
        <v>388.96</v>
      </c>
    </row>
    <row r="1241" spans="1:12" x14ac:dyDescent="0.25">
      <c r="A1241" s="4" t="s">
        <v>40</v>
      </c>
      <c r="B1241" s="4">
        <v>2021</v>
      </c>
      <c r="C1241" s="47">
        <v>44470</v>
      </c>
      <c r="D1241" s="55">
        <f t="shared" si="20"/>
        <v>44470</v>
      </c>
      <c r="E1241" s="4" t="s">
        <v>53</v>
      </c>
      <c r="F1241" s="4" t="s">
        <v>46</v>
      </c>
      <c r="G1241" s="4" t="s">
        <v>47</v>
      </c>
      <c r="H1241" s="4" t="s">
        <v>48</v>
      </c>
      <c r="I1241" s="4" t="s">
        <v>49</v>
      </c>
      <c r="J1241" s="4" t="s">
        <v>50</v>
      </c>
      <c r="K1241" s="10">
        <v>278</v>
      </c>
      <c r="L1241" s="9">
        <v>397.53999999999996</v>
      </c>
    </row>
    <row r="1242" spans="1:12" x14ac:dyDescent="0.25">
      <c r="A1242" s="2" t="s">
        <v>41</v>
      </c>
      <c r="B1242" s="2">
        <v>2021</v>
      </c>
      <c r="C1242" s="46">
        <v>44470</v>
      </c>
      <c r="D1242" s="54">
        <f t="shared" si="20"/>
        <v>44470</v>
      </c>
      <c r="E1242" s="2" t="s">
        <v>53</v>
      </c>
      <c r="F1242" s="2" t="s">
        <v>46</v>
      </c>
      <c r="G1242" s="2" t="s">
        <v>47</v>
      </c>
      <c r="H1242" s="2" t="s">
        <v>48</v>
      </c>
      <c r="I1242" s="2" t="s">
        <v>49</v>
      </c>
      <c r="J1242" s="2" t="s">
        <v>50</v>
      </c>
      <c r="K1242" s="11">
        <v>280</v>
      </c>
      <c r="L1242" s="8">
        <v>400.4</v>
      </c>
    </row>
    <row r="1243" spans="1:12" x14ac:dyDescent="0.25">
      <c r="A1243" s="4" t="s">
        <v>41</v>
      </c>
      <c r="B1243" s="4">
        <v>2021</v>
      </c>
      <c r="C1243" s="47">
        <v>44470</v>
      </c>
      <c r="D1243" s="55">
        <f t="shared" si="20"/>
        <v>44470</v>
      </c>
      <c r="E1243" s="4" t="s">
        <v>53</v>
      </c>
      <c r="F1243" s="4" t="s">
        <v>46</v>
      </c>
      <c r="G1243" s="4" t="s">
        <v>47</v>
      </c>
      <c r="H1243" s="4" t="s">
        <v>48</v>
      </c>
      <c r="I1243" s="4" t="s">
        <v>49</v>
      </c>
      <c r="J1243" s="4" t="s">
        <v>50</v>
      </c>
      <c r="K1243" s="10">
        <v>274</v>
      </c>
      <c r="L1243" s="9">
        <v>391.82</v>
      </c>
    </row>
    <row r="1244" spans="1:12" x14ac:dyDescent="0.25">
      <c r="A1244" s="2" t="s">
        <v>40</v>
      </c>
      <c r="B1244" s="2">
        <v>2021</v>
      </c>
      <c r="C1244" s="46">
        <v>44470</v>
      </c>
      <c r="D1244" s="54">
        <f t="shared" si="20"/>
        <v>44470</v>
      </c>
      <c r="E1244" s="2" t="s">
        <v>53</v>
      </c>
      <c r="F1244" s="2" t="s">
        <v>46</v>
      </c>
      <c r="G1244" s="2" t="s">
        <v>47</v>
      </c>
      <c r="H1244" s="2" t="s">
        <v>48</v>
      </c>
      <c r="I1244" s="2" t="s">
        <v>49</v>
      </c>
      <c r="J1244" s="2" t="s">
        <v>50</v>
      </c>
      <c r="K1244" s="11">
        <v>268</v>
      </c>
      <c r="L1244" s="8">
        <v>383.24</v>
      </c>
    </row>
    <row r="1245" spans="1:12" x14ac:dyDescent="0.25">
      <c r="A1245" s="4" t="s">
        <v>42</v>
      </c>
      <c r="B1245" s="4">
        <v>2021</v>
      </c>
      <c r="C1245" s="47">
        <v>44470</v>
      </c>
      <c r="D1245" s="55">
        <f t="shared" si="20"/>
        <v>44470</v>
      </c>
      <c r="E1245" s="4" t="s">
        <v>53</v>
      </c>
      <c r="F1245" s="4" t="s">
        <v>46</v>
      </c>
      <c r="G1245" s="4" t="s">
        <v>47</v>
      </c>
      <c r="H1245" s="4" t="s">
        <v>48</v>
      </c>
      <c r="I1245" s="4" t="s">
        <v>49</v>
      </c>
      <c r="J1245" s="4" t="s">
        <v>50</v>
      </c>
      <c r="K1245" s="10">
        <v>232</v>
      </c>
      <c r="L1245" s="9">
        <v>526.24</v>
      </c>
    </row>
    <row r="1246" spans="1:12" x14ac:dyDescent="0.25">
      <c r="A1246" s="2" t="s">
        <v>40</v>
      </c>
      <c r="B1246" s="2">
        <v>2021</v>
      </c>
      <c r="C1246" s="46">
        <v>44470</v>
      </c>
      <c r="D1246" s="54">
        <f t="shared" si="20"/>
        <v>44470</v>
      </c>
      <c r="E1246" s="2" t="s">
        <v>53</v>
      </c>
      <c r="F1246" s="2" t="s">
        <v>46</v>
      </c>
      <c r="G1246" s="2" t="s">
        <v>47</v>
      </c>
      <c r="H1246" s="2" t="s">
        <v>48</v>
      </c>
      <c r="I1246" s="2" t="s">
        <v>49</v>
      </c>
      <c r="J1246" s="2" t="s">
        <v>50</v>
      </c>
      <c r="K1246" s="11">
        <v>280</v>
      </c>
      <c r="L1246" s="8">
        <v>526.24</v>
      </c>
    </row>
    <row r="1247" spans="1:12" x14ac:dyDescent="0.25">
      <c r="A1247" s="4" t="s">
        <v>43</v>
      </c>
      <c r="B1247" s="4">
        <v>2021</v>
      </c>
      <c r="C1247" s="47">
        <v>44470</v>
      </c>
      <c r="D1247" s="55">
        <f t="shared" si="20"/>
        <v>44470</v>
      </c>
      <c r="E1247" s="4" t="s">
        <v>53</v>
      </c>
      <c r="F1247" s="4" t="s">
        <v>46</v>
      </c>
      <c r="G1247" s="4" t="s">
        <v>47</v>
      </c>
      <c r="H1247" s="4" t="s">
        <v>48</v>
      </c>
      <c r="I1247" s="4" t="s">
        <v>49</v>
      </c>
      <c r="J1247" s="4" t="s">
        <v>50</v>
      </c>
      <c r="K1247" s="10">
        <v>1005</v>
      </c>
      <c r="L1247" s="9">
        <v>1437.15</v>
      </c>
    </row>
    <row r="1248" spans="1:12" x14ac:dyDescent="0.25">
      <c r="A1248" s="2" t="s">
        <v>41</v>
      </c>
      <c r="B1248" s="2">
        <v>2021</v>
      </c>
      <c r="C1248" s="46">
        <v>44470</v>
      </c>
      <c r="D1248" s="54">
        <f t="shared" si="20"/>
        <v>44470</v>
      </c>
      <c r="E1248" s="2" t="s">
        <v>53</v>
      </c>
      <c r="F1248" s="2" t="s">
        <v>46</v>
      </c>
      <c r="G1248" s="2" t="s">
        <v>47</v>
      </c>
      <c r="H1248" s="2" t="s">
        <v>48</v>
      </c>
      <c r="I1248" s="2" t="s">
        <v>49</v>
      </c>
      <c r="J1248" s="2" t="s">
        <v>50</v>
      </c>
      <c r="K1248" s="11">
        <v>1038</v>
      </c>
      <c r="L1248" s="8">
        <v>1484.34</v>
      </c>
    </row>
    <row r="1249" spans="1:12" x14ac:dyDescent="0.25">
      <c r="A1249" s="4" t="s">
        <v>40</v>
      </c>
      <c r="B1249" s="4">
        <v>2021</v>
      </c>
      <c r="C1249" s="47">
        <v>44470</v>
      </c>
      <c r="D1249" s="55">
        <f t="shared" si="20"/>
        <v>44470</v>
      </c>
      <c r="E1249" s="4" t="s">
        <v>53</v>
      </c>
      <c r="F1249" s="4" t="s">
        <v>46</v>
      </c>
      <c r="G1249" s="4" t="s">
        <v>47</v>
      </c>
      <c r="H1249" s="4" t="s">
        <v>48</v>
      </c>
      <c r="I1249" s="4" t="s">
        <v>49</v>
      </c>
      <c r="J1249" s="4" t="s">
        <v>50</v>
      </c>
      <c r="K1249" s="10">
        <v>231</v>
      </c>
      <c r="L1249" s="9">
        <v>330.33</v>
      </c>
    </row>
    <row r="1250" spans="1:12" x14ac:dyDescent="0.25">
      <c r="A1250" s="2" t="s">
        <v>41</v>
      </c>
      <c r="B1250" s="2">
        <v>2021</v>
      </c>
      <c r="C1250" s="46">
        <v>44470</v>
      </c>
      <c r="D1250" s="54">
        <f t="shared" si="20"/>
        <v>44470</v>
      </c>
      <c r="E1250" s="2" t="s">
        <v>53</v>
      </c>
      <c r="F1250" s="2" t="s">
        <v>46</v>
      </c>
      <c r="G1250" s="2" t="s">
        <v>47</v>
      </c>
      <c r="H1250" s="2" t="s">
        <v>48</v>
      </c>
      <c r="I1250" s="2" t="s">
        <v>49</v>
      </c>
      <c r="J1250" s="2" t="s">
        <v>50</v>
      </c>
      <c r="K1250" s="11">
        <v>279</v>
      </c>
      <c r="L1250" s="8">
        <v>398.97</v>
      </c>
    </row>
    <row r="1251" spans="1:12" x14ac:dyDescent="0.25">
      <c r="A1251" s="4" t="s">
        <v>43</v>
      </c>
      <c r="B1251" s="4">
        <v>2021</v>
      </c>
      <c r="C1251" s="47">
        <v>44470</v>
      </c>
      <c r="D1251" s="55">
        <f t="shared" si="20"/>
        <v>44470</v>
      </c>
      <c r="E1251" s="4" t="s">
        <v>53</v>
      </c>
      <c r="F1251" s="4" t="s">
        <v>46</v>
      </c>
      <c r="G1251" s="4" t="s">
        <v>47</v>
      </c>
      <c r="H1251" s="4" t="s">
        <v>48</v>
      </c>
      <c r="I1251" s="4" t="s">
        <v>49</v>
      </c>
      <c r="J1251" s="4" t="s">
        <v>50</v>
      </c>
      <c r="K1251" s="10">
        <v>277</v>
      </c>
      <c r="L1251" s="9">
        <v>396.11</v>
      </c>
    </row>
    <row r="1252" spans="1:12" x14ac:dyDescent="0.25">
      <c r="A1252" s="2" t="s">
        <v>42</v>
      </c>
      <c r="B1252" s="2">
        <v>2021</v>
      </c>
      <c r="C1252" s="46">
        <v>44470</v>
      </c>
      <c r="D1252" s="54">
        <f t="shared" si="20"/>
        <v>44470</v>
      </c>
      <c r="E1252" s="2" t="s">
        <v>53</v>
      </c>
      <c r="F1252" s="2" t="s">
        <v>46</v>
      </c>
      <c r="G1252" s="2" t="s">
        <v>47</v>
      </c>
      <c r="H1252" s="2" t="s">
        <v>48</v>
      </c>
      <c r="I1252" s="2" t="s">
        <v>49</v>
      </c>
      <c r="J1252" s="2" t="s">
        <v>50</v>
      </c>
      <c r="K1252" s="11">
        <v>271</v>
      </c>
      <c r="L1252" s="8">
        <v>387.53</v>
      </c>
    </row>
    <row r="1253" spans="1:12" x14ac:dyDescent="0.25">
      <c r="A1253" s="4" t="s">
        <v>41</v>
      </c>
      <c r="B1253" s="4">
        <v>2021</v>
      </c>
      <c r="C1253" s="47">
        <v>44470</v>
      </c>
      <c r="D1253" s="55">
        <f t="shared" si="20"/>
        <v>44470</v>
      </c>
      <c r="E1253" s="4" t="s">
        <v>53</v>
      </c>
      <c r="F1253" s="4" t="s">
        <v>46</v>
      </c>
      <c r="G1253" s="4" t="s">
        <v>47</v>
      </c>
      <c r="H1253" s="4" t="s">
        <v>48</v>
      </c>
      <c r="I1253" s="4" t="s">
        <v>49</v>
      </c>
      <c r="J1253" s="4" t="s">
        <v>50</v>
      </c>
      <c r="K1253" s="10">
        <v>786</v>
      </c>
      <c r="L1253" s="9">
        <v>1123.98</v>
      </c>
    </row>
    <row r="1254" spans="1:12" x14ac:dyDescent="0.25">
      <c r="A1254" s="2" t="s">
        <v>41</v>
      </c>
      <c r="B1254" s="2">
        <v>2021</v>
      </c>
      <c r="C1254" s="46">
        <v>44470</v>
      </c>
      <c r="D1254" s="54">
        <f t="shared" si="20"/>
        <v>44470</v>
      </c>
      <c r="E1254" s="2" t="s">
        <v>53</v>
      </c>
      <c r="F1254" s="2" t="s">
        <v>46</v>
      </c>
      <c r="G1254" s="2" t="s">
        <v>47</v>
      </c>
      <c r="H1254" s="2" t="s">
        <v>48</v>
      </c>
      <c r="I1254" s="2" t="s">
        <v>49</v>
      </c>
      <c r="J1254" s="2" t="s">
        <v>51</v>
      </c>
      <c r="K1254" s="11">
        <v>281</v>
      </c>
      <c r="L1254" s="8">
        <v>401.83</v>
      </c>
    </row>
    <row r="1255" spans="1:12" x14ac:dyDescent="0.25">
      <c r="A1255" s="4" t="s">
        <v>41</v>
      </c>
      <c r="B1255" s="4">
        <v>2021</v>
      </c>
      <c r="C1255" s="47">
        <v>44470</v>
      </c>
      <c r="D1255" s="55">
        <f t="shared" si="20"/>
        <v>44470</v>
      </c>
      <c r="E1255" s="4" t="s">
        <v>53</v>
      </c>
      <c r="F1255" s="4" t="s">
        <v>46</v>
      </c>
      <c r="G1255" s="4" t="s">
        <v>47</v>
      </c>
      <c r="H1255" s="4" t="s">
        <v>48</v>
      </c>
      <c r="I1255" s="4" t="s">
        <v>49</v>
      </c>
      <c r="J1255" s="4" t="s">
        <v>51</v>
      </c>
      <c r="K1255" s="10">
        <v>275</v>
      </c>
      <c r="L1255" s="9">
        <v>393.25</v>
      </c>
    </row>
    <row r="1256" spans="1:12" x14ac:dyDescent="0.25">
      <c r="A1256" s="2" t="s">
        <v>44</v>
      </c>
      <c r="B1256" s="2">
        <v>2021</v>
      </c>
      <c r="C1256" s="46">
        <v>44470</v>
      </c>
      <c r="D1256" s="54">
        <f t="shared" si="20"/>
        <v>44470</v>
      </c>
      <c r="E1256" s="2" t="s">
        <v>53</v>
      </c>
      <c r="F1256" s="2" t="s">
        <v>46</v>
      </c>
      <c r="G1256" s="2" t="s">
        <v>47</v>
      </c>
      <c r="H1256" s="2" t="s">
        <v>48</v>
      </c>
      <c r="I1256" s="2" t="s">
        <v>49</v>
      </c>
      <c r="J1256" s="2" t="s">
        <v>51</v>
      </c>
      <c r="K1256" s="11">
        <v>269</v>
      </c>
      <c r="L1256" s="8">
        <v>384.67</v>
      </c>
    </row>
    <row r="1257" spans="1:12" x14ac:dyDescent="0.25">
      <c r="A1257" s="4" t="s">
        <v>41</v>
      </c>
      <c r="B1257" s="4">
        <v>2021</v>
      </c>
      <c r="C1257" s="47">
        <v>44470</v>
      </c>
      <c r="D1257" s="55">
        <f t="shared" si="20"/>
        <v>44470</v>
      </c>
      <c r="E1257" s="4" t="s">
        <v>53</v>
      </c>
      <c r="F1257" s="4" t="s">
        <v>46</v>
      </c>
      <c r="G1257" s="4" t="s">
        <v>47</v>
      </c>
      <c r="H1257" s="4" t="s">
        <v>48</v>
      </c>
      <c r="I1257" s="4" t="s">
        <v>49</v>
      </c>
      <c r="J1257" s="4" t="s">
        <v>50</v>
      </c>
      <c r="K1257" s="10">
        <v>233</v>
      </c>
      <c r="L1257" s="9">
        <v>333.19</v>
      </c>
    </row>
    <row r="1258" spans="1:12" x14ac:dyDescent="0.25">
      <c r="A1258" s="2" t="s">
        <v>42</v>
      </c>
      <c r="B1258" s="2">
        <v>2021</v>
      </c>
      <c r="C1258" s="46">
        <v>44470</v>
      </c>
      <c r="D1258" s="54">
        <f t="shared" si="20"/>
        <v>44470</v>
      </c>
      <c r="E1258" s="2" t="s">
        <v>53</v>
      </c>
      <c r="F1258" s="2" t="s">
        <v>46</v>
      </c>
      <c r="G1258" s="2" t="s">
        <v>47</v>
      </c>
      <c r="H1258" s="2" t="s">
        <v>48</v>
      </c>
      <c r="I1258" s="2" t="s">
        <v>49</v>
      </c>
      <c r="J1258" s="2" t="s">
        <v>50</v>
      </c>
      <c r="K1258" s="11">
        <v>281</v>
      </c>
      <c r="L1258" s="8">
        <v>401.83</v>
      </c>
    </row>
    <row r="1259" spans="1:12" x14ac:dyDescent="0.25">
      <c r="A1259" s="4" t="s">
        <v>42</v>
      </c>
      <c r="B1259" s="4">
        <v>2021</v>
      </c>
      <c r="C1259" s="47">
        <v>44440</v>
      </c>
      <c r="D1259" s="55">
        <f t="shared" si="20"/>
        <v>44440</v>
      </c>
      <c r="E1259" s="4" t="s">
        <v>53</v>
      </c>
      <c r="F1259" s="4" t="s">
        <v>46</v>
      </c>
      <c r="G1259" s="4" t="s">
        <v>47</v>
      </c>
      <c r="H1259" s="4" t="s">
        <v>48</v>
      </c>
      <c r="I1259" s="4" t="s">
        <v>49</v>
      </c>
      <c r="J1259" s="4" t="s">
        <v>51</v>
      </c>
      <c r="K1259" s="10">
        <v>284</v>
      </c>
      <c r="L1259" s="9">
        <v>406.12</v>
      </c>
    </row>
    <row r="1260" spans="1:12" x14ac:dyDescent="0.25">
      <c r="A1260" s="2" t="s">
        <v>40</v>
      </c>
      <c r="B1260" s="2">
        <v>2021</v>
      </c>
      <c r="C1260" s="46">
        <v>44440</v>
      </c>
      <c r="D1260" s="54">
        <f t="shared" si="20"/>
        <v>44440</v>
      </c>
      <c r="E1260" s="2" t="s">
        <v>53</v>
      </c>
      <c r="F1260" s="2" t="s">
        <v>46</v>
      </c>
      <c r="G1260" s="2" t="s">
        <v>47</v>
      </c>
      <c r="H1260" s="2" t="s">
        <v>48</v>
      </c>
      <c r="I1260" s="2" t="s">
        <v>49</v>
      </c>
      <c r="J1260" s="2" t="s">
        <v>50</v>
      </c>
      <c r="K1260" s="11">
        <v>236</v>
      </c>
      <c r="L1260" s="8">
        <v>337.48</v>
      </c>
    </row>
    <row r="1261" spans="1:12" x14ac:dyDescent="0.25">
      <c r="A1261" s="4" t="s">
        <v>40</v>
      </c>
      <c r="B1261" s="4">
        <v>2021</v>
      </c>
      <c r="C1261" s="47">
        <v>44440</v>
      </c>
      <c r="D1261" s="55">
        <f t="shared" si="20"/>
        <v>44440</v>
      </c>
      <c r="E1261" s="4" t="s">
        <v>53</v>
      </c>
      <c r="F1261" s="4" t="s">
        <v>46</v>
      </c>
      <c r="G1261" s="4" t="s">
        <v>47</v>
      </c>
      <c r="H1261" s="4" t="s">
        <v>48</v>
      </c>
      <c r="I1261" s="4" t="s">
        <v>49</v>
      </c>
      <c r="J1261" s="4" t="s">
        <v>50</v>
      </c>
      <c r="K1261" s="10">
        <v>284</v>
      </c>
      <c r="L1261" s="9">
        <v>406.12</v>
      </c>
    </row>
    <row r="1262" spans="1:12" x14ac:dyDescent="0.25">
      <c r="A1262" s="2" t="s">
        <v>41</v>
      </c>
      <c r="B1262" s="2">
        <v>2021</v>
      </c>
      <c r="C1262" s="46">
        <v>44440</v>
      </c>
      <c r="D1262" s="54">
        <f t="shared" si="20"/>
        <v>44440</v>
      </c>
      <c r="E1262" s="2" t="s">
        <v>53</v>
      </c>
      <c r="F1262" s="2" t="s">
        <v>46</v>
      </c>
      <c r="G1262" s="2" t="s">
        <v>47</v>
      </c>
      <c r="H1262" s="2" t="s">
        <v>48</v>
      </c>
      <c r="I1262" s="2" t="s">
        <v>49</v>
      </c>
      <c r="J1262" s="2" t="s">
        <v>50</v>
      </c>
      <c r="K1262" s="11">
        <v>212</v>
      </c>
      <c r="L1262" s="8">
        <v>303.15999999999997</v>
      </c>
    </row>
    <row r="1263" spans="1:12" x14ac:dyDescent="0.25">
      <c r="A1263" s="4" t="s">
        <v>42</v>
      </c>
      <c r="B1263" s="4">
        <v>2021</v>
      </c>
      <c r="C1263" s="47">
        <v>44440</v>
      </c>
      <c r="D1263" s="55">
        <f t="shared" si="20"/>
        <v>44440</v>
      </c>
      <c r="E1263" s="4" t="s">
        <v>53</v>
      </c>
      <c r="F1263" s="4" t="s">
        <v>46</v>
      </c>
      <c r="G1263" s="4" t="s">
        <v>47</v>
      </c>
      <c r="H1263" s="4" t="s">
        <v>48</v>
      </c>
      <c r="I1263" s="4" t="s">
        <v>49</v>
      </c>
      <c r="J1263" s="4" t="s">
        <v>50</v>
      </c>
      <c r="K1263" s="10">
        <v>286</v>
      </c>
      <c r="L1263" s="9">
        <v>408.98</v>
      </c>
    </row>
    <row r="1264" spans="1:12" x14ac:dyDescent="0.25">
      <c r="A1264" s="2" t="s">
        <v>42</v>
      </c>
      <c r="B1264" s="2">
        <v>2021</v>
      </c>
      <c r="C1264" s="46">
        <v>44440</v>
      </c>
      <c r="D1264" s="54">
        <f t="shared" si="20"/>
        <v>44440</v>
      </c>
      <c r="E1264" s="2" t="s">
        <v>53</v>
      </c>
      <c r="F1264" s="2" t="s">
        <v>46</v>
      </c>
      <c r="G1264" s="2" t="s">
        <v>47</v>
      </c>
      <c r="H1264" s="2" t="s">
        <v>48</v>
      </c>
      <c r="I1264" s="2" t="s">
        <v>49</v>
      </c>
      <c r="J1264" s="2" t="s">
        <v>50</v>
      </c>
      <c r="K1264" s="11">
        <v>238</v>
      </c>
      <c r="L1264" s="8">
        <v>526.24</v>
      </c>
    </row>
    <row r="1265" spans="1:12" x14ac:dyDescent="0.25">
      <c r="A1265" s="4" t="s">
        <v>42</v>
      </c>
      <c r="B1265" s="4">
        <v>2021</v>
      </c>
      <c r="C1265" s="47">
        <v>44440</v>
      </c>
      <c r="D1265" s="55">
        <f t="shared" si="20"/>
        <v>44440</v>
      </c>
      <c r="E1265" s="4" t="s">
        <v>53</v>
      </c>
      <c r="F1265" s="4" t="s">
        <v>46</v>
      </c>
      <c r="G1265" s="4" t="s">
        <v>47</v>
      </c>
      <c r="H1265" s="4" t="s">
        <v>48</v>
      </c>
      <c r="I1265" s="4" t="s">
        <v>49</v>
      </c>
      <c r="J1265" s="4" t="s">
        <v>50</v>
      </c>
      <c r="K1265" s="10">
        <v>286</v>
      </c>
      <c r="L1265" s="9">
        <v>526.24</v>
      </c>
    </row>
    <row r="1266" spans="1:12" x14ac:dyDescent="0.25">
      <c r="A1266" s="2" t="s">
        <v>40</v>
      </c>
      <c r="B1266" s="2">
        <v>2021</v>
      </c>
      <c r="C1266" s="46">
        <v>44440</v>
      </c>
      <c r="D1266" s="54">
        <f t="shared" si="20"/>
        <v>44440</v>
      </c>
      <c r="E1266" s="2" t="s">
        <v>53</v>
      </c>
      <c r="F1266" s="2" t="s">
        <v>46</v>
      </c>
      <c r="G1266" s="2" t="s">
        <v>47</v>
      </c>
      <c r="H1266" s="2" t="s">
        <v>48</v>
      </c>
      <c r="I1266" s="2" t="s">
        <v>49</v>
      </c>
      <c r="J1266" s="2" t="s">
        <v>50</v>
      </c>
      <c r="K1266" s="11">
        <v>214</v>
      </c>
      <c r="L1266" s="8">
        <v>526.24</v>
      </c>
    </row>
    <row r="1267" spans="1:12" x14ac:dyDescent="0.25">
      <c r="A1267" s="4" t="s">
        <v>40</v>
      </c>
      <c r="B1267" s="4">
        <v>2021</v>
      </c>
      <c r="C1267" s="47">
        <v>44440</v>
      </c>
      <c r="D1267" s="55">
        <f t="shared" si="20"/>
        <v>44440</v>
      </c>
      <c r="E1267" s="4" t="s">
        <v>53</v>
      </c>
      <c r="F1267" s="4" t="s">
        <v>46</v>
      </c>
      <c r="G1267" s="4" t="s">
        <v>47</v>
      </c>
      <c r="H1267" s="4" t="s">
        <v>48</v>
      </c>
      <c r="I1267" s="4" t="s">
        <v>49</v>
      </c>
      <c r="J1267" s="4" t="s">
        <v>50</v>
      </c>
      <c r="K1267" s="10">
        <v>1004</v>
      </c>
      <c r="L1267" s="9">
        <v>1435.72</v>
      </c>
    </row>
    <row r="1268" spans="1:12" x14ac:dyDescent="0.25">
      <c r="A1268" s="2" t="s">
        <v>42</v>
      </c>
      <c r="B1268" s="2">
        <v>2021</v>
      </c>
      <c r="C1268" s="46">
        <v>44440</v>
      </c>
      <c r="D1268" s="54">
        <f t="shared" si="20"/>
        <v>44440</v>
      </c>
      <c r="E1268" s="2" t="s">
        <v>53</v>
      </c>
      <c r="F1268" s="2" t="s">
        <v>46</v>
      </c>
      <c r="G1268" s="2" t="s">
        <v>47</v>
      </c>
      <c r="H1268" s="2" t="s">
        <v>48</v>
      </c>
      <c r="I1268" s="2" t="s">
        <v>49</v>
      </c>
      <c r="J1268" s="2" t="s">
        <v>50</v>
      </c>
      <c r="K1268" s="11">
        <v>237</v>
      </c>
      <c r="L1268" s="8">
        <v>338.90999999999997</v>
      </c>
    </row>
    <row r="1269" spans="1:12" x14ac:dyDescent="0.25">
      <c r="A1269" s="4" t="s">
        <v>42</v>
      </c>
      <c r="B1269" s="4">
        <v>2021</v>
      </c>
      <c r="C1269" s="47">
        <v>44440</v>
      </c>
      <c r="D1269" s="55">
        <f t="shared" si="20"/>
        <v>44440</v>
      </c>
      <c r="E1269" s="4" t="s">
        <v>53</v>
      </c>
      <c r="F1269" s="4" t="s">
        <v>46</v>
      </c>
      <c r="G1269" s="4" t="s">
        <v>47</v>
      </c>
      <c r="H1269" s="4" t="s">
        <v>48</v>
      </c>
      <c r="I1269" s="4" t="s">
        <v>54</v>
      </c>
      <c r="J1269" s="4" t="s">
        <v>50</v>
      </c>
      <c r="K1269" s="10">
        <v>285</v>
      </c>
      <c r="L1269" s="9">
        <v>407.55</v>
      </c>
    </row>
    <row r="1270" spans="1:12" x14ac:dyDescent="0.25">
      <c r="A1270" s="2" t="s">
        <v>40</v>
      </c>
      <c r="B1270" s="2">
        <v>2021</v>
      </c>
      <c r="C1270" s="46">
        <v>44440</v>
      </c>
      <c r="D1270" s="54">
        <f t="shared" si="20"/>
        <v>44440</v>
      </c>
      <c r="E1270" s="2" t="s">
        <v>53</v>
      </c>
      <c r="F1270" s="2" t="s">
        <v>46</v>
      </c>
      <c r="G1270" s="2" t="s">
        <v>47</v>
      </c>
      <c r="H1270" s="2" t="s">
        <v>48</v>
      </c>
      <c r="I1270" s="2" t="s">
        <v>54</v>
      </c>
      <c r="J1270" s="2" t="s">
        <v>50</v>
      </c>
      <c r="K1270" s="11">
        <v>213</v>
      </c>
      <c r="L1270" s="8">
        <v>304.59000000000003</v>
      </c>
    </row>
    <row r="1271" spans="1:12" x14ac:dyDescent="0.25">
      <c r="A1271" s="4" t="s">
        <v>40</v>
      </c>
      <c r="B1271" s="4">
        <v>2021</v>
      </c>
      <c r="C1271" s="47">
        <v>44440</v>
      </c>
      <c r="D1271" s="55">
        <f t="shared" si="20"/>
        <v>44440</v>
      </c>
      <c r="E1271" s="4" t="s">
        <v>53</v>
      </c>
      <c r="F1271" s="4" t="s">
        <v>46</v>
      </c>
      <c r="G1271" s="4" t="s">
        <v>47</v>
      </c>
      <c r="H1271" s="4" t="s">
        <v>48</v>
      </c>
      <c r="I1271" s="4" t="s">
        <v>54</v>
      </c>
      <c r="J1271" s="4" t="s">
        <v>50</v>
      </c>
      <c r="K1271" s="10">
        <v>283</v>
      </c>
      <c r="L1271" s="9">
        <v>404.69</v>
      </c>
    </row>
    <row r="1272" spans="1:12" x14ac:dyDescent="0.25">
      <c r="A1272" s="2" t="s">
        <v>40</v>
      </c>
      <c r="B1272" s="2">
        <v>2021</v>
      </c>
      <c r="C1272" s="46">
        <v>44440</v>
      </c>
      <c r="D1272" s="54">
        <f t="shared" si="20"/>
        <v>44440</v>
      </c>
      <c r="E1272" s="2" t="s">
        <v>53</v>
      </c>
      <c r="F1272" s="2" t="s">
        <v>46</v>
      </c>
      <c r="G1272" s="2" t="s">
        <v>47</v>
      </c>
      <c r="H1272" s="2" t="s">
        <v>48</v>
      </c>
      <c r="I1272" s="2" t="s">
        <v>54</v>
      </c>
      <c r="J1272" s="2" t="s">
        <v>50</v>
      </c>
      <c r="K1272" s="11">
        <v>785</v>
      </c>
      <c r="L1272" s="8">
        <v>1122.55</v>
      </c>
    </row>
    <row r="1273" spans="1:12" x14ac:dyDescent="0.25">
      <c r="A1273" s="4" t="s">
        <v>40</v>
      </c>
      <c r="B1273" s="4">
        <v>2021</v>
      </c>
      <c r="C1273" s="47">
        <v>44440</v>
      </c>
      <c r="D1273" s="55">
        <f t="shared" si="20"/>
        <v>44440</v>
      </c>
      <c r="E1273" s="4" t="s">
        <v>53</v>
      </c>
      <c r="F1273" s="4" t="s">
        <v>46</v>
      </c>
      <c r="G1273" s="4" t="s">
        <v>47</v>
      </c>
      <c r="H1273" s="4" t="s">
        <v>48</v>
      </c>
      <c r="I1273" s="4" t="s">
        <v>54</v>
      </c>
      <c r="J1273" s="4" t="s">
        <v>50</v>
      </c>
      <c r="K1273" s="10">
        <v>819</v>
      </c>
      <c r="L1273" s="9">
        <v>1171.17</v>
      </c>
    </row>
    <row r="1274" spans="1:12" x14ac:dyDescent="0.25">
      <c r="A1274" s="2" t="s">
        <v>42</v>
      </c>
      <c r="B1274" s="2">
        <v>2021</v>
      </c>
      <c r="C1274" s="46">
        <v>44440</v>
      </c>
      <c r="D1274" s="54">
        <f t="shared" si="20"/>
        <v>44440</v>
      </c>
      <c r="E1274" s="2" t="s">
        <v>53</v>
      </c>
      <c r="F1274" s="2" t="s">
        <v>46</v>
      </c>
      <c r="G1274" s="2" t="s">
        <v>47</v>
      </c>
      <c r="H1274" s="2" t="s">
        <v>48</v>
      </c>
      <c r="I1274" s="2" t="s">
        <v>54</v>
      </c>
      <c r="J1274" s="2" t="s">
        <v>50</v>
      </c>
      <c r="K1274" s="11">
        <v>872</v>
      </c>
      <c r="L1274" s="8">
        <v>1246.96</v>
      </c>
    </row>
    <row r="1275" spans="1:12" x14ac:dyDescent="0.25">
      <c r="A1275" s="4" t="s">
        <v>41</v>
      </c>
      <c r="B1275" s="4">
        <v>2021</v>
      </c>
      <c r="C1275" s="47">
        <v>44440</v>
      </c>
      <c r="D1275" s="55">
        <f t="shared" si="20"/>
        <v>44440</v>
      </c>
      <c r="E1275" s="4" t="s">
        <v>53</v>
      </c>
      <c r="F1275" s="4" t="s">
        <v>46</v>
      </c>
      <c r="G1275" s="4" t="s">
        <v>47</v>
      </c>
      <c r="H1275" s="4" t="s">
        <v>48</v>
      </c>
      <c r="I1275" s="4" t="s">
        <v>54</v>
      </c>
      <c r="J1275" s="4" t="s">
        <v>51</v>
      </c>
      <c r="K1275" s="10">
        <v>287</v>
      </c>
      <c r="L1275" s="9">
        <v>410.40999999999997</v>
      </c>
    </row>
    <row r="1276" spans="1:12" x14ac:dyDescent="0.25">
      <c r="A1276" s="2" t="s">
        <v>41</v>
      </c>
      <c r="B1276" s="2">
        <v>2021</v>
      </c>
      <c r="C1276" s="46">
        <v>44440</v>
      </c>
      <c r="D1276" s="54">
        <f t="shared" si="20"/>
        <v>44440</v>
      </c>
      <c r="E1276" s="2" t="s">
        <v>53</v>
      </c>
      <c r="F1276" s="2" t="s">
        <v>46</v>
      </c>
      <c r="G1276" s="2" t="s">
        <v>47</v>
      </c>
      <c r="H1276" s="2" t="s">
        <v>48</v>
      </c>
      <c r="I1276" s="2" t="s">
        <v>54</v>
      </c>
      <c r="J1276" s="2" t="s">
        <v>50</v>
      </c>
      <c r="K1276" s="11">
        <v>239</v>
      </c>
      <c r="L1276" s="8">
        <v>341.77</v>
      </c>
    </row>
    <row r="1277" spans="1:12" x14ac:dyDescent="0.25">
      <c r="A1277" s="4" t="s">
        <v>40</v>
      </c>
      <c r="B1277" s="4">
        <v>2021</v>
      </c>
      <c r="C1277" s="47">
        <v>44440</v>
      </c>
      <c r="D1277" s="55">
        <f t="shared" si="20"/>
        <v>44440</v>
      </c>
      <c r="E1277" s="4" t="s">
        <v>53</v>
      </c>
      <c r="F1277" s="4" t="s">
        <v>46</v>
      </c>
      <c r="G1277" s="4" t="s">
        <v>47</v>
      </c>
      <c r="H1277" s="4" t="s">
        <v>48</v>
      </c>
      <c r="I1277" s="4" t="s">
        <v>54</v>
      </c>
      <c r="J1277" s="4" t="s">
        <v>50</v>
      </c>
      <c r="K1277" s="10">
        <v>287</v>
      </c>
      <c r="L1277" s="9">
        <v>410.40999999999997</v>
      </c>
    </row>
    <row r="1278" spans="1:12" x14ac:dyDescent="0.25">
      <c r="A1278" s="2" t="s">
        <v>41</v>
      </c>
      <c r="B1278" s="2">
        <v>2021</v>
      </c>
      <c r="C1278" s="46">
        <v>44287</v>
      </c>
      <c r="D1278" s="54">
        <f t="shared" si="20"/>
        <v>44287</v>
      </c>
      <c r="E1278" s="2" t="s">
        <v>45</v>
      </c>
      <c r="F1278" s="2" t="s">
        <v>55</v>
      </c>
      <c r="G1278" s="2" t="s">
        <v>56</v>
      </c>
      <c r="H1278" s="2" t="s">
        <v>52</v>
      </c>
      <c r="I1278" s="2" t="s">
        <v>54</v>
      </c>
      <c r="J1278" s="2" t="s">
        <v>57</v>
      </c>
      <c r="K1278" s="11">
        <v>160</v>
      </c>
      <c r="L1278" s="8">
        <v>228.8</v>
      </c>
    </row>
    <row r="1279" spans="1:12" x14ac:dyDescent="0.25">
      <c r="A1279" s="4" t="s">
        <v>40</v>
      </c>
      <c r="B1279" s="4">
        <v>2021</v>
      </c>
      <c r="C1279" s="47">
        <v>44287</v>
      </c>
      <c r="D1279" s="55">
        <f t="shared" si="20"/>
        <v>44287</v>
      </c>
      <c r="E1279" s="4" t="s">
        <v>45</v>
      </c>
      <c r="F1279" s="4" t="s">
        <v>55</v>
      </c>
      <c r="G1279" s="4" t="s">
        <v>56</v>
      </c>
      <c r="H1279" s="4" t="s">
        <v>52</v>
      </c>
      <c r="I1279" s="4" t="s">
        <v>54</v>
      </c>
      <c r="J1279" s="4" t="s">
        <v>57</v>
      </c>
      <c r="K1279" s="10">
        <v>154</v>
      </c>
      <c r="L1279" s="9">
        <v>220.22</v>
      </c>
    </row>
    <row r="1280" spans="1:12" x14ac:dyDescent="0.25">
      <c r="A1280" s="2" t="s">
        <v>41</v>
      </c>
      <c r="B1280" s="2">
        <v>2021</v>
      </c>
      <c r="C1280" s="46">
        <v>44287</v>
      </c>
      <c r="D1280" s="54">
        <f t="shared" si="20"/>
        <v>44287</v>
      </c>
      <c r="E1280" s="2" t="s">
        <v>45</v>
      </c>
      <c r="F1280" s="2" t="s">
        <v>55</v>
      </c>
      <c r="G1280" s="2" t="s">
        <v>56</v>
      </c>
      <c r="H1280" s="2" t="s">
        <v>52</v>
      </c>
      <c r="I1280" s="2" t="s">
        <v>54</v>
      </c>
      <c r="J1280" s="2" t="s">
        <v>57</v>
      </c>
      <c r="K1280" s="11">
        <v>148</v>
      </c>
      <c r="L1280" s="8">
        <v>211.64</v>
      </c>
    </row>
    <row r="1281" spans="1:12" x14ac:dyDescent="0.25">
      <c r="A1281" s="4" t="s">
        <v>41</v>
      </c>
      <c r="B1281" s="4">
        <v>2021</v>
      </c>
      <c r="C1281" s="47">
        <v>44287</v>
      </c>
      <c r="D1281" s="55">
        <f t="shared" si="20"/>
        <v>44287</v>
      </c>
      <c r="E1281" s="4" t="s">
        <v>45</v>
      </c>
      <c r="F1281" s="4" t="s">
        <v>55</v>
      </c>
      <c r="G1281" s="4" t="s">
        <v>56</v>
      </c>
      <c r="H1281" s="4" t="s">
        <v>52</v>
      </c>
      <c r="I1281" s="4" t="s">
        <v>54</v>
      </c>
      <c r="J1281" s="4" t="s">
        <v>57</v>
      </c>
      <c r="K1281" s="10">
        <v>157</v>
      </c>
      <c r="L1281" s="9">
        <v>224.51</v>
      </c>
    </row>
    <row r="1282" spans="1:12" x14ac:dyDescent="0.25">
      <c r="A1282" s="2" t="s">
        <v>41</v>
      </c>
      <c r="B1282" s="2">
        <v>2021</v>
      </c>
      <c r="C1282" s="46">
        <v>44287</v>
      </c>
      <c r="D1282" s="54">
        <f t="shared" si="20"/>
        <v>44287</v>
      </c>
      <c r="E1282" s="2" t="s">
        <v>45</v>
      </c>
      <c r="F1282" s="2" t="s">
        <v>55</v>
      </c>
      <c r="G1282" s="2" t="s">
        <v>56</v>
      </c>
      <c r="H1282" s="2" t="s">
        <v>52</v>
      </c>
      <c r="I1282" s="2" t="s">
        <v>54</v>
      </c>
      <c r="J1282" s="2" t="s">
        <v>57</v>
      </c>
      <c r="K1282" s="11">
        <v>151</v>
      </c>
      <c r="L1282" s="8">
        <v>215.93</v>
      </c>
    </row>
    <row r="1283" spans="1:12" x14ac:dyDescent="0.25">
      <c r="A1283" s="4" t="s">
        <v>41</v>
      </c>
      <c r="B1283" s="4">
        <v>2021</v>
      </c>
      <c r="C1283" s="47">
        <v>44409</v>
      </c>
      <c r="D1283" s="55">
        <f t="shared" si="20"/>
        <v>44409</v>
      </c>
      <c r="E1283" s="4" t="s">
        <v>45</v>
      </c>
      <c r="F1283" s="4" t="s">
        <v>55</v>
      </c>
      <c r="G1283" s="4" t="s">
        <v>56</v>
      </c>
      <c r="H1283" s="4" t="s">
        <v>52</v>
      </c>
      <c r="I1283" s="4" t="s">
        <v>54</v>
      </c>
      <c r="J1283" s="4" t="s">
        <v>57</v>
      </c>
      <c r="K1283" s="10">
        <v>343</v>
      </c>
      <c r="L1283" s="9">
        <v>490.49</v>
      </c>
    </row>
    <row r="1284" spans="1:12" x14ac:dyDescent="0.25">
      <c r="A1284" s="2" t="s">
        <v>42</v>
      </c>
      <c r="B1284" s="2">
        <v>2021</v>
      </c>
      <c r="C1284" s="46">
        <v>44531</v>
      </c>
      <c r="D1284" s="54">
        <f t="shared" si="20"/>
        <v>44531</v>
      </c>
      <c r="E1284" s="2" t="s">
        <v>45</v>
      </c>
      <c r="F1284" s="2" t="s">
        <v>55</v>
      </c>
      <c r="G1284" s="2" t="s">
        <v>56</v>
      </c>
      <c r="H1284" s="2" t="s">
        <v>52</v>
      </c>
      <c r="I1284" s="2" t="s">
        <v>54</v>
      </c>
      <c r="J1284" s="2" t="s">
        <v>50</v>
      </c>
      <c r="K1284" s="11">
        <v>280</v>
      </c>
      <c r="L1284" s="8">
        <v>400.4</v>
      </c>
    </row>
    <row r="1285" spans="1:12" x14ac:dyDescent="0.25">
      <c r="A1285" s="4" t="s">
        <v>41</v>
      </c>
      <c r="B1285" s="4">
        <v>2021</v>
      </c>
      <c r="C1285" s="47">
        <v>44531</v>
      </c>
      <c r="D1285" s="55">
        <f t="shared" si="20"/>
        <v>44531</v>
      </c>
      <c r="E1285" s="4" t="s">
        <v>45</v>
      </c>
      <c r="F1285" s="4" t="s">
        <v>55</v>
      </c>
      <c r="G1285" s="4" t="s">
        <v>56</v>
      </c>
      <c r="H1285" s="4" t="s">
        <v>52</v>
      </c>
      <c r="I1285" s="4" t="s">
        <v>54</v>
      </c>
      <c r="J1285" s="4" t="s">
        <v>50</v>
      </c>
      <c r="K1285" s="10">
        <v>274</v>
      </c>
      <c r="L1285" s="9">
        <v>391.82</v>
      </c>
    </row>
    <row r="1286" spans="1:12" x14ac:dyDescent="0.25">
      <c r="A1286" s="2" t="s">
        <v>41</v>
      </c>
      <c r="B1286" s="2">
        <v>2021</v>
      </c>
      <c r="C1286" s="46">
        <v>44531</v>
      </c>
      <c r="D1286" s="54">
        <f t="shared" si="20"/>
        <v>44531</v>
      </c>
      <c r="E1286" s="2" t="s">
        <v>45</v>
      </c>
      <c r="F1286" s="2" t="s">
        <v>55</v>
      </c>
      <c r="G1286" s="2" t="s">
        <v>56</v>
      </c>
      <c r="H1286" s="2" t="s">
        <v>52</v>
      </c>
      <c r="I1286" s="2" t="s">
        <v>54</v>
      </c>
      <c r="J1286" s="2" t="s">
        <v>50</v>
      </c>
      <c r="K1286" s="11">
        <v>268</v>
      </c>
      <c r="L1286" s="8">
        <v>383.24</v>
      </c>
    </row>
    <row r="1287" spans="1:12" x14ac:dyDescent="0.25">
      <c r="A1287" s="4" t="s">
        <v>41</v>
      </c>
      <c r="B1287" s="4">
        <v>2021</v>
      </c>
      <c r="C1287" s="47">
        <v>44531</v>
      </c>
      <c r="D1287" s="55">
        <f t="shared" si="20"/>
        <v>44531</v>
      </c>
      <c r="E1287" s="4" t="s">
        <v>45</v>
      </c>
      <c r="F1287" s="4" t="s">
        <v>55</v>
      </c>
      <c r="G1287" s="4" t="s">
        <v>56</v>
      </c>
      <c r="H1287" s="4" t="s">
        <v>52</v>
      </c>
      <c r="I1287" s="4" t="s">
        <v>54</v>
      </c>
      <c r="J1287" s="4" t="s">
        <v>50</v>
      </c>
      <c r="K1287" s="10">
        <v>277</v>
      </c>
      <c r="L1287" s="9">
        <v>396.11</v>
      </c>
    </row>
    <row r="1288" spans="1:12" x14ac:dyDescent="0.25">
      <c r="A1288" s="2" t="s">
        <v>41</v>
      </c>
      <c r="B1288" s="2">
        <v>2021</v>
      </c>
      <c r="C1288" s="46">
        <v>44531</v>
      </c>
      <c r="D1288" s="54">
        <f t="shared" si="20"/>
        <v>44531</v>
      </c>
      <c r="E1288" s="2" t="s">
        <v>45</v>
      </c>
      <c r="F1288" s="2" t="s">
        <v>55</v>
      </c>
      <c r="G1288" s="2" t="s">
        <v>56</v>
      </c>
      <c r="H1288" s="2" t="s">
        <v>52</v>
      </c>
      <c r="I1288" s="2" t="s">
        <v>54</v>
      </c>
      <c r="J1288" s="2" t="s">
        <v>50</v>
      </c>
      <c r="K1288" s="11">
        <v>271</v>
      </c>
      <c r="L1288" s="8">
        <v>387.53</v>
      </c>
    </row>
    <row r="1289" spans="1:12" x14ac:dyDescent="0.25">
      <c r="A1289" s="4" t="s">
        <v>40</v>
      </c>
      <c r="B1289" s="4">
        <v>2021</v>
      </c>
      <c r="C1289" s="47">
        <v>44531</v>
      </c>
      <c r="D1289" s="55">
        <f t="shared" ref="D1289:D1315" si="21">C1289</f>
        <v>44531</v>
      </c>
      <c r="E1289" s="4" t="s">
        <v>45</v>
      </c>
      <c r="F1289" s="4" t="s">
        <v>55</v>
      </c>
      <c r="G1289" s="4" t="s">
        <v>56</v>
      </c>
      <c r="H1289" s="4" t="s">
        <v>52</v>
      </c>
      <c r="I1289" s="4" t="s">
        <v>49</v>
      </c>
      <c r="J1289" s="4" t="s">
        <v>50</v>
      </c>
      <c r="K1289" s="10">
        <v>265</v>
      </c>
      <c r="L1289" s="9">
        <v>378.95</v>
      </c>
    </row>
    <row r="1290" spans="1:12" x14ac:dyDescent="0.25">
      <c r="A1290" s="2" t="s">
        <v>42</v>
      </c>
      <c r="B1290" s="2">
        <v>2021</v>
      </c>
      <c r="C1290" s="46">
        <v>44228</v>
      </c>
      <c r="D1290" s="54">
        <f t="shared" si="20"/>
        <v>44228</v>
      </c>
      <c r="E1290" s="2" t="s">
        <v>45</v>
      </c>
      <c r="F1290" s="2" t="s">
        <v>55</v>
      </c>
      <c r="G1290" s="2" t="s">
        <v>56</v>
      </c>
      <c r="H1290" s="2" t="s">
        <v>52</v>
      </c>
      <c r="I1290" s="2" t="s">
        <v>49</v>
      </c>
      <c r="J1290" s="2" t="s">
        <v>50</v>
      </c>
      <c r="K1290" s="11">
        <v>190</v>
      </c>
      <c r="L1290" s="8">
        <v>271.7</v>
      </c>
    </row>
    <row r="1291" spans="1:12" x14ac:dyDescent="0.25">
      <c r="A1291" s="4" t="s">
        <v>40</v>
      </c>
      <c r="B1291" s="4">
        <v>2021</v>
      </c>
      <c r="C1291" s="47">
        <v>44228</v>
      </c>
      <c r="D1291" s="55">
        <f t="shared" si="21"/>
        <v>44228</v>
      </c>
      <c r="E1291" s="4" t="s">
        <v>45</v>
      </c>
      <c r="F1291" s="4" t="s">
        <v>55</v>
      </c>
      <c r="G1291" s="4" t="s">
        <v>56</v>
      </c>
      <c r="H1291" s="4" t="s">
        <v>52</v>
      </c>
      <c r="I1291" s="4" t="s">
        <v>49</v>
      </c>
      <c r="J1291" s="4" t="s">
        <v>50</v>
      </c>
      <c r="K1291" s="10">
        <v>184</v>
      </c>
      <c r="L1291" s="9">
        <v>263.12</v>
      </c>
    </row>
    <row r="1292" spans="1:12" x14ac:dyDescent="0.25">
      <c r="A1292" s="2" t="s">
        <v>42</v>
      </c>
      <c r="B1292" s="2">
        <v>2021</v>
      </c>
      <c r="C1292" s="46">
        <v>44228</v>
      </c>
      <c r="D1292" s="54">
        <f t="shared" si="20"/>
        <v>44228</v>
      </c>
      <c r="E1292" s="2" t="s">
        <v>45</v>
      </c>
      <c r="F1292" s="2" t="s">
        <v>55</v>
      </c>
      <c r="G1292" s="2" t="s">
        <v>56</v>
      </c>
      <c r="H1292" s="2" t="s">
        <v>52</v>
      </c>
      <c r="I1292" s="2" t="s">
        <v>49</v>
      </c>
      <c r="J1292" s="2" t="s">
        <v>50</v>
      </c>
      <c r="K1292" s="11">
        <v>193</v>
      </c>
      <c r="L1292" s="8">
        <v>275.99</v>
      </c>
    </row>
    <row r="1293" spans="1:12" x14ac:dyDescent="0.25">
      <c r="A1293" s="4" t="s">
        <v>42</v>
      </c>
      <c r="B1293" s="4">
        <v>2021</v>
      </c>
      <c r="C1293" s="47">
        <v>44228</v>
      </c>
      <c r="D1293" s="55">
        <f t="shared" si="21"/>
        <v>44228</v>
      </c>
      <c r="E1293" s="4" t="s">
        <v>45</v>
      </c>
      <c r="F1293" s="4" t="s">
        <v>55</v>
      </c>
      <c r="G1293" s="4" t="s">
        <v>56</v>
      </c>
      <c r="H1293" s="4" t="s">
        <v>52</v>
      </c>
      <c r="I1293" s="4" t="s">
        <v>49</v>
      </c>
      <c r="J1293" s="4" t="s">
        <v>50</v>
      </c>
      <c r="K1293" s="10">
        <v>187</v>
      </c>
      <c r="L1293" s="9">
        <v>267.40999999999997</v>
      </c>
    </row>
    <row r="1294" spans="1:12" x14ac:dyDescent="0.25">
      <c r="A1294" s="2" t="s">
        <v>40</v>
      </c>
      <c r="B1294" s="2">
        <v>2021</v>
      </c>
      <c r="C1294" s="46">
        <v>44228</v>
      </c>
      <c r="D1294" s="54">
        <f t="shared" si="20"/>
        <v>44228</v>
      </c>
      <c r="E1294" s="2" t="s">
        <v>45</v>
      </c>
      <c r="F1294" s="2" t="s">
        <v>55</v>
      </c>
      <c r="G1294" s="2" t="s">
        <v>56</v>
      </c>
      <c r="H1294" s="2" t="s">
        <v>52</v>
      </c>
      <c r="I1294" s="2" t="s">
        <v>49</v>
      </c>
      <c r="J1294" s="2" t="s">
        <v>50</v>
      </c>
      <c r="K1294" s="11">
        <v>181</v>
      </c>
      <c r="L1294" s="8">
        <v>258.83</v>
      </c>
    </row>
    <row r="1295" spans="1:12" x14ac:dyDescent="0.25">
      <c r="A1295" s="4" t="s">
        <v>41</v>
      </c>
      <c r="B1295" s="4">
        <v>2021</v>
      </c>
      <c r="C1295" s="47">
        <v>44197</v>
      </c>
      <c r="D1295" s="55">
        <f t="shared" si="21"/>
        <v>44197</v>
      </c>
      <c r="E1295" s="4" t="s">
        <v>45</v>
      </c>
      <c r="F1295" s="4" t="s">
        <v>55</v>
      </c>
      <c r="G1295" s="4" t="s">
        <v>56</v>
      </c>
      <c r="H1295" s="4" t="s">
        <v>52</v>
      </c>
      <c r="I1295" s="4" t="s">
        <v>49</v>
      </c>
      <c r="J1295" s="4" t="s">
        <v>50</v>
      </c>
      <c r="K1295" s="10">
        <v>208</v>
      </c>
      <c r="L1295" s="9">
        <v>297.44</v>
      </c>
    </row>
    <row r="1296" spans="1:12" x14ac:dyDescent="0.25">
      <c r="A1296" s="2" t="s">
        <v>40</v>
      </c>
      <c r="B1296" s="2">
        <v>2021</v>
      </c>
      <c r="C1296" s="46">
        <v>44197</v>
      </c>
      <c r="D1296" s="54">
        <f t="shared" si="20"/>
        <v>44197</v>
      </c>
      <c r="E1296" s="2" t="s">
        <v>45</v>
      </c>
      <c r="F1296" s="2" t="s">
        <v>55</v>
      </c>
      <c r="G1296" s="2" t="s">
        <v>56</v>
      </c>
      <c r="H1296" s="2" t="s">
        <v>52</v>
      </c>
      <c r="I1296" s="2" t="s">
        <v>49</v>
      </c>
      <c r="J1296" s="2" t="s">
        <v>50</v>
      </c>
      <c r="K1296" s="11">
        <v>202</v>
      </c>
      <c r="L1296" s="8">
        <v>288.86</v>
      </c>
    </row>
    <row r="1297" spans="1:12" x14ac:dyDescent="0.25">
      <c r="A1297" s="4" t="s">
        <v>42</v>
      </c>
      <c r="B1297" s="4">
        <v>2021</v>
      </c>
      <c r="C1297" s="47">
        <v>44197</v>
      </c>
      <c r="D1297" s="55">
        <f t="shared" si="21"/>
        <v>44197</v>
      </c>
      <c r="E1297" s="4" t="s">
        <v>45</v>
      </c>
      <c r="F1297" s="4" t="s">
        <v>55</v>
      </c>
      <c r="G1297" s="4" t="s">
        <v>56</v>
      </c>
      <c r="H1297" s="4" t="s">
        <v>52</v>
      </c>
      <c r="I1297" s="4" t="s">
        <v>49</v>
      </c>
      <c r="J1297" s="4" t="s">
        <v>50</v>
      </c>
      <c r="K1297" s="10">
        <v>196</v>
      </c>
      <c r="L1297" s="9">
        <v>280.27999999999997</v>
      </c>
    </row>
    <row r="1298" spans="1:12" x14ac:dyDescent="0.25">
      <c r="A1298" s="2" t="s">
        <v>41</v>
      </c>
      <c r="B1298" s="2">
        <v>2021</v>
      </c>
      <c r="C1298" s="46">
        <v>44197</v>
      </c>
      <c r="D1298" s="54">
        <f t="shared" si="20"/>
        <v>44197</v>
      </c>
      <c r="E1298" s="2" t="s">
        <v>45</v>
      </c>
      <c r="F1298" s="2" t="s">
        <v>55</v>
      </c>
      <c r="G1298" s="2" t="s">
        <v>56</v>
      </c>
      <c r="H1298" s="2" t="s">
        <v>52</v>
      </c>
      <c r="I1298" s="2" t="s">
        <v>49</v>
      </c>
      <c r="J1298" s="2" t="s">
        <v>50</v>
      </c>
      <c r="K1298" s="11">
        <v>205</v>
      </c>
      <c r="L1298" s="8">
        <v>293.14999999999998</v>
      </c>
    </row>
    <row r="1299" spans="1:12" x14ac:dyDescent="0.25">
      <c r="A1299" s="4" t="s">
        <v>40</v>
      </c>
      <c r="B1299" s="4">
        <v>2021</v>
      </c>
      <c r="C1299" s="47">
        <v>44197</v>
      </c>
      <c r="D1299" s="55">
        <f t="shared" si="21"/>
        <v>44197</v>
      </c>
      <c r="E1299" s="4" t="s">
        <v>45</v>
      </c>
      <c r="F1299" s="4" t="s">
        <v>55</v>
      </c>
      <c r="G1299" s="4" t="s">
        <v>56</v>
      </c>
      <c r="H1299" s="4" t="s">
        <v>52</v>
      </c>
      <c r="I1299" s="4" t="s">
        <v>49</v>
      </c>
      <c r="J1299" s="4" t="s">
        <v>50</v>
      </c>
      <c r="K1299" s="10">
        <v>199</v>
      </c>
      <c r="L1299" s="9">
        <v>284.57</v>
      </c>
    </row>
    <row r="1300" spans="1:12" x14ac:dyDescent="0.25">
      <c r="A1300" s="2" t="s">
        <v>43</v>
      </c>
      <c r="B1300" s="2">
        <v>2021</v>
      </c>
      <c r="C1300" s="46">
        <v>44378</v>
      </c>
      <c r="D1300" s="54">
        <f t="shared" si="20"/>
        <v>44378</v>
      </c>
      <c r="E1300" s="2" t="s">
        <v>45</v>
      </c>
      <c r="F1300" s="2" t="s">
        <v>55</v>
      </c>
      <c r="G1300" s="2" t="s">
        <v>56</v>
      </c>
      <c r="H1300" s="2" t="s">
        <v>52</v>
      </c>
      <c r="I1300" s="2" t="s">
        <v>49</v>
      </c>
      <c r="J1300" s="2" t="s">
        <v>57</v>
      </c>
      <c r="K1300" s="11">
        <v>358</v>
      </c>
      <c r="L1300" s="8">
        <v>511.94</v>
      </c>
    </row>
    <row r="1301" spans="1:12" x14ac:dyDescent="0.25">
      <c r="A1301" s="4" t="s">
        <v>40</v>
      </c>
      <c r="B1301" s="4">
        <v>2021</v>
      </c>
      <c r="C1301" s="47">
        <v>44378</v>
      </c>
      <c r="D1301" s="55">
        <f t="shared" si="21"/>
        <v>44378</v>
      </c>
      <c r="E1301" s="4" t="s">
        <v>45</v>
      </c>
      <c r="F1301" s="4" t="s">
        <v>55</v>
      </c>
      <c r="G1301" s="4" t="s">
        <v>56</v>
      </c>
      <c r="H1301" s="4" t="s">
        <v>52</v>
      </c>
      <c r="I1301" s="4" t="s">
        <v>49</v>
      </c>
      <c r="J1301" s="4" t="s">
        <v>57</v>
      </c>
      <c r="K1301" s="10">
        <v>352</v>
      </c>
      <c r="L1301" s="9">
        <v>503.36</v>
      </c>
    </row>
    <row r="1302" spans="1:12" x14ac:dyDescent="0.25">
      <c r="A1302" s="2" t="s">
        <v>41</v>
      </c>
      <c r="B1302" s="2">
        <v>2021</v>
      </c>
      <c r="C1302" s="46">
        <v>44378</v>
      </c>
      <c r="D1302" s="54">
        <f t="shared" si="20"/>
        <v>44378</v>
      </c>
      <c r="E1302" s="2" t="s">
        <v>45</v>
      </c>
      <c r="F1302" s="2" t="s">
        <v>55</v>
      </c>
      <c r="G1302" s="2" t="s">
        <v>56</v>
      </c>
      <c r="H1302" s="2" t="s">
        <v>52</v>
      </c>
      <c r="I1302" s="2" t="s">
        <v>49</v>
      </c>
      <c r="J1302" s="2" t="s">
        <v>57</v>
      </c>
      <c r="K1302" s="11">
        <v>346</v>
      </c>
      <c r="L1302" s="8">
        <v>494.78</v>
      </c>
    </row>
    <row r="1303" spans="1:12" x14ac:dyDescent="0.25">
      <c r="A1303" s="4" t="s">
        <v>41</v>
      </c>
      <c r="B1303" s="4">
        <v>2021</v>
      </c>
      <c r="C1303" s="47">
        <v>44378</v>
      </c>
      <c r="D1303" s="55">
        <f t="shared" si="21"/>
        <v>44378</v>
      </c>
      <c r="E1303" s="4" t="s">
        <v>45</v>
      </c>
      <c r="F1303" s="4" t="s">
        <v>55</v>
      </c>
      <c r="G1303" s="4" t="s">
        <v>56</v>
      </c>
      <c r="H1303" s="4" t="s">
        <v>52</v>
      </c>
      <c r="I1303" s="4" t="s">
        <v>49</v>
      </c>
      <c r="J1303" s="4" t="s">
        <v>57</v>
      </c>
      <c r="K1303" s="10">
        <v>355</v>
      </c>
      <c r="L1303" s="9">
        <v>507.65</v>
      </c>
    </row>
    <row r="1304" spans="1:12" x14ac:dyDescent="0.25">
      <c r="A1304" s="2" t="s">
        <v>42</v>
      </c>
      <c r="B1304" s="2">
        <v>2021</v>
      </c>
      <c r="C1304" s="46">
        <v>44378</v>
      </c>
      <c r="D1304" s="54">
        <f t="shared" si="20"/>
        <v>44378</v>
      </c>
      <c r="E1304" s="2" t="s">
        <v>45</v>
      </c>
      <c r="F1304" s="2" t="s">
        <v>55</v>
      </c>
      <c r="G1304" s="2" t="s">
        <v>56</v>
      </c>
      <c r="H1304" s="2" t="s">
        <v>52</v>
      </c>
      <c r="I1304" s="2" t="s">
        <v>49</v>
      </c>
      <c r="J1304" s="2" t="s">
        <v>57</v>
      </c>
      <c r="K1304" s="11">
        <v>349</v>
      </c>
      <c r="L1304" s="8">
        <v>499.07</v>
      </c>
    </row>
    <row r="1305" spans="1:12" x14ac:dyDescent="0.25">
      <c r="A1305" s="4" t="s">
        <v>41</v>
      </c>
      <c r="B1305" s="4">
        <v>2021</v>
      </c>
      <c r="C1305" s="47">
        <v>44348</v>
      </c>
      <c r="D1305" s="55">
        <f t="shared" si="21"/>
        <v>44348</v>
      </c>
      <c r="E1305" s="4" t="s">
        <v>45</v>
      </c>
      <c r="F1305" s="4" t="s">
        <v>55</v>
      </c>
      <c r="G1305" s="4" t="s">
        <v>56</v>
      </c>
      <c r="H1305" s="4" t="s">
        <v>52</v>
      </c>
      <c r="I1305" s="4" t="s">
        <v>49</v>
      </c>
      <c r="J1305" s="4" t="s">
        <v>57</v>
      </c>
      <c r="K1305" s="10">
        <v>130</v>
      </c>
      <c r="L1305" s="9">
        <v>185.9</v>
      </c>
    </row>
    <row r="1306" spans="1:12" x14ac:dyDescent="0.25">
      <c r="A1306" s="2" t="s">
        <v>41</v>
      </c>
      <c r="B1306" s="2">
        <v>2021</v>
      </c>
      <c r="C1306" s="46">
        <v>44348</v>
      </c>
      <c r="D1306" s="54">
        <f t="shared" si="20"/>
        <v>44348</v>
      </c>
      <c r="E1306" s="2" t="s">
        <v>45</v>
      </c>
      <c r="F1306" s="2" t="s">
        <v>55</v>
      </c>
      <c r="G1306" s="2" t="s">
        <v>56</v>
      </c>
      <c r="H1306" s="2" t="s">
        <v>52</v>
      </c>
      <c r="I1306" s="2" t="s">
        <v>49</v>
      </c>
      <c r="J1306" s="2" t="s">
        <v>57</v>
      </c>
      <c r="K1306" s="11">
        <v>370</v>
      </c>
      <c r="L1306" s="8">
        <v>529.1</v>
      </c>
    </row>
    <row r="1307" spans="1:12" x14ac:dyDescent="0.25">
      <c r="A1307" s="4" t="s">
        <v>40</v>
      </c>
      <c r="B1307" s="4">
        <v>2021</v>
      </c>
      <c r="C1307" s="47">
        <v>44348</v>
      </c>
      <c r="D1307" s="55">
        <f t="shared" si="21"/>
        <v>44348</v>
      </c>
      <c r="E1307" s="4" t="s">
        <v>45</v>
      </c>
      <c r="F1307" s="4" t="s">
        <v>55</v>
      </c>
      <c r="G1307" s="4" t="s">
        <v>56</v>
      </c>
      <c r="H1307" s="4" t="s">
        <v>52</v>
      </c>
      <c r="I1307" s="4" t="s">
        <v>49</v>
      </c>
      <c r="J1307" s="4" t="s">
        <v>57</v>
      </c>
      <c r="K1307" s="10">
        <v>364</v>
      </c>
      <c r="L1307" s="9">
        <v>520.52</v>
      </c>
    </row>
    <row r="1308" spans="1:12" x14ac:dyDescent="0.25">
      <c r="A1308" s="2" t="s">
        <v>40</v>
      </c>
      <c r="B1308" s="2">
        <v>2021</v>
      </c>
      <c r="C1308" s="46">
        <v>44348</v>
      </c>
      <c r="D1308" s="54">
        <f t="shared" si="20"/>
        <v>44348</v>
      </c>
      <c r="E1308" s="2" t="s">
        <v>45</v>
      </c>
      <c r="F1308" s="2" t="s">
        <v>55</v>
      </c>
      <c r="G1308" s="2" t="s">
        <v>56</v>
      </c>
      <c r="H1308" s="2" t="s">
        <v>52</v>
      </c>
      <c r="I1308" s="2" t="s">
        <v>49</v>
      </c>
      <c r="J1308" s="2" t="s">
        <v>57</v>
      </c>
      <c r="K1308" s="11">
        <v>127</v>
      </c>
      <c r="L1308" s="8">
        <v>181.61</v>
      </c>
    </row>
    <row r="1309" spans="1:12" x14ac:dyDescent="0.25">
      <c r="A1309" s="4" t="s">
        <v>41</v>
      </c>
      <c r="B1309" s="4">
        <v>2021</v>
      </c>
      <c r="C1309" s="47">
        <v>44348</v>
      </c>
      <c r="D1309" s="55">
        <f t="shared" si="21"/>
        <v>44348</v>
      </c>
      <c r="E1309" s="4" t="s">
        <v>45</v>
      </c>
      <c r="F1309" s="4" t="s">
        <v>55</v>
      </c>
      <c r="G1309" s="4" t="s">
        <v>56</v>
      </c>
      <c r="H1309" s="4" t="s">
        <v>52</v>
      </c>
      <c r="I1309" s="4" t="s">
        <v>49</v>
      </c>
      <c r="J1309" s="4" t="s">
        <v>57</v>
      </c>
      <c r="K1309" s="10">
        <v>367</v>
      </c>
      <c r="L1309" s="9">
        <v>524.80999999999995</v>
      </c>
    </row>
    <row r="1310" spans="1:12" x14ac:dyDescent="0.25">
      <c r="A1310" s="2" t="s">
        <v>40</v>
      </c>
      <c r="B1310" s="2">
        <v>2021</v>
      </c>
      <c r="C1310" s="46">
        <v>44348</v>
      </c>
      <c r="D1310" s="54">
        <f t="shared" si="20"/>
        <v>44348</v>
      </c>
      <c r="E1310" s="2" t="s">
        <v>45</v>
      </c>
      <c r="F1310" s="2" t="s">
        <v>55</v>
      </c>
      <c r="G1310" s="2" t="s">
        <v>56</v>
      </c>
      <c r="H1310" s="2" t="s">
        <v>52</v>
      </c>
      <c r="I1310" s="2" t="s">
        <v>49</v>
      </c>
      <c r="J1310" s="2" t="s">
        <v>57</v>
      </c>
      <c r="K1310" s="11">
        <v>361</v>
      </c>
      <c r="L1310" s="8">
        <v>516.23</v>
      </c>
    </row>
    <row r="1311" spans="1:12" x14ac:dyDescent="0.25">
      <c r="A1311" s="4" t="s">
        <v>41</v>
      </c>
      <c r="B1311" s="4">
        <v>2021</v>
      </c>
      <c r="C1311" s="47">
        <v>44256</v>
      </c>
      <c r="D1311" s="55">
        <f t="shared" si="21"/>
        <v>44256</v>
      </c>
      <c r="E1311" s="4" t="s">
        <v>45</v>
      </c>
      <c r="F1311" s="4" t="s">
        <v>55</v>
      </c>
      <c r="G1311" s="4" t="s">
        <v>56</v>
      </c>
      <c r="H1311" s="4" t="s">
        <v>52</v>
      </c>
      <c r="I1311" s="4" t="s">
        <v>49</v>
      </c>
      <c r="J1311" s="4" t="s">
        <v>50</v>
      </c>
      <c r="K1311" s="10">
        <v>178</v>
      </c>
      <c r="L1311" s="9">
        <v>254.54</v>
      </c>
    </row>
    <row r="1312" spans="1:12" x14ac:dyDescent="0.25">
      <c r="A1312" s="2" t="s">
        <v>41</v>
      </c>
      <c r="B1312" s="2">
        <v>2021</v>
      </c>
      <c r="C1312" s="46">
        <v>44256</v>
      </c>
      <c r="D1312" s="54">
        <f t="shared" si="20"/>
        <v>44256</v>
      </c>
      <c r="E1312" s="2" t="s">
        <v>45</v>
      </c>
      <c r="F1312" s="2" t="s">
        <v>55</v>
      </c>
      <c r="G1312" s="2" t="s">
        <v>56</v>
      </c>
      <c r="H1312" s="2" t="s">
        <v>52</v>
      </c>
      <c r="I1312" s="2" t="s">
        <v>49</v>
      </c>
      <c r="J1312" s="2" t="s">
        <v>50</v>
      </c>
      <c r="K1312" s="11">
        <v>172</v>
      </c>
      <c r="L1312" s="8">
        <v>245.95999999999998</v>
      </c>
    </row>
    <row r="1313" spans="1:12" x14ac:dyDescent="0.25">
      <c r="A1313" s="4" t="s">
        <v>43</v>
      </c>
      <c r="B1313" s="4">
        <v>2021</v>
      </c>
      <c r="C1313" s="47">
        <v>44256</v>
      </c>
      <c r="D1313" s="55">
        <f t="shared" si="21"/>
        <v>44256</v>
      </c>
      <c r="E1313" s="4" t="s">
        <v>45</v>
      </c>
      <c r="F1313" s="4" t="s">
        <v>55</v>
      </c>
      <c r="G1313" s="4" t="s">
        <v>56</v>
      </c>
      <c r="H1313" s="4" t="s">
        <v>52</v>
      </c>
      <c r="I1313" s="4" t="s">
        <v>49</v>
      </c>
      <c r="J1313" s="4" t="s">
        <v>50</v>
      </c>
      <c r="K1313" s="10">
        <v>166</v>
      </c>
      <c r="L1313" s="9">
        <v>237.38</v>
      </c>
    </row>
    <row r="1314" spans="1:12" x14ac:dyDescent="0.25">
      <c r="A1314" s="2" t="s">
        <v>41</v>
      </c>
      <c r="B1314" s="2">
        <v>2021</v>
      </c>
      <c r="C1314" s="46">
        <v>44256</v>
      </c>
      <c r="D1314" s="54">
        <f t="shared" si="20"/>
        <v>44256</v>
      </c>
      <c r="E1314" s="2" t="s">
        <v>45</v>
      </c>
      <c r="F1314" s="2" t="s">
        <v>55</v>
      </c>
      <c r="G1314" s="2" t="s">
        <v>56</v>
      </c>
      <c r="H1314" s="2" t="s">
        <v>52</v>
      </c>
      <c r="I1314" s="2" t="s">
        <v>49</v>
      </c>
      <c r="J1314" s="2" t="s">
        <v>50</v>
      </c>
      <c r="K1314" s="11">
        <v>175</v>
      </c>
      <c r="L1314" s="8">
        <v>250.25</v>
      </c>
    </row>
    <row r="1315" spans="1:12" x14ac:dyDescent="0.25">
      <c r="A1315" s="4" t="s">
        <v>40</v>
      </c>
      <c r="B1315" s="4">
        <v>2021</v>
      </c>
      <c r="C1315" s="47">
        <v>44256</v>
      </c>
      <c r="D1315" s="55">
        <f t="shared" si="21"/>
        <v>44256</v>
      </c>
      <c r="E1315" s="4" t="s">
        <v>45</v>
      </c>
      <c r="F1315" s="4" t="s">
        <v>55</v>
      </c>
      <c r="G1315" s="4" t="s">
        <v>56</v>
      </c>
      <c r="H1315" s="4" t="s">
        <v>52</v>
      </c>
      <c r="I1315" s="4" t="s">
        <v>49</v>
      </c>
      <c r="J1315" s="4" t="s">
        <v>50</v>
      </c>
      <c r="K1315" s="10">
        <v>169</v>
      </c>
      <c r="L1315" s="9">
        <v>241.67000000000002</v>
      </c>
    </row>
    <row r="1316" spans="1:12" x14ac:dyDescent="0.25">
      <c r="A1316" s="2" t="s">
        <v>41</v>
      </c>
      <c r="B1316" s="2">
        <v>2021</v>
      </c>
      <c r="C1316" s="46">
        <v>44256</v>
      </c>
      <c r="D1316" s="54">
        <f t="shared" si="20"/>
        <v>44256</v>
      </c>
      <c r="E1316" s="2" t="s">
        <v>45</v>
      </c>
      <c r="F1316" s="2" t="s">
        <v>55</v>
      </c>
      <c r="G1316" s="2" t="s">
        <v>56</v>
      </c>
      <c r="H1316" s="2" t="s">
        <v>52</v>
      </c>
      <c r="I1316" s="2" t="s">
        <v>49</v>
      </c>
      <c r="J1316" s="2" t="s">
        <v>57</v>
      </c>
      <c r="K1316" s="11">
        <v>163</v>
      </c>
      <c r="L1316" s="8">
        <v>233.09</v>
      </c>
    </row>
    <row r="1317" spans="1:12" x14ac:dyDescent="0.25">
      <c r="A1317" s="4" t="s">
        <v>43</v>
      </c>
      <c r="B1317" s="4">
        <v>2021</v>
      </c>
      <c r="C1317" s="47">
        <v>44317</v>
      </c>
      <c r="D1317" s="55">
        <f t="shared" ref="D1317:D1333" si="22">C1317</f>
        <v>44317</v>
      </c>
      <c r="E1317" s="4" t="s">
        <v>45</v>
      </c>
      <c r="F1317" s="4" t="s">
        <v>55</v>
      </c>
      <c r="G1317" s="4" t="s">
        <v>56</v>
      </c>
      <c r="H1317" s="4" t="s">
        <v>52</v>
      </c>
      <c r="I1317" s="4" t="s">
        <v>49</v>
      </c>
      <c r="J1317" s="4" t="s">
        <v>57</v>
      </c>
      <c r="K1317" s="10">
        <v>142</v>
      </c>
      <c r="L1317" s="9">
        <v>203.06</v>
      </c>
    </row>
    <row r="1318" spans="1:12" x14ac:dyDescent="0.25">
      <c r="A1318" s="2" t="s">
        <v>41</v>
      </c>
      <c r="B1318" s="2">
        <v>2021</v>
      </c>
      <c r="C1318" s="46">
        <v>44317</v>
      </c>
      <c r="D1318" s="54">
        <f t="shared" si="22"/>
        <v>44317</v>
      </c>
      <c r="E1318" s="2" t="s">
        <v>45</v>
      </c>
      <c r="F1318" s="2" t="s">
        <v>55</v>
      </c>
      <c r="G1318" s="2" t="s">
        <v>56</v>
      </c>
      <c r="H1318" s="2" t="s">
        <v>52</v>
      </c>
      <c r="I1318" s="2" t="s">
        <v>49</v>
      </c>
      <c r="J1318" s="2" t="s">
        <v>57</v>
      </c>
      <c r="K1318" s="11">
        <v>136</v>
      </c>
      <c r="L1318" s="8">
        <v>194.48</v>
      </c>
    </row>
    <row r="1319" spans="1:12" x14ac:dyDescent="0.25">
      <c r="A1319" s="4" t="s">
        <v>40</v>
      </c>
      <c r="B1319" s="4">
        <v>2021</v>
      </c>
      <c r="C1319" s="47">
        <v>44317</v>
      </c>
      <c r="D1319" s="55">
        <f t="shared" si="22"/>
        <v>44317</v>
      </c>
      <c r="E1319" s="4" t="s">
        <v>45</v>
      </c>
      <c r="F1319" s="4" t="s">
        <v>55</v>
      </c>
      <c r="G1319" s="4" t="s">
        <v>56</v>
      </c>
      <c r="H1319" s="4" t="s">
        <v>52</v>
      </c>
      <c r="I1319" s="4" t="s">
        <v>49</v>
      </c>
      <c r="J1319" s="4" t="s">
        <v>57</v>
      </c>
      <c r="K1319" s="10">
        <v>145</v>
      </c>
      <c r="L1319" s="9">
        <v>207.35</v>
      </c>
    </row>
    <row r="1320" spans="1:12" x14ac:dyDescent="0.25">
      <c r="A1320" s="2" t="s">
        <v>40</v>
      </c>
      <c r="B1320" s="2">
        <v>2021</v>
      </c>
      <c r="C1320" s="46">
        <v>44317</v>
      </c>
      <c r="D1320" s="54">
        <f t="shared" si="22"/>
        <v>44317</v>
      </c>
      <c r="E1320" s="2" t="s">
        <v>45</v>
      </c>
      <c r="F1320" s="2" t="s">
        <v>55</v>
      </c>
      <c r="G1320" s="2" t="s">
        <v>56</v>
      </c>
      <c r="H1320" s="2" t="s">
        <v>52</v>
      </c>
      <c r="I1320" s="2" t="s">
        <v>49</v>
      </c>
      <c r="J1320" s="2" t="s">
        <v>57</v>
      </c>
      <c r="K1320" s="11">
        <v>139</v>
      </c>
      <c r="L1320" s="8">
        <v>198.76999999999998</v>
      </c>
    </row>
    <row r="1321" spans="1:12" x14ac:dyDescent="0.25">
      <c r="A1321" s="4" t="s">
        <v>40</v>
      </c>
      <c r="B1321" s="4">
        <v>2021</v>
      </c>
      <c r="C1321" s="47">
        <v>44317</v>
      </c>
      <c r="D1321" s="55">
        <f t="shared" si="22"/>
        <v>44317</v>
      </c>
      <c r="E1321" s="4" t="s">
        <v>45</v>
      </c>
      <c r="F1321" s="4" t="s">
        <v>55</v>
      </c>
      <c r="G1321" s="4" t="s">
        <v>56</v>
      </c>
      <c r="H1321" s="4" t="s">
        <v>52</v>
      </c>
      <c r="I1321" s="4" t="s">
        <v>49</v>
      </c>
      <c r="J1321" s="4" t="s">
        <v>57</v>
      </c>
      <c r="K1321" s="10">
        <v>133</v>
      </c>
      <c r="L1321" s="9">
        <v>190.19</v>
      </c>
    </row>
    <row r="1322" spans="1:12" x14ac:dyDescent="0.25">
      <c r="A1322" s="2" t="s">
        <v>41</v>
      </c>
      <c r="B1322" s="2">
        <v>2021</v>
      </c>
      <c r="C1322" s="46">
        <v>44501</v>
      </c>
      <c r="D1322" s="54">
        <f t="shared" si="22"/>
        <v>44501</v>
      </c>
      <c r="E1322" s="2" t="s">
        <v>45</v>
      </c>
      <c r="F1322" s="2" t="s">
        <v>55</v>
      </c>
      <c r="G1322" s="2" t="s">
        <v>56</v>
      </c>
      <c r="H1322" s="2" t="s">
        <v>52</v>
      </c>
      <c r="I1322" s="2" t="s">
        <v>49</v>
      </c>
      <c r="J1322" s="2" t="s">
        <v>50</v>
      </c>
      <c r="K1322" s="11">
        <v>292</v>
      </c>
      <c r="L1322" s="8">
        <v>417.56</v>
      </c>
    </row>
    <row r="1323" spans="1:12" x14ac:dyDescent="0.25">
      <c r="A1323" s="4" t="s">
        <v>41</v>
      </c>
      <c r="B1323" s="4">
        <v>2021</v>
      </c>
      <c r="C1323" s="47">
        <v>44501</v>
      </c>
      <c r="D1323" s="55">
        <f t="shared" si="22"/>
        <v>44501</v>
      </c>
      <c r="E1323" s="4" t="s">
        <v>45</v>
      </c>
      <c r="F1323" s="4" t="s">
        <v>55</v>
      </c>
      <c r="G1323" s="4" t="s">
        <v>56</v>
      </c>
      <c r="H1323" s="4" t="s">
        <v>52</v>
      </c>
      <c r="I1323" s="4" t="s">
        <v>49</v>
      </c>
      <c r="J1323" s="4" t="s">
        <v>50</v>
      </c>
      <c r="K1323" s="10">
        <v>286</v>
      </c>
      <c r="L1323" s="9">
        <v>408.98</v>
      </c>
    </row>
    <row r="1324" spans="1:12" x14ac:dyDescent="0.25">
      <c r="A1324" s="2" t="s">
        <v>41</v>
      </c>
      <c r="B1324" s="2">
        <v>2021</v>
      </c>
      <c r="C1324" s="46">
        <v>44501</v>
      </c>
      <c r="D1324" s="54">
        <f t="shared" si="22"/>
        <v>44501</v>
      </c>
      <c r="E1324" s="2" t="s">
        <v>45</v>
      </c>
      <c r="F1324" s="2" t="s">
        <v>55</v>
      </c>
      <c r="G1324" s="2" t="s">
        <v>56</v>
      </c>
      <c r="H1324" s="2" t="s">
        <v>52</v>
      </c>
      <c r="I1324" s="2" t="s">
        <v>49</v>
      </c>
      <c r="J1324" s="2" t="s">
        <v>50</v>
      </c>
      <c r="K1324" s="11">
        <v>295</v>
      </c>
      <c r="L1324" s="8">
        <v>421.85</v>
      </c>
    </row>
    <row r="1325" spans="1:12" x14ac:dyDescent="0.25">
      <c r="A1325" s="4" t="s">
        <v>40</v>
      </c>
      <c r="B1325" s="4">
        <v>2021</v>
      </c>
      <c r="C1325" s="47">
        <v>44501</v>
      </c>
      <c r="D1325" s="55">
        <f t="shared" si="22"/>
        <v>44501</v>
      </c>
      <c r="E1325" s="4" t="s">
        <v>45</v>
      </c>
      <c r="F1325" s="4" t="s">
        <v>55</v>
      </c>
      <c r="G1325" s="4" t="s">
        <v>56</v>
      </c>
      <c r="H1325" s="4" t="s">
        <v>52</v>
      </c>
      <c r="I1325" s="4" t="s">
        <v>49</v>
      </c>
      <c r="J1325" s="4" t="s">
        <v>50</v>
      </c>
      <c r="K1325" s="10">
        <v>289</v>
      </c>
      <c r="L1325" s="9">
        <v>413.27</v>
      </c>
    </row>
    <row r="1326" spans="1:12" x14ac:dyDescent="0.25">
      <c r="A1326" s="2" t="s">
        <v>41</v>
      </c>
      <c r="B1326" s="2">
        <v>2021</v>
      </c>
      <c r="C1326" s="46">
        <v>44501</v>
      </c>
      <c r="D1326" s="54">
        <f t="shared" si="22"/>
        <v>44501</v>
      </c>
      <c r="E1326" s="2" t="s">
        <v>45</v>
      </c>
      <c r="F1326" s="2" t="s">
        <v>55</v>
      </c>
      <c r="G1326" s="2" t="s">
        <v>56</v>
      </c>
      <c r="H1326" s="2" t="s">
        <v>52</v>
      </c>
      <c r="I1326" s="2" t="s">
        <v>49</v>
      </c>
      <c r="J1326" s="2" t="s">
        <v>50</v>
      </c>
      <c r="K1326" s="11">
        <v>283</v>
      </c>
      <c r="L1326" s="8">
        <v>404.69</v>
      </c>
    </row>
    <row r="1327" spans="1:12" x14ac:dyDescent="0.25">
      <c r="A1327" s="4" t="s">
        <v>41</v>
      </c>
      <c r="B1327" s="4">
        <v>2021</v>
      </c>
      <c r="C1327" s="47">
        <v>44470</v>
      </c>
      <c r="D1327" s="55">
        <f t="shared" si="22"/>
        <v>44470</v>
      </c>
      <c r="E1327" s="4" t="s">
        <v>45</v>
      </c>
      <c r="F1327" s="4" t="s">
        <v>55</v>
      </c>
      <c r="G1327" s="4" t="s">
        <v>56</v>
      </c>
      <c r="H1327" s="4" t="s">
        <v>52</v>
      </c>
      <c r="I1327" s="4" t="s">
        <v>49</v>
      </c>
      <c r="J1327" s="4" t="s">
        <v>50</v>
      </c>
      <c r="K1327" s="10">
        <v>310</v>
      </c>
      <c r="L1327" s="9">
        <v>443.3</v>
      </c>
    </row>
    <row r="1328" spans="1:12" x14ac:dyDescent="0.25">
      <c r="A1328" s="2" t="s">
        <v>42</v>
      </c>
      <c r="B1328" s="2">
        <v>2021</v>
      </c>
      <c r="C1328" s="46">
        <v>44470</v>
      </c>
      <c r="D1328" s="54">
        <f t="shared" si="22"/>
        <v>44470</v>
      </c>
      <c r="E1328" s="2" t="s">
        <v>45</v>
      </c>
      <c r="F1328" s="2" t="s">
        <v>55</v>
      </c>
      <c r="G1328" s="2" t="s">
        <v>56</v>
      </c>
      <c r="H1328" s="2" t="s">
        <v>52</v>
      </c>
      <c r="I1328" s="2" t="s">
        <v>49</v>
      </c>
      <c r="J1328" s="2" t="s">
        <v>50</v>
      </c>
      <c r="K1328" s="11">
        <v>304</v>
      </c>
      <c r="L1328" s="8">
        <v>434.72</v>
      </c>
    </row>
    <row r="1329" spans="1:12" x14ac:dyDescent="0.25">
      <c r="A1329" s="4" t="s">
        <v>40</v>
      </c>
      <c r="B1329" s="4">
        <v>2021</v>
      </c>
      <c r="C1329" s="47">
        <v>44470</v>
      </c>
      <c r="D1329" s="55">
        <f t="shared" si="22"/>
        <v>44470</v>
      </c>
      <c r="E1329" s="4" t="s">
        <v>45</v>
      </c>
      <c r="F1329" s="4" t="s">
        <v>55</v>
      </c>
      <c r="G1329" s="4" t="s">
        <v>56</v>
      </c>
      <c r="H1329" s="4" t="s">
        <v>52</v>
      </c>
      <c r="I1329" s="4" t="s">
        <v>49</v>
      </c>
      <c r="J1329" s="4" t="s">
        <v>50</v>
      </c>
      <c r="K1329" s="10">
        <v>298</v>
      </c>
      <c r="L1329" s="9">
        <v>426.14</v>
      </c>
    </row>
    <row r="1330" spans="1:12" x14ac:dyDescent="0.25">
      <c r="A1330" s="2" t="s">
        <v>40</v>
      </c>
      <c r="B1330" s="2">
        <v>2021</v>
      </c>
      <c r="C1330" s="46">
        <v>44470</v>
      </c>
      <c r="D1330" s="54">
        <f t="shared" si="22"/>
        <v>44470</v>
      </c>
      <c r="E1330" s="2" t="s">
        <v>45</v>
      </c>
      <c r="F1330" s="2" t="s">
        <v>55</v>
      </c>
      <c r="G1330" s="2" t="s">
        <v>56</v>
      </c>
      <c r="H1330" s="2" t="s">
        <v>52</v>
      </c>
      <c r="I1330" s="2" t="s">
        <v>49</v>
      </c>
      <c r="J1330" s="2" t="s">
        <v>50</v>
      </c>
      <c r="K1330" s="11">
        <v>307</v>
      </c>
      <c r="L1330" s="8">
        <v>439.01</v>
      </c>
    </row>
    <row r="1331" spans="1:12" x14ac:dyDescent="0.25">
      <c r="A1331" s="4" t="s">
        <v>44</v>
      </c>
      <c r="B1331" s="4">
        <v>2021</v>
      </c>
      <c r="C1331" s="47">
        <v>44470</v>
      </c>
      <c r="D1331" s="55">
        <f t="shared" si="22"/>
        <v>44470</v>
      </c>
      <c r="E1331" s="4" t="s">
        <v>45</v>
      </c>
      <c r="F1331" s="4" t="s">
        <v>55</v>
      </c>
      <c r="G1331" s="4" t="s">
        <v>56</v>
      </c>
      <c r="H1331" s="4" t="s">
        <v>52</v>
      </c>
      <c r="I1331" s="4" t="s">
        <v>49</v>
      </c>
      <c r="J1331" s="4" t="s">
        <v>50</v>
      </c>
      <c r="K1331" s="10">
        <v>301</v>
      </c>
      <c r="L1331" s="9">
        <v>430.43</v>
      </c>
    </row>
    <row r="1332" spans="1:12" x14ac:dyDescent="0.25">
      <c r="A1332" s="2" t="s">
        <v>40</v>
      </c>
      <c r="B1332" s="2">
        <v>2021</v>
      </c>
      <c r="C1332" s="46">
        <v>44287</v>
      </c>
      <c r="D1332" s="54">
        <f t="shared" si="22"/>
        <v>44287</v>
      </c>
      <c r="E1332" s="2" t="s">
        <v>53</v>
      </c>
      <c r="F1332" s="2" t="s">
        <v>55</v>
      </c>
      <c r="G1332" s="2" t="s">
        <v>56</v>
      </c>
      <c r="H1332" s="2" t="s">
        <v>52</v>
      </c>
      <c r="I1332" s="2" t="s">
        <v>49</v>
      </c>
      <c r="J1332" s="2" t="s">
        <v>57</v>
      </c>
      <c r="K1332" s="11">
        <v>344</v>
      </c>
      <c r="L1332" s="8">
        <v>491.91999999999996</v>
      </c>
    </row>
    <row r="1333" spans="1:12" x14ac:dyDescent="0.25">
      <c r="A1333" s="4" t="s">
        <v>41</v>
      </c>
      <c r="B1333" s="4">
        <v>2021</v>
      </c>
      <c r="C1333" s="47">
        <v>44287</v>
      </c>
      <c r="D1333" s="55">
        <f t="shared" si="22"/>
        <v>44287</v>
      </c>
      <c r="E1333" s="4" t="s">
        <v>53</v>
      </c>
      <c r="F1333" s="4" t="s">
        <v>55</v>
      </c>
      <c r="G1333" s="4" t="s">
        <v>56</v>
      </c>
      <c r="H1333" s="4" t="s">
        <v>52</v>
      </c>
      <c r="I1333" s="4" t="s">
        <v>49</v>
      </c>
      <c r="J1333" s="4" t="s">
        <v>57</v>
      </c>
      <c r="K1333" s="10">
        <v>314</v>
      </c>
      <c r="L1333" s="9">
        <v>449.02</v>
      </c>
    </row>
    <row r="1334" spans="1:12" x14ac:dyDescent="0.25">
      <c r="A1334" s="2" t="s">
        <v>40</v>
      </c>
      <c r="B1334" s="2">
        <v>2021</v>
      </c>
      <c r="C1334" s="46">
        <v>44287</v>
      </c>
      <c r="D1334" s="54">
        <f t="shared" ref="D1334:D1397" si="23">C1334</f>
        <v>44287</v>
      </c>
      <c r="E1334" s="2" t="s">
        <v>53</v>
      </c>
      <c r="F1334" s="2" t="s">
        <v>55</v>
      </c>
      <c r="G1334" s="2" t="s">
        <v>56</v>
      </c>
      <c r="H1334" s="2" t="s">
        <v>52</v>
      </c>
      <c r="I1334" s="2" t="s">
        <v>49</v>
      </c>
      <c r="J1334" s="2" t="s">
        <v>57</v>
      </c>
      <c r="K1334" s="11">
        <v>340</v>
      </c>
      <c r="L1334" s="8">
        <v>486.2</v>
      </c>
    </row>
    <row r="1335" spans="1:12" x14ac:dyDescent="0.25">
      <c r="A1335" s="4" t="s">
        <v>41</v>
      </c>
      <c r="B1335" s="4">
        <v>2021</v>
      </c>
      <c r="C1335" s="47">
        <v>44287</v>
      </c>
      <c r="D1335" s="55">
        <f t="shared" si="23"/>
        <v>44287</v>
      </c>
      <c r="E1335" s="4" t="s">
        <v>53</v>
      </c>
      <c r="F1335" s="4" t="s">
        <v>55</v>
      </c>
      <c r="G1335" s="4" t="s">
        <v>56</v>
      </c>
      <c r="H1335" s="4" t="s">
        <v>52</v>
      </c>
      <c r="I1335" s="4" t="s">
        <v>49</v>
      </c>
      <c r="J1335" s="4" t="s">
        <v>57</v>
      </c>
      <c r="K1335" s="10">
        <v>142</v>
      </c>
      <c r="L1335" s="9">
        <v>203.06</v>
      </c>
    </row>
    <row r="1336" spans="1:12" x14ac:dyDescent="0.25">
      <c r="A1336" s="2" t="s">
        <v>41</v>
      </c>
      <c r="B1336" s="2">
        <v>2021</v>
      </c>
      <c r="C1336" s="46">
        <v>44287</v>
      </c>
      <c r="D1336" s="54">
        <f t="shared" si="23"/>
        <v>44287</v>
      </c>
      <c r="E1336" s="2" t="s">
        <v>53</v>
      </c>
      <c r="F1336" s="2" t="s">
        <v>55</v>
      </c>
      <c r="G1336" s="2" t="s">
        <v>56</v>
      </c>
      <c r="H1336" s="2" t="s">
        <v>52</v>
      </c>
      <c r="I1336" s="2" t="s">
        <v>49</v>
      </c>
      <c r="J1336" s="2" t="s">
        <v>57</v>
      </c>
      <c r="K1336" s="11">
        <v>316</v>
      </c>
      <c r="L1336" s="8">
        <v>451.88</v>
      </c>
    </row>
    <row r="1337" spans="1:12" x14ac:dyDescent="0.25">
      <c r="A1337" s="4" t="s">
        <v>42</v>
      </c>
      <c r="B1337" s="4">
        <v>2021</v>
      </c>
      <c r="C1337" s="47">
        <v>44287</v>
      </c>
      <c r="D1337" s="55">
        <f t="shared" si="23"/>
        <v>44287</v>
      </c>
      <c r="E1337" s="4" t="s">
        <v>53</v>
      </c>
      <c r="F1337" s="4" t="s">
        <v>55</v>
      </c>
      <c r="G1337" s="4" t="s">
        <v>56</v>
      </c>
      <c r="H1337" s="4" t="s">
        <v>52</v>
      </c>
      <c r="I1337" s="4" t="s">
        <v>49</v>
      </c>
      <c r="J1337" s="4" t="s">
        <v>57</v>
      </c>
      <c r="K1337" s="10">
        <v>823</v>
      </c>
      <c r="L1337" s="9">
        <v>1176.8899999999999</v>
      </c>
    </row>
    <row r="1338" spans="1:12" x14ac:dyDescent="0.25">
      <c r="A1338" s="2" t="s">
        <v>41</v>
      </c>
      <c r="B1338" s="2">
        <v>2021</v>
      </c>
      <c r="C1338" s="46">
        <v>44287</v>
      </c>
      <c r="D1338" s="54">
        <f t="shared" si="23"/>
        <v>44287</v>
      </c>
      <c r="E1338" s="2" t="s">
        <v>53</v>
      </c>
      <c r="F1338" s="2" t="s">
        <v>55</v>
      </c>
      <c r="G1338" s="2" t="s">
        <v>56</v>
      </c>
      <c r="H1338" s="2" t="s">
        <v>52</v>
      </c>
      <c r="I1338" s="2" t="s">
        <v>49</v>
      </c>
      <c r="J1338" s="2" t="s">
        <v>57</v>
      </c>
      <c r="K1338" s="11">
        <v>856</v>
      </c>
      <c r="L1338" s="8">
        <v>1224.08</v>
      </c>
    </row>
    <row r="1339" spans="1:12" x14ac:dyDescent="0.25">
      <c r="A1339" s="4" t="s">
        <v>41</v>
      </c>
      <c r="B1339" s="4">
        <v>2021</v>
      </c>
      <c r="C1339" s="47">
        <v>44287</v>
      </c>
      <c r="D1339" s="55">
        <f t="shared" si="23"/>
        <v>44287</v>
      </c>
      <c r="E1339" s="4" t="s">
        <v>53</v>
      </c>
      <c r="F1339" s="4" t="s">
        <v>55</v>
      </c>
      <c r="G1339" s="4" t="s">
        <v>56</v>
      </c>
      <c r="H1339" s="4" t="s">
        <v>52</v>
      </c>
      <c r="I1339" s="4" t="s">
        <v>49</v>
      </c>
      <c r="J1339" s="4" t="s">
        <v>57</v>
      </c>
      <c r="K1339" s="10">
        <v>909</v>
      </c>
      <c r="L1339" s="9">
        <v>1299.8699999999999</v>
      </c>
    </row>
    <row r="1340" spans="1:12" x14ac:dyDescent="0.25">
      <c r="A1340" s="2" t="s">
        <v>41</v>
      </c>
      <c r="B1340" s="2">
        <v>2021</v>
      </c>
      <c r="C1340" s="46">
        <v>44287</v>
      </c>
      <c r="D1340" s="54">
        <f t="shared" si="23"/>
        <v>44287</v>
      </c>
      <c r="E1340" s="2" t="s">
        <v>53</v>
      </c>
      <c r="F1340" s="2" t="s">
        <v>55</v>
      </c>
      <c r="G1340" s="2" t="s">
        <v>56</v>
      </c>
      <c r="H1340" s="2" t="s">
        <v>52</v>
      </c>
      <c r="I1340" s="2" t="s">
        <v>49</v>
      </c>
      <c r="J1340" s="2" t="s">
        <v>57</v>
      </c>
      <c r="K1340" s="11">
        <v>862</v>
      </c>
      <c r="L1340" s="8">
        <v>526.24</v>
      </c>
    </row>
    <row r="1341" spans="1:12" x14ac:dyDescent="0.25">
      <c r="A1341" s="4" t="s">
        <v>41</v>
      </c>
      <c r="B1341" s="4">
        <v>2021</v>
      </c>
      <c r="C1341" s="47">
        <v>44287</v>
      </c>
      <c r="D1341" s="55">
        <f t="shared" si="23"/>
        <v>44287</v>
      </c>
      <c r="E1341" s="4" t="s">
        <v>53</v>
      </c>
      <c r="F1341" s="4" t="s">
        <v>55</v>
      </c>
      <c r="G1341" s="4" t="s">
        <v>56</v>
      </c>
      <c r="H1341" s="4" t="s">
        <v>52</v>
      </c>
      <c r="I1341" s="4" t="s">
        <v>49</v>
      </c>
      <c r="J1341" s="4" t="s">
        <v>57</v>
      </c>
      <c r="K1341" s="10">
        <v>141</v>
      </c>
      <c r="L1341" s="9">
        <v>526.24</v>
      </c>
    </row>
    <row r="1342" spans="1:12" x14ac:dyDescent="0.25">
      <c r="A1342" s="2" t="s">
        <v>42</v>
      </c>
      <c r="B1342" s="2">
        <v>2021</v>
      </c>
      <c r="C1342" s="46">
        <v>44287</v>
      </c>
      <c r="D1342" s="54">
        <f t="shared" si="23"/>
        <v>44287</v>
      </c>
      <c r="E1342" s="2" t="s">
        <v>53</v>
      </c>
      <c r="F1342" s="2" t="s">
        <v>55</v>
      </c>
      <c r="G1342" s="2" t="s">
        <v>56</v>
      </c>
      <c r="H1342" s="2" t="s">
        <v>52</v>
      </c>
      <c r="I1342" s="2" t="s">
        <v>49</v>
      </c>
      <c r="J1342" s="2" t="s">
        <v>57</v>
      </c>
      <c r="K1342" s="11">
        <v>315</v>
      </c>
      <c r="L1342" s="8">
        <v>450.45</v>
      </c>
    </row>
    <row r="1343" spans="1:12" x14ac:dyDescent="0.25">
      <c r="A1343" s="4" t="s">
        <v>41</v>
      </c>
      <c r="B1343" s="4">
        <v>2021</v>
      </c>
      <c r="C1343" s="47">
        <v>44287</v>
      </c>
      <c r="D1343" s="55">
        <f t="shared" si="23"/>
        <v>44287</v>
      </c>
      <c r="E1343" s="4" t="s">
        <v>53</v>
      </c>
      <c r="F1343" s="4" t="s">
        <v>55</v>
      </c>
      <c r="G1343" s="4" t="s">
        <v>56</v>
      </c>
      <c r="H1343" s="4" t="s">
        <v>52</v>
      </c>
      <c r="I1343" s="4" t="s">
        <v>49</v>
      </c>
      <c r="J1343" s="4" t="s">
        <v>57</v>
      </c>
      <c r="K1343" s="10">
        <v>343</v>
      </c>
      <c r="L1343" s="9">
        <v>490.49</v>
      </c>
    </row>
    <row r="1344" spans="1:12" x14ac:dyDescent="0.25">
      <c r="A1344" s="2" t="s">
        <v>41</v>
      </c>
      <c r="B1344" s="2">
        <v>2021</v>
      </c>
      <c r="C1344" s="46">
        <v>44287</v>
      </c>
      <c r="D1344" s="54">
        <f t="shared" si="23"/>
        <v>44287</v>
      </c>
      <c r="E1344" s="2" t="s">
        <v>53</v>
      </c>
      <c r="F1344" s="2" t="s">
        <v>55</v>
      </c>
      <c r="G1344" s="2" t="s">
        <v>56</v>
      </c>
      <c r="H1344" s="2" t="s">
        <v>52</v>
      </c>
      <c r="I1344" s="2" t="s">
        <v>49</v>
      </c>
      <c r="J1344" s="2" t="s">
        <v>57</v>
      </c>
      <c r="K1344" s="11">
        <v>145</v>
      </c>
      <c r="L1344" s="8">
        <v>207.35</v>
      </c>
    </row>
    <row r="1345" spans="1:12" x14ac:dyDescent="0.25">
      <c r="A1345" s="4" t="s">
        <v>40</v>
      </c>
      <c r="B1345" s="4">
        <v>2021</v>
      </c>
      <c r="C1345" s="47">
        <v>44287</v>
      </c>
      <c r="D1345" s="55">
        <f t="shared" si="23"/>
        <v>44287</v>
      </c>
      <c r="E1345" s="4" t="s">
        <v>53</v>
      </c>
      <c r="F1345" s="4" t="s">
        <v>55</v>
      </c>
      <c r="G1345" s="4" t="s">
        <v>56</v>
      </c>
      <c r="H1345" s="4" t="s">
        <v>52</v>
      </c>
      <c r="I1345" s="4" t="s">
        <v>49</v>
      </c>
      <c r="J1345" s="4" t="s">
        <v>57</v>
      </c>
      <c r="K1345" s="10">
        <v>313</v>
      </c>
      <c r="L1345" s="9">
        <v>447.59000000000003</v>
      </c>
    </row>
    <row r="1346" spans="1:12" x14ac:dyDescent="0.25">
      <c r="A1346" s="2" t="s">
        <v>41</v>
      </c>
      <c r="B1346" s="2">
        <v>2021</v>
      </c>
      <c r="C1346" s="46">
        <v>44287</v>
      </c>
      <c r="D1346" s="54">
        <f t="shared" si="23"/>
        <v>44287</v>
      </c>
      <c r="E1346" s="2" t="s">
        <v>53</v>
      </c>
      <c r="F1346" s="2" t="s">
        <v>55</v>
      </c>
      <c r="G1346" s="2" t="s">
        <v>56</v>
      </c>
      <c r="H1346" s="2" t="s">
        <v>52</v>
      </c>
      <c r="I1346" s="2" t="s">
        <v>49</v>
      </c>
      <c r="J1346" s="2" t="s">
        <v>57</v>
      </c>
      <c r="K1346" s="11">
        <v>832</v>
      </c>
      <c r="L1346" s="8">
        <v>1189.76</v>
      </c>
    </row>
    <row r="1347" spans="1:12" x14ac:dyDescent="0.25">
      <c r="A1347" s="4" t="s">
        <v>40</v>
      </c>
      <c r="B1347" s="4">
        <v>2021</v>
      </c>
      <c r="C1347" s="47">
        <v>44287</v>
      </c>
      <c r="D1347" s="55">
        <f t="shared" si="23"/>
        <v>44287</v>
      </c>
      <c r="E1347" s="4" t="s">
        <v>53</v>
      </c>
      <c r="F1347" s="4" t="s">
        <v>55</v>
      </c>
      <c r="G1347" s="4" t="s">
        <v>56</v>
      </c>
      <c r="H1347" s="4" t="s">
        <v>52</v>
      </c>
      <c r="I1347" s="4" t="s">
        <v>49</v>
      </c>
      <c r="J1347" s="4" t="s">
        <v>57</v>
      </c>
      <c r="K1347" s="10">
        <v>865</v>
      </c>
      <c r="L1347" s="9">
        <v>1236.95</v>
      </c>
    </row>
    <row r="1348" spans="1:12" x14ac:dyDescent="0.25">
      <c r="A1348" s="2" t="s">
        <v>40</v>
      </c>
      <c r="B1348" s="2">
        <v>2021</v>
      </c>
      <c r="C1348" s="46">
        <v>44287</v>
      </c>
      <c r="D1348" s="54">
        <f t="shared" si="23"/>
        <v>44287</v>
      </c>
      <c r="E1348" s="2" t="s">
        <v>53</v>
      </c>
      <c r="F1348" s="2" t="s">
        <v>55</v>
      </c>
      <c r="G1348" s="2" t="s">
        <v>56</v>
      </c>
      <c r="H1348" s="2" t="s">
        <v>52</v>
      </c>
      <c r="I1348" s="2" t="s">
        <v>49</v>
      </c>
      <c r="J1348" s="2" t="s">
        <v>57</v>
      </c>
      <c r="K1348" s="11">
        <v>317</v>
      </c>
      <c r="L1348" s="8">
        <v>453.31</v>
      </c>
    </row>
    <row r="1349" spans="1:12" x14ac:dyDescent="0.25">
      <c r="A1349" s="4" t="s">
        <v>40</v>
      </c>
      <c r="B1349" s="4">
        <v>2021</v>
      </c>
      <c r="C1349" s="47">
        <v>44409</v>
      </c>
      <c r="D1349" s="55">
        <f t="shared" si="23"/>
        <v>44409</v>
      </c>
      <c r="E1349" s="4" t="s">
        <v>53</v>
      </c>
      <c r="F1349" s="4" t="s">
        <v>55</v>
      </c>
      <c r="G1349" s="4" t="s">
        <v>56</v>
      </c>
      <c r="H1349" s="4" t="s">
        <v>52</v>
      </c>
      <c r="I1349" s="4" t="s">
        <v>49</v>
      </c>
      <c r="J1349" s="4" t="s">
        <v>57</v>
      </c>
      <c r="K1349" s="10">
        <v>320</v>
      </c>
      <c r="L1349" s="9">
        <v>457.6</v>
      </c>
    </row>
    <row r="1350" spans="1:12" x14ac:dyDescent="0.25">
      <c r="A1350" s="2" t="s">
        <v>41</v>
      </c>
      <c r="B1350" s="2">
        <v>2021</v>
      </c>
      <c r="C1350" s="46">
        <v>44409</v>
      </c>
      <c r="D1350" s="54">
        <f t="shared" si="23"/>
        <v>44409</v>
      </c>
      <c r="E1350" s="2" t="s">
        <v>53</v>
      </c>
      <c r="F1350" s="2" t="s">
        <v>55</v>
      </c>
      <c r="G1350" s="2" t="s">
        <v>56</v>
      </c>
      <c r="H1350" s="2" t="s">
        <v>52</v>
      </c>
      <c r="I1350" s="2" t="s">
        <v>49</v>
      </c>
      <c r="J1350" s="2" t="s">
        <v>57</v>
      </c>
      <c r="K1350" s="11">
        <v>368</v>
      </c>
      <c r="L1350" s="8">
        <v>526.24</v>
      </c>
    </row>
    <row r="1351" spans="1:12" x14ac:dyDescent="0.25">
      <c r="A1351" s="4" t="s">
        <v>41</v>
      </c>
      <c r="B1351" s="4">
        <v>2021</v>
      </c>
      <c r="C1351" s="47">
        <v>44409</v>
      </c>
      <c r="D1351" s="55">
        <f t="shared" si="23"/>
        <v>44409</v>
      </c>
      <c r="E1351" s="4" t="s">
        <v>53</v>
      </c>
      <c r="F1351" s="4" t="s">
        <v>55</v>
      </c>
      <c r="G1351" s="4" t="s">
        <v>56</v>
      </c>
      <c r="H1351" s="4" t="s">
        <v>52</v>
      </c>
      <c r="I1351" s="4" t="s">
        <v>49</v>
      </c>
      <c r="J1351" s="4" t="s">
        <v>57</v>
      </c>
      <c r="K1351" s="10">
        <v>296</v>
      </c>
      <c r="L1351" s="9">
        <v>423.28</v>
      </c>
    </row>
    <row r="1352" spans="1:12" x14ac:dyDescent="0.25">
      <c r="A1352" s="2" t="s">
        <v>44</v>
      </c>
      <c r="B1352" s="2">
        <v>2021</v>
      </c>
      <c r="C1352" s="46">
        <v>44409</v>
      </c>
      <c r="D1352" s="54">
        <f t="shared" si="23"/>
        <v>44409</v>
      </c>
      <c r="E1352" s="2" t="s">
        <v>45</v>
      </c>
      <c r="F1352" s="2" t="s">
        <v>55</v>
      </c>
      <c r="G1352" s="2" t="s">
        <v>56</v>
      </c>
      <c r="H1352" s="2" t="s">
        <v>52</v>
      </c>
      <c r="I1352" s="2" t="s">
        <v>49</v>
      </c>
      <c r="J1352" s="2" t="s">
        <v>57</v>
      </c>
      <c r="K1352" s="11">
        <v>322</v>
      </c>
      <c r="L1352" s="8">
        <v>460.46000000000004</v>
      </c>
    </row>
    <row r="1353" spans="1:12" x14ac:dyDescent="0.25">
      <c r="A1353" s="4" t="s">
        <v>41</v>
      </c>
      <c r="B1353" s="4">
        <v>2021</v>
      </c>
      <c r="C1353" s="47">
        <v>44409</v>
      </c>
      <c r="D1353" s="55">
        <f t="shared" si="23"/>
        <v>44409</v>
      </c>
      <c r="E1353" s="4" t="s">
        <v>45</v>
      </c>
      <c r="F1353" s="4" t="s">
        <v>55</v>
      </c>
      <c r="G1353" s="4" t="s">
        <v>56</v>
      </c>
      <c r="H1353" s="4" t="s">
        <v>52</v>
      </c>
      <c r="I1353" s="4" t="s">
        <v>49</v>
      </c>
      <c r="J1353" s="4" t="s">
        <v>57</v>
      </c>
      <c r="K1353" s="10">
        <v>370</v>
      </c>
      <c r="L1353" s="9">
        <v>529.1</v>
      </c>
    </row>
    <row r="1354" spans="1:12" x14ac:dyDescent="0.25">
      <c r="A1354" s="2" t="s">
        <v>41</v>
      </c>
      <c r="B1354" s="2">
        <v>2021</v>
      </c>
      <c r="C1354" s="46">
        <v>44409</v>
      </c>
      <c r="D1354" s="54">
        <f t="shared" si="23"/>
        <v>44409</v>
      </c>
      <c r="E1354" s="2" t="s">
        <v>45</v>
      </c>
      <c r="F1354" s="2" t="s">
        <v>55</v>
      </c>
      <c r="G1354" s="2" t="s">
        <v>56</v>
      </c>
      <c r="H1354" s="2" t="s">
        <v>52</v>
      </c>
      <c r="I1354" s="2" t="s">
        <v>49</v>
      </c>
      <c r="J1354" s="2" t="s">
        <v>57</v>
      </c>
      <c r="K1354" s="11">
        <v>292</v>
      </c>
      <c r="L1354" s="8">
        <v>417.56</v>
      </c>
    </row>
    <row r="1355" spans="1:12" x14ac:dyDescent="0.25">
      <c r="A1355" s="4" t="s">
        <v>42</v>
      </c>
      <c r="B1355" s="4">
        <v>2021</v>
      </c>
      <c r="C1355" s="47">
        <v>44409</v>
      </c>
      <c r="D1355" s="55">
        <f t="shared" si="23"/>
        <v>44409</v>
      </c>
      <c r="E1355" s="4" t="s">
        <v>45</v>
      </c>
      <c r="F1355" s="4" t="s">
        <v>55</v>
      </c>
      <c r="G1355" s="4" t="s">
        <v>56</v>
      </c>
      <c r="H1355" s="4" t="s">
        <v>52</v>
      </c>
      <c r="I1355" s="4" t="s">
        <v>54</v>
      </c>
      <c r="J1355" s="4" t="s">
        <v>57</v>
      </c>
      <c r="K1355" s="10">
        <v>860</v>
      </c>
      <c r="L1355" s="9">
        <v>1229.8</v>
      </c>
    </row>
    <row r="1356" spans="1:12" x14ac:dyDescent="0.25">
      <c r="A1356" s="2" t="s">
        <v>41</v>
      </c>
      <c r="B1356" s="2">
        <v>2021</v>
      </c>
      <c r="C1356" s="46">
        <v>44409</v>
      </c>
      <c r="D1356" s="54">
        <f t="shared" si="23"/>
        <v>44409</v>
      </c>
      <c r="E1356" s="2" t="s">
        <v>45</v>
      </c>
      <c r="F1356" s="2" t="s">
        <v>55</v>
      </c>
      <c r="G1356" s="2" t="s">
        <v>56</v>
      </c>
      <c r="H1356" s="2" t="s">
        <v>52</v>
      </c>
      <c r="I1356" s="2" t="s">
        <v>54</v>
      </c>
      <c r="J1356" s="2" t="s">
        <v>57</v>
      </c>
      <c r="K1356" s="11">
        <v>913</v>
      </c>
      <c r="L1356" s="8">
        <v>1305.5899999999999</v>
      </c>
    </row>
    <row r="1357" spans="1:12" x14ac:dyDescent="0.25">
      <c r="A1357" s="4" t="s">
        <v>41</v>
      </c>
      <c r="B1357" s="4">
        <v>2021</v>
      </c>
      <c r="C1357" s="47">
        <v>44409</v>
      </c>
      <c r="D1357" s="55">
        <f t="shared" si="23"/>
        <v>44409</v>
      </c>
      <c r="E1357" s="4" t="s">
        <v>45</v>
      </c>
      <c r="F1357" s="4" t="s">
        <v>55</v>
      </c>
      <c r="G1357" s="4" t="s">
        <v>56</v>
      </c>
      <c r="H1357" s="4" t="s">
        <v>52</v>
      </c>
      <c r="I1357" s="4" t="s">
        <v>54</v>
      </c>
      <c r="J1357" s="4" t="s">
        <v>57</v>
      </c>
      <c r="K1357" s="10">
        <v>866</v>
      </c>
      <c r="L1357" s="9">
        <v>526.24</v>
      </c>
    </row>
    <row r="1358" spans="1:12" x14ac:dyDescent="0.25">
      <c r="A1358" s="2" t="s">
        <v>42</v>
      </c>
      <c r="B1358" s="2">
        <v>2021</v>
      </c>
      <c r="C1358" s="46">
        <v>44409</v>
      </c>
      <c r="D1358" s="54">
        <f t="shared" si="23"/>
        <v>44409</v>
      </c>
      <c r="E1358" s="2" t="s">
        <v>45</v>
      </c>
      <c r="F1358" s="2" t="s">
        <v>55</v>
      </c>
      <c r="G1358" s="2" t="s">
        <v>56</v>
      </c>
      <c r="H1358" s="2" t="s">
        <v>52</v>
      </c>
      <c r="I1358" s="2" t="s">
        <v>54</v>
      </c>
      <c r="J1358" s="2" t="s">
        <v>57</v>
      </c>
      <c r="K1358" s="11">
        <v>369</v>
      </c>
      <c r="L1358" s="8">
        <v>526.24</v>
      </c>
    </row>
    <row r="1359" spans="1:12" x14ac:dyDescent="0.25">
      <c r="A1359" s="4" t="s">
        <v>41</v>
      </c>
      <c r="B1359" s="4">
        <v>2021</v>
      </c>
      <c r="C1359" s="47">
        <v>44409</v>
      </c>
      <c r="D1359" s="55">
        <f t="shared" si="23"/>
        <v>44409</v>
      </c>
      <c r="E1359" s="4" t="s">
        <v>45</v>
      </c>
      <c r="F1359" s="4" t="s">
        <v>55</v>
      </c>
      <c r="G1359" s="4" t="s">
        <v>56</v>
      </c>
      <c r="H1359" s="4" t="s">
        <v>52</v>
      </c>
      <c r="I1359" s="4" t="s">
        <v>54</v>
      </c>
      <c r="J1359" s="4" t="s">
        <v>57</v>
      </c>
      <c r="K1359" s="10">
        <v>319</v>
      </c>
      <c r="L1359" s="9">
        <v>456.16999999999996</v>
      </c>
    </row>
    <row r="1360" spans="1:12" x14ac:dyDescent="0.25">
      <c r="A1360" s="2" t="s">
        <v>41</v>
      </c>
      <c r="B1360" s="2">
        <v>2021</v>
      </c>
      <c r="C1360" s="46">
        <v>44409</v>
      </c>
      <c r="D1360" s="54">
        <f t="shared" si="23"/>
        <v>44409</v>
      </c>
      <c r="E1360" s="2" t="s">
        <v>45</v>
      </c>
      <c r="F1360" s="2" t="s">
        <v>55</v>
      </c>
      <c r="G1360" s="2" t="s">
        <v>56</v>
      </c>
      <c r="H1360" s="2" t="s">
        <v>52</v>
      </c>
      <c r="I1360" s="2" t="s">
        <v>54</v>
      </c>
      <c r="J1360" s="2" t="s">
        <v>57</v>
      </c>
      <c r="K1360" s="11">
        <v>367</v>
      </c>
      <c r="L1360" s="8">
        <v>524.80999999999995</v>
      </c>
    </row>
    <row r="1361" spans="1:12" x14ac:dyDescent="0.25">
      <c r="A1361" s="4" t="s">
        <v>44</v>
      </c>
      <c r="B1361" s="4">
        <v>2021</v>
      </c>
      <c r="C1361" s="47">
        <v>44409</v>
      </c>
      <c r="D1361" s="55">
        <f t="shared" si="23"/>
        <v>44409</v>
      </c>
      <c r="E1361" s="4" t="s">
        <v>45</v>
      </c>
      <c r="F1361" s="4" t="s">
        <v>55</v>
      </c>
      <c r="G1361" s="4" t="s">
        <v>56</v>
      </c>
      <c r="H1361" s="4" t="s">
        <v>52</v>
      </c>
      <c r="I1361" s="4" t="s">
        <v>54</v>
      </c>
      <c r="J1361" s="4" t="s">
        <v>57</v>
      </c>
      <c r="K1361" s="10">
        <v>295</v>
      </c>
      <c r="L1361" s="9">
        <v>421.85</v>
      </c>
    </row>
    <row r="1362" spans="1:12" x14ac:dyDescent="0.25">
      <c r="A1362" s="2" t="s">
        <v>41</v>
      </c>
      <c r="B1362" s="2">
        <v>2021</v>
      </c>
      <c r="C1362" s="46">
        <v>44409</v>
      </c>
      <c r="D1362" s="54">
        <f t="shared" si="23"/>
        <v>44409</v>
      </c>
      <c r="E1362" s="2" t="s">
        <v>45</v>
      </c>
      <c r="F1362" s="2" t="s">
        <v>55</v>
      </c>
      <c r="G1362" s="2" t="s">
        <v>56</v>
      </c>
      <c r="H1362" s="2" t="s">
        <v>52</v>
      </c>
      <c r="I1362" s="2" t="s">
        <v>54</v>
      </c>
      <c r="J1362" s="2" t="s">
        <v>57</v>
      </c>
      <c r="K1362" s="11">
        <v>835</v>
      </c>
      <c r="L1362" s="8">
        <v>1194.05</v>
      </c>
    </row>
    <row r="1363" spans="1:12" x14ac:dyDescent="0.25">
      <c r="A1363" s="4" t="s">
        <v>40</v>
      </c>
      <c r="B1363" s="4">
        <v>2021</v>
      </c>
      <c r="C1363" s="47">
        <v>44409</v>
      </c>
      <c r="D1363" s="55">
        <f t="shared" si="23"/>
        <v>44409</v>
      </c>
      <c r="E1363" s="4" t="s">
        <v>45</v>
      </c>
      <c r="F1363" s="4" t="s">
        <v>55</v>
      </c>
      <c r="G1363" s="4" t="s">
        <v>56</v>
      </c>
      <c r="H1363" s="4" t="s">
        <v>52</v>
      </c>
      <c r="I1363" s="4" t="s">
        <v>54</v>
      </c>
      <c r="J1363" s="4" t="s">
        <v>57</v>
      </c>
      <c r="K1363" s="10">
        <v>293</v>
      </c>
      <c r="L1363" s="9">
        <v>418.99</v>
      </c>
    </row>
    <row r="1364" spans="1:12" x14ac:dyDescent="0.25">
      <c r="A1364" s="2" t="s">
        <v>42</v>
      </c>
      <c r="B1364" s="2">
        <v>2021</v>
      </c>
      <c r="C1364" s="46">
        <v>44531</v>
      </c>
      <c r="D1364" s="54">
        <f t="shared" si="23"/>
        <v>44531</v>
      </c>
      <c r="E1364" s="2" t="s">
        <v>45</v>
      </c>
      <c r="F1364" s="2" t="s">
        <v>55</v>
      </c>
      <c r="G1364" s="2" t="s">
        <v>56</v>
      </c>
      <c r="H1364" s="2" t="s">
        <v>52</v>
      </c>
      <c r="I1364" s="2" t="s">
        <v>54</v>
      </c>
      <c r="J1364" s="2" t="s">
        <v>57</v>
      </c>
      <c r="K1364" s="11">
        <v>302</v>
      </c>
      <c r="L1364" s="8">
        <v>431.86</v>
      </c>
    </row>
    <row r="1365" spans="1:12" x14ac:dyDescent="0.25">
      <c r="A1365" s="4" t="s">
        <v>40</v>
      </c>
      <c r="B1365" s="4">
        <v>2021</v>
      </c>
      <c r="C1365" s="47">
        <v>44531</v>
      </c>
      <c r="D1365" s="55">
        <f t="shared" si="23"/>
        <v>44531</v>
      </c>
      <c r="E1365" s="4" t="s">
        <v>45</v>
      </c>
      <c r="F1365" s="4" t="s">
        <v>55</v>
      </c>
      <c r="G1365" s="4" t="s">
        <v>56</v>
      </c>
      <c r="H1365" s="4" t="s">
        <v>52</v>
      </c>
      <c r="I1365" s="4" t="s">
        <v>54</v>
      </c>
      <c r="J1365" s="4" t="s">
        <v>57</v>
      </c>
      <c r="K1365" s="10">
        <v>344</v>
      </c>
      <c r="L1365" s="9">
        <v>491.91999999999996</v>
      </c>
    </row>
    <row r="1366" spans="1:12" x14ac:dyDescent="0.25">
      <c r="A1366" s="2" t="s">
        <v>43</v>
      </c>
      <c r="B1366" s="2">
        <v>2021</v>
      </c>
      <c r="C1366" s="46">
        <v>44531</v>
      </c>
      <c r="D1366" s="54">
        <f t="shared" si="23"/>
        <v>44531</v>
      </c>
      <c r="E1366" s="2" t="s">
        <v>45</v>
      </c>
      <c r="F1366" s="2" t="s">
        <v>55</v>
      </c>
      <c r="G1366" s="2" t="s">
        <v>56</v>
      </c>
      <c r="H1366" s="2" t="s">
        <v>52</v>
      </c>
      <c r="I1366" s="2" t="s">
        <v>54</v>
      </c>
      <c r="J1366" s="2" t="s">
        <v>57</v>
      </c>
      <c r="K1366" s="11">
        <v>298</v>
      </c>
      <c r="L1366" s="8">
        <v>426.14</v>
      </c>
    </row>
    <row r="1367" spans="1:12" x14ac:dyDescent="0.25">
      <c r="A1367" s="4" t="s">
        <v>41</v>
      </c>
      <c r="B1367" s="4">
        <v>2021</v>
      </c>
      <c r="C1367" s="47">
        <v>44531</v>
      </c>
      <c r="D1367" s="55">
        <f t="shared" si="23"/>
        <v>44531</v>
      </c>
      <c r="E1367" s="4" t="s">
        <v>45</v>
      </c>
      <c r="F1367" s="4" t="s">
        <v>55</v>
      </c>
      <c r="G1367" s="4" t="s">
        <v>56</v>
      </c>
      <c r="H1367" s="4" t="s">
        <v>52</v>
      </c>
      <c r="I1367" s="4" t="s">
        <v>54</v>
      </c>
      <c r="J1367" s="4" t="s">
        <v>57</v>
      </c>
      <c r="K1367" s="10">
        <v>346</v>
      </c>
      <c r="L1367" s="9">
        <v>494.78</v>
      </c>
    </row>
    <row r="1368" spans="1:12" x14ac:dyDescent="0.25">
      <c r="A1368" s="2" t="s">
        <v>40</v>
      </c>
      <c r="B1368" s="2">
        <v>2021</v>
      </c>
      <c r="C1368" s="46">
        <v>44531</v>
      </c>
      <c r="D1368" s="54">
        <f t="shared" si="23"/>
        <v>44531</v>
      </c>
      <c r="E1368" s="2" t="s">
        <v>45</v>
      </c>
      <c r="F1368" s="2" t="s">
        <v>55</v>
      </c>
      <c r="G1368" s="2" t="s">
        <v>56</v>
      </c>
      <c r="H1368" s="2" t="s">
        <v>52</v>
      </c>
      <c r="I1368" s="2" t="s">
        <v>54</v>
      </c>
      <c r="J1368" s="2" t="s">
        <v>57</v>
      </c>
      <c r="K1368" s="11">
        <v>830</v>
      </c>
      <c r="L1368" s="8">
        <v>1186.9000000000001</v>
      </c>
    </row>
    <row r="1369" spans="1:12" x14ac:dyDescent="0.25">
      <c r="A1369" s="4" t="s">
        <v>41</v>
      </c>
      <c r="B1369" s="4">
        <v>2021</v>
      </c>
      <c r="C1369" s="47">
        <v>44531</v>
      </c>
      <c r="D1369" s="55">
        <f t="shared" si="23"/>
        <v>44531</v>
      </c>
      <c r="E1369" s="4" t="s">
        <v>45</v>
      </c>
      <c r="F1369" s="4" t="s">
        <v>55</v>
      </c>
      <c r="G1369" s="4" t="s">
        <v>56</v>
      </c>
      <c r="H1369" s="4" t="s">
        <v>52</v>
      </c>
      <c r="I1369" s="4" t="s">
        <v>54</v>
      </c>
      <c r="J1369" s="4" t="s">
        <v>57</v>
      </c>
      <c r="K1369" s="10">
        <v>863</v>
      </c>
      <c r="L1369" s="9">
        <v>1234.0899999999999</v>
      </c>
    </row>
    <row r="1370" spans="1:12" x14ac:dyDescent="0.25">
      <c r="A1370" s="2" t="s">
        <v>42</v>
      </c>
      <c r="B1370" s="2">
        <v>2021</v>
      </c>
      <c r="C1370" s="46">
        <v>44531</v>
      </c>
      <c r="D1370" s="54">
        <f t="shared" si="23"/>
        <v>44531</v>
      </c>
      <c r="E1370" s="2" t="s">
        <v>45</v>
      </c>
      <c r="F1370" s="2" t="s">
        <v>55</v>
      </c>
      <c r="G1370" s="2" t="s">
        <v>56</v>
      </c>
      <c r="H1370" s="2" t="s">
        <v>52</v>
      </c>
      <c r="I1370" s="2" t="s">
        <v>54</v>
      </c>
      <c r="J1370" s="2" t="s">
        <v>57</v>
      </c>
      <c r="K1370" s="11">
        <v>921</v>
      </c>
      <c r="L1370" s="8">
        <v>1317.03</v>
      </c>
    </row>
    <row r="1371" spans="1:12" x14ac:dyDescent="0.25">
      <c r="A1371" s="4" t="s">
        <v>41</v>
      </c>
      <c r="B1371" s="4">
        <v>2021</v>
      </c>
      <c r="C1371" s="47">
        <v>44531</v>
      </c>
      <c r="D1371" s="55">
        <f t="shared" si="23"/>
        <v>44531</v>
      </c>
      <c r="E1371" s="4" t="s">
        <v>45</v>
      </c>
      <c r="F1371" s="4" t="s">
        <v>55</v>
      </c>
      <c r="G1371" s="4" t="s">
        <v>56</v>
      </c>
      <c r="H1371" s="4" t="s">
        <v>52</v>
      </c>
      <c r="I1371" s="4" t="s">
        <v>54</v>
      </c>
      <c r="J1371" s="4" t="s">
        <v>57</v>
      </c>
      <c r="K1371" s="10">
        <v>922</v>
      </c>
      <c r="L1371" s="9">
        <v>1318.46</v>
      </c>
    </row>
    <row r="1372" spans="1:12" x14ac:dyDescent="0.25">
      <c r="A1372" s="2" t="s">
        <v>41</v>
      </c>
      <c r="B1372" s="2">
        <v>2021</v>
      </c>
      <c r="C1372" s="46">
        <v>44531</v>
      </c>
      <c r="D1372" s="54">
        <f t="shared" si="23"/>
        <v>44531</v>
      </c>
      <c r="E1372" s="2" t="s">
        <v>45</v>
      </c>
      <c r="F1372" s="2" t="s">
        <v>55</v>
      </c>
      <c r="G1372" s="2" t="s">
        <v>56</v>
      </c>
      <c r="H1372" s="2" t="s">
        <v>52</v>
      </c>
      <c r="I1372" s="2" t="s">
        <v>54</v>
      </c>
      <c r="J1372" s="2" t="s">
        <v>57</v>
      </c>
      <c r="K1372" s="11">
        <v>345</v>
      </c>
      <c r="L1372" s="8">
        <v>493.35</v>
      </c>
    </row>
    <row r="1373" spans="1:12" x14ac:dyDescent="0.25">
      <c r="A1373" s="4" t="s">
        <v>42</v>
      </c>
      <c r="B1373" s="4">
        <v>2021</v>
      </c>
      <c r="C1373" s="47">
        <v>44531</v>
      </c>
      <c r="D1373" s="55">
        <f t="shared" si="23"/>
        <v>44531</v>
      </c>
      <c r="E1373" s="4" t="s">
        <v>45</v>
      </c>
      <c r="F1373" s="4" t="s">
        <v>55</v>
      </c>
      <c r="G1373" s="4" t="s">
        <v>56</v>
      </c>
      <c r="H1373" s="4" t="s">
        <v>52</v>
      </c>
      <c r="I1373" s="4" t="s">
        <v>54</v>
      </c>
      <c r="J1373" s="4" t="s">
        <v>57</v>
      </c>
      <c r="K1373" s="10">
        <v>249</v>
      </c>
      <c r="L1373" s="9">
        <v>356.07</v>
      </c>
    </row>
    <row r="1374" spans="1:12" x14ac:dyDescent="0.25">
      <c r="A1374" s="2" t="s">
        <v>40</v>
      </c>
      <c r="B1374" s="2">
        <v>2021</v>
      </c>
      <c r="C1374" s="46">
        <v>44531</v>
      </c>
      <c r="D1374" s="54">
        <f t="shared" si="23"/>
        <v>44531</v>
      </c>
      <c r="E1374" s="2" t="s">
        <v>45</v>
      </c>
      <c r="F1374" s="2" t="s">
        <v>55</v>
      </c>
      <c r="G1374" s="2" t="s">
        <v>56</v>
      </c>
      <c r="H1374" s="2" t="s">
        <v>52</v>
      </c>
      <c r="I1374" s="2" t="s">
        <v>54</v>
      </c>
      <c r="J1374" s="2" t="s">
        <v>57</v>
      </c>
      <c r="K1374" s="11">
        <v>243</v>
      </c>
      <c r="L1374" s="8">
        <v>347.49</v>
      </c>
    </row>
    <row r="1375" spans="1:12" x14ac:dyDescent="0.25">
      <c r="A1375" s="4" t="s">
        <v>43</v>
      </c>
      <c r="B1375" s="4">
        <v>2021</v>
      </c>
      <c r="C1375" s="47">
        <v>44531</v>
      </c>
      <c r="D1375" s="55">
        <f t="shared" si="23"/>
        <v>44531</v>
      </c>
      <c r="E1375" s="4" t="s">
        <v>45</v>
      </c>
      <c r="F1375" s="4" t="s">
        <v>55</v>
      </c>
      <c r="G1375" s="4" t="s">
        <v>56</v>
      </c>
      <c r="H1375" s="4" t="s">
        <v>52</v>
      </c>
      <c r="I1375" s="4" t="s">
        <v>54</v>
      </c>
      <c r="J1375" s="4" t="s">
        <v>57</v>
      </c>
      <c r="K1375" s="10">
        <v>237</v>
      </c>
      <c r="L1375" s="9">
        <v>338.90999999999997</v>
      </c>
    </row>
    <row r="1376" spans="1:12" x14ac:dyDescent="0.25">
      <c r="A1376" s="2" t="s">
        <v>42</v>
      </c>
      <c r="B1376" s="2">
        <v>2021</v>
      </c>
      <c r="C1376" s="46">
        <v>44531</v>
      </c>
      <c r="D1376" s="54">
        <f t="shared" si="23"/>
        <v>44531</v>
      </c>
      <c r="E1376" s="2" t="s">
        <v>45</v>
      </c>
      <c r="F1376" s="2" t="s">
        <v>55</v>
      </c>
      <c r="G1376" s="2" t="s">
        <v>56</v>
      </c>
      <c r="H1376" s="2" t="s">
        <v>52</v>
      </c>
      <c r="I1376" s="2" t="s">
        <v>54</v>
      </c>
      <c r="J1376" s="2" t="s">
        <v>57</v>
      </c>
      <c r="K1376" s="11">
        <v>301</v>
      </c>
      <c r="L1376" s="8">
        <v>430.43</v>
      </c>
    </row>
    <row r="1377" spans="1:12" x14ac:dyDescent="0.25">
      <c r="A1377" s="4" t="s">
        <v>42</v>
      </c>
      <c r="B1377" s="4">
        <v>2021</v>
      </c>
      <c r="C1377" s="47">
        <v>44531</v>
      </c>
      <c r="D1377" s="55">
        <f t="shared" si="23"/>
        <v>44531</v>
      </c>
      <c r="E1377" s="4" t="s">
        <v>45</v>
      </c>
      <c r="F1377" s="4" t="s">
        <v>55</v>
      </c>
      <c r="G1377" s="4" t="s">
        <v>56</v>
      </c>
      <c r="H1377" s="4" t="s">
        <v>52</v>
      </c>
      <c r="I1377" s="4" t="s">
        <v>54</v>
      </c>
      <c r="J1377" s="4" t="s">
        <v>57</v>
      </c>
      <c r="K1377" s="10">
        <v>349</v>
      </c>
      <c r="L1377" s="9">
        <v>499.07</v>
      </c>
    </row>
    <row r="1378" spans="1:12" x14ac:dyDescent="0.25">
      <c r="A1378" s="2" t="s">
        <v>41</v>
      </c>
      <c r="B1378" s="2">
        <v>2021</v>
      </c>
      <c r="C1378" s="46">
        <v>44531</v>
      </c>
      <c r="D1378" s="54">
        <f t="shared" si="23"/>
        <v>44531</v>
      </c>
      <c r="E1378" s="2" t="s">
        <v>45</v>
      </c>
      <c r="F1378" s="2" t="s">
        <v>55</v>
      </c>
      <c r="G1378" s="2" t="s">
        <v>56</v>
      </c>
      <c r="H1378" s="2" t="s">
        <v>52</v>
      </c>
      <c r="I1378" s="2" t="s">
        <v>54</v>
      </c>
      <c r="J1378" s="2" t="s">
        <v>57</v>
      </c>
      <c r="K1378" s="11">
        <v>839</v>
      </c>
      <c r="L1378" s="8">
        <v>1199.77</v>
      </c>
    </row>
    <row r="1379" spans="1:12" x14ac:dyDescent="0.25">
      <c r="A1379" s="4" t="s">
        <v>41</v>
      </c>
      <c r="B1379" s="4">
        <v>2021</v>
      </c>
      <c r="C1379" s="47">
        <v>44531</v>
      </c>
      <c r="D1379" s="55">
        <f t="shared" si="23"/>
        <v>44531</v>
      </c>
      <c r="E1379" s="4" t="s">
        <v>45</v>
      </c>
      <c r="F1379" s="4" t="s">
        <v>55</v>
      </c>
      <c r="G1379" s="4" t="s">
        <v>56</v>
      </c>
      <c r="H1379" s="4" t="s">
        <v>52</v>
      </c>
      <c r="I1379" s="4" t="s">
        <v>54</v>
      </c>
      <c r="J1379" s="4" t="s">
        <v>57</v>
      </c>
      <c r="K1379" s="10">
        <v>872</v>
      </c>
      <c r="L1379" s="9">
        <v>1246.96</v>
      </c>
    </row>
    <row r="1380" spans="1:12" x14ac:dyDescent="0.25">
      <c r="A1380" s="2" t="s">
        <v>40</v>
      </c>
      <c r="B1380" s="2">
        <v>2021</v>
      </c>
      <c r="C1380" s="46">
        <v>44228</v>
      </c>
      <c r="D1380" s="54">
        <f t="shared" si="23"/>
        <v>44228</v>
      </c>
      <c r="E1380" s="2" t="s">
        <v>45</v>
      </c>
      <c r="F1380" s="2" t="s">
        <v>55</v>
      </c>
      <c r="G1380" s="2" t="s">
        <v>56</v>
      </c>
      <c r="H1380" s="2" t="s">
        <v>52</v>
      </c>
      <c r="I1380" s="2" t="s">
        <v>54</v>
      </c>
      <c r="J1380" s="2" t="s">
        <v>57</v>
      </c>
      <c r="K1380" s="11">
        <v>152</v>
      </c>
      <c r="L1380" s="8">
        <v>217.36</v>
      </c>
    </row>
    <row r="1381" spans="1:12" x14ac:dyDescent="0.25">
      <c r="A1381" s="4" t="s">
        <v>40</v>
      </c>
      <c r="B1381" s="4">
        <v>2021</v>
      </c>
      <c r="C1381" s="47">
        <v>44228</v>
      </c>
      <c r="D1381" s="55">
        <f t="shared" si="23"/>
        <v>44228</v>
      </c>
      <c r="E1381" s="4" t="s">
        <v>45</v>
      </c>
      <c r="F1381" s="4" t="s">
        <v>55</v>
      </c>
      <c r="G1381" s="4" t="s">
        <v>56</v>
      </c>
      <c r="H1381" s="4" t="s">
        <v>52</v>
      </c>
      <c r="I1381" s="4" t="s">
        <v>54</v>
      </c>
      <c r="J1381" s="4" t="s">
        <v>57</v>
      </c>
      <c r="K1381" s="10">
        <v>326</v>
      </c>
      <c r="L1381" s="9">
        <v>466.18</v>
      </c>
    </row>
    <row r="1382" spans="1:12" x14ac:dyDescent="0.25">
      <c r="A1382" s="2" t="s">
        <v>41</v>
      </c>
      <c r="B1382" s="2">
        <v>2021</v>
      </c>
      <c r="C1382" s="46">
        <v>44228</v>
      </c>
      <c r="D1382" s="54">
        <f t="shared" si="23"/>
        <v>44228</v>
      </c>
      <c r="E1382" s="2" t="s">
        <v>45</v>
      </c>
      <c r="F1382" s="2" t="s">
        <v>55</v>
      </c>
      <c r="G1382" s="2" t="s">
        <v>56</v>
      </c>
      <c r="H1382" s="2" t="s">
        <v>52</v>
      </c>
      <c r="I1382" s="2" t="s">
        <v>54</v>
      </c>
      <c r="J1382" s="2" t="s">
        <v>57</v>
      </c>
      <c r="K1382" s="11">
        <v>352</v>
      </c>
      <c r="L1382" s="8">
        <v>503.36</v>
      </c>
    </row>
    <row r="1383" spans="1:12" x14ac:dyDescent="0.25">
      <c r="A1383" s="4" t="s">
        <v>42</v>
      </c>
      <c r="B1383" s="4">
        <v>2021</v>
      </c>
      <c r="C1383" s="47">
        <v>44228</v>
      </c>
      <c r="D1383" s="55">
        <f t="shared" si="23"/>
        <v>44228</v>
      </c>
      <c r="E1383" s="4" t="s">
        <v>45</v>
      </c>
      <c r="F1383" s="4" t="s">
        <v>55</v>
      </c>
      <c r="G1383" s="4" t="s">
        <v>56</v>
      </c>
      <c r="H1383" s="4" t="s">
        <v>52</v>
      </c>
      <c r="I1383" s="4" t="s">
        <v>54</v>
      </c>
      <c r="J1383" s="4" t="s">
        <v>57</v>
      </c>
      <c r="K1383" s="10">
        <v>154</v>
      </c>
      <c r="L1383" s="9">
        <v>220.22</v>
      </c>
    </row>
    <row r="1384" spans="1:12" x14ac:dyDescent="0.25">
      <c r="A1384" s="2" t="s">
        <v>40</v>
      </c>
      <c r="B1384" s="2">
        <v>2021</v>
      </c>
      <c r="C1384" s="46">
        <v>44228</v>
      </c>
      <c r="D1384" s="54">
        <f t="shared" si="23"/>
        <v>44228</v>
      </c>
      <c r="E1384" s="2" t="s">
        <v>45</v>
      </c>
      <c r="F1384" s="2" t="s">
        <v>55</v>
      </c>
      <c r="G1384" s="2" t="s">
        <v>56</v>
      </c>
      <c r="H1384" s="2" t="s">
        <v>52</v>
      </c>
      <c r="I1384" s="2" t="s">
        <v>54</v>
      </c>
      <c r="J1384" s="2" t="s">
        <v>57</v>
      </c>
      <c r="K1384" s="11">
        <v>328</v>
      </c>
      <c r="L1384" s="8">
        <v>469.03999999999996</v>
      </c>
    </row>
    <row r="1385" spans="1:12" x14ac:dyDescent="0.25">
      <c r="A1385" s="4" t="s">
        <v>41</v>
      </c>
      <c r="B1385" s="4">
        <v>2021</v>
      </c>
      <c r="C1385" s="47">
        <v>44228</v>
      </c>
      <c r="D1385" s="55">
        <f t="shared" si="23"/>
        <v>44228</v>
      </c>
      <c r="E1385" s="4" t="s">
        <v>45</v>
      </c>
      <c r="F1385" s="4" t="s">
        <v>55</v>
      </c>
      <c r="G1385" s="4" t="s">
        <v>56</v>
      </c>
      <c r="H1385" s="4" t="s">
        <v>52</v>
      </c>
      <c r="I1385" s="4" t="s">
        <v>54</v>
      </c>
      <c r="J1385" s="4" t="s">
        <v>57</v>
      </c>
      <c r="K1385" s="10">
        <v>821</v>
      </c>
      <c r="L1385" s="9">
        <v>1174.03</v>
      </c>
    </row>
    <row r="1386" spans="1:12" x14ac:dyDescent="0.25">
      <c r="A1386" s="2" t="s">
        <v>42</v>
      </c>
      <c r="B1386" s="2">
        <v>2021</v>
      </c>
      <c r="C1386" s="46">
        <v>44228</v>
      </c>
      <c r="D1386" s="54">
        <f t="shared" si="23"/>
        <v>44228</v>
      </c>
      <c r="E1386" s="2" t="s">
        <v>45</v>
      </c>
      <c r="F1386" s="2" t="s">
        <v>55</v>
      </c>
      <c r="G1386" s="2" t="s">
        <v>56</v>
      </c>
      <c r="H1386" s="2" t="s">
        <v>52</v>
      </c>
      <c r="I1386" s="2" t="s">
        <v>54</v>
      </c>
      <c r="J1386" s="2" t="s">
        <v>57</v>
      </c>
      <c r="K1386" s="11">
        <v>854</v>
      </c>
      <c r="L1386" s="8">
        <v>1221.22</v>
      </c>
    </row>
    <row r="1387" spans="1:12" x14ac:dyDescent="0.25">
      <c r="A1387" s="4" t="s">
        <v>43</v>
      </c>
      <c r="B1387" s="4">
        <v>2021</v>
      </c>
      <c r="C1387" s="47">
        <v>44228</v>
      </c>
      <c r="D1387" s="55">
        <f t="shared" si="23"/>
        <v>44228</v>
      </c>
      <c r="E1387" s="4" t="s">
        <v>45</v>
      </c>
      <c r="F1387" s="4" t="s">
        <v>55</v>
      </c>
      <c r="G1387" s="4" t="s">
        <v>56</v>
      </c>
      <c r="H1387" s="4" t="s">
        <v>52</v>
      </c>
      <c r="I1387" s="4" t="s">
        <v>54</v>
      </c>
      <c r="J1387" s="4" t="s">
        <v>57</v>
      </c>
      <c r="K1387" s="10">
        <v>908</v>
      </c>
      <c r="L1387" s="9">
        <v>1298.44</v>
      </c>
    </row>
    <row r="1388" spans="1:12" x14ac:dyDescent="0.25">
      <c r="A1388" s="2" t="s">
        <v>43</v>
      </c>
      <c r="B1388" s="2">
        <v>2021</v>
      </c>
      <c r="C1388" s="46">
        <v>44228</v>
      </c>
      <c r="D1388" s="54">
        <f t="shared" si="23"/>
        <v>44228</v>
      </c>
      <c r="E1388" s="2" t="s">
        <v>45</v>
      </c>
      <c r="F1388" s="2" t="s">
        <v>55</v>
      </c>
      <c r="G1388" s="2" t="s">
        <v>56</v>
      </c>
      <c r="H1388" s="2" t="s">
        <v>52</v>
      </c>
      <c r="I1388" s="2" t="s">
        <v>54</v>
      </c>
      <c r="J1388" s="2" t="s">
        <v>57</v>
      </c>
      <c r="K1388" s="11">
        <v>861</v>
      </c>
      <c r="L1388" s="8">
        <v>526.24</v>
      </c>
    </row>
    <row r="1389" spans="1:12" x14ac:dyDescent="0.25">
      <c r="A1389" s="4" t="s">
        <v>40</v>
      </c>
      <c r="B1389" s="4">
        <v>2021</v>
      </c>
      <c r="C1389" s="47">
        <v>44228</v>
      </c>
      <c r="D1389" s="55">
        <f t="shared" si="23"/>
        <v>44228</v>
      </c>
      <c r="E1389" s="4" t="s">
        <v>45</v>
      </c>
      <c r="F1389" s="4" t="s">
        <v>55</v>
      </c>
      <c r="G1389" s="4" t="s">
        <v>56</v>
      </c>
      <c r="H1389" s="4" t="s">
        <v>52</v>
      </c>
      <c r="I1389" s="4" t="s">
        <v>54</v>
      </c>
      <c r="J1389" s="4" t="s">
        <v>57</v>
      </c>
      <c r="K1389" s="10">
        <v>153</v>
      </c>
      <c r="L1389" s="9">
        <v>526.24</v>
      </c>
    </row>
    <row r="1390" spans="1:12" x14ac:dyDescent="0.25">
      <c r="A1390" s="2" t="s">
        <v>41</v>
      </c>
      <c r="B1390" s="2">
        <v>2021</v>
      </c>
      <c r="C1390" s="46">
        <v>44228</v>
      </c>
      <c r="D1390" s="54">
        <f t="shared" si="23"/>
        <v>44228</v>
      </c>
      <c r="E1390" s="2" t="s">
        <v>45</v>
      </c>
      <c r="F1390" s="2" t="s">
        <v>55</v>
      </c>
      <c r="G1390" s="2" t="s">
        <v>56</v>
      </c>
      <c r="H1390" s="2" t="s">
        <v>52</v>
      </c>
      <c r="I1390" s="2" t="s">
        <v>54</v>
      </c>
      <c r="J1390" s="2" t="s">
        <v>57</v>
      </c>
      <c r="K1390" s="11">
        <v>327</v>
      </c>
      <c r="L1390" s="8">
        <v>467.61</v>
      </c>
    </row>
    <row r="1391" spans="1:12" x14ac:dyDescent="0.25">
      <c r="A1391" s="4" t="s">
        <v>40</v>
      </c>
      <c r="B1391" s="4">
        <v>2021</v>
      </c>
      <c r="C1391" s="47">
        <v>44228</v>
      </c>
      <c r="D1391" s="55">
        <f t="shared" si="23"/>
        <v>44228</v>
      </c>
      <c r="E1391" s="4" t="s">
        <v>45</v>
      </c>
      <c r="F1391" s="4" t="s">
        <v>55</v>
      </c>
      <c r="G1391" s="4" t="s">
        <v>56</v>
      </c>
      <c r="H1391" s="4" t="s">
        <v>52</v>
      </c>
      <c r="I1391" s="4" t="s">
        <v>54</v>
      </c>
      <c r="J1391" s="4" t="s">
        <v>57</v>
      </c>
      <c r="K1391" s="10">
        <v>355</v>
      </c>
      <c r="L1391" s="9">
        <v>507.65</v>
      </c>
    </row>
    <row r="1392" spans="1:12" x14ac:dyDescent="0.25">
      <c r="A1392" s="2" t="s">
        <v>41</v>
      </c>
      <c r="B1392" s="2">
        <v>2021</v>
      </c>
      <c r="C1392" s="46">
        <v>44228</v>
      </c>
      <c r="D1392" s="54">
        <f t="shared" si="23"/>
        <v>44228</v>
      </c>
      <c r="E1392" s="2" t="s">
        <v>45</v>
      </c>
      <c r="F1392" s="2" t="s">
        <v>55</v>
      </c>
      <c r="G1392" s="2" t="s">
        <v>56</v>
      </c>
      <c r="H1392" s="2" t="s">
        <v>52</v>
      </c>
      <c r="I1392" s="2" t="s">
        <v>49</v>
      </c>
      <c r="J1392" s="2" t="s">
        <v>57</v>
      </c>
      <c r="K1392" s="11">
        <v>325</v>
      </c>
      <c r="L1392" s="8">
        <v>464.75</v>
      </c>
    </row>
    <row r="1393" spans="1:12" x14ac:dyDescent="0.25">
      <c r="A1393" s="4" t="s">
        <v>40</v>
      </c>
      <c r="B1393" s="4">
        <v>2021</v>
      </c>
      <c r="C1393" s="47">
        <v>44228</v>
      </c>
      <c r="D1393" s="55">
        <f t="shared" si="23"/>
        <v>44228</v>
      </c>
      <c r="E1393" s="4" t="s">
        <v>45</v>
      </c>
      <c r="F1393" s="4" t="s">
        <v>55</v>
      </c>
      <c r="G1393" s="4" t="s">
        <v>56</v>
      </c>
      <c r="H1393" s="4" t="s">
        <v>52</v>
      </c>
      <c r="I1393" s="4" t="s">
        <v>49</v>
      </c>
      <c r="J1393" s="4" t="s">
        <v>57</v>
      </c>
      <c r="K1393" s="10">
        <v>830</v>
      </c>
      <c r="L1393" s="9">
        <v>1186.9000000000001</v>
      </c>
    </row>
    <row r="1394" spans="1:12" x14ac:dyDescent="0.25">
      <c r="A1394" s="2" t="s">
        <v>42</v>
      </c>
      <c r="B1394" s="2">
        <v>2021</v>
      </c>
      <c r="C1394" s="46">
        <v>44228</v>
      </c>
      <c r="D1394" s="54">
        <f t="shared" si="23"/>
        <v>44228</v>
      </c>
      <c r="E1394" s="2" t="s">
        <v>45</v>
      </c>
      <c r="F1394" s="2" t="s">
        <v>55</v>
      </c>
      <c r="G1394" s="2" t="s">
        <v>56</v>
      </c>
      <c r="H1394" s="2" t="s">
        <v>52</v>
      </c>
      <c r="I1394" s="2" t="s">
        <v>49</v>
      </c>
      <c r="J1394" s="2" t="s">
        <v>57</v>
      </c>
      <c r="K1394" s="11">
        <v>863</v>
      </c>
      <c r="L1394" s="8">
        <v>1234.0899999999999</v>
      </c>
    </row>
    <row r="1395" spans="1:12" x14ac:dyDescent="0.25">
      <c r="A1395" s="4" t="s">
        <v>41</v>
      </c>
      <c r="B1395" s="4">
        <v>2021</v>
      </c>
      <c r="C1395" s="47">
        <v>44197</v>
      </c>
      <c r="D1395" s="55">
        <f t="shared" si="23"/>
        <v>44197</v>
      </c>
      <c r="E1395" s="4" t="s">
        <v>45</v>
      </c>
      <c r="F1395" s="4" t="s">
        <v>55</v>
      </c>
      <c r="G1395" s="4" t="s">
        <v>56</v>
      </c>
      <c r="H1395" s="4" t="s">
        <v>52</v>
      </c>
      <c r="I1395" s="4" t="s">
        <v>49</v>
      </c>
      <c r="J1395" s="4" t="s">
        <v>57</v>
      </c>
      <c r="K1395" s="10">
        <v>356</v>
      </c>
      <c r="L1395" s="9">
        <v>509.08</v>
      </c>
    </row>
    <row r="1396" spans="1:12" x14ac:dyDescent="0.25">
      <c r="A1396" s="2" t="s">
        <v>40</v>
      </c>
      <c r="B1396" s="2">
        <v>2021</v>
      </c>
      <c r="C1396" s="46">
        <v>44197</v>
      </c>
      <c r="D1396" s="54">
        <f t="shared" si="23"/>
        <v>44197</v>
      </c>
      <c r="E1396" s="2" t="s">
        <v>45</v>
      </c>
      <c r="F1396" s="2" t="s">
        <v>55</v>
      </c>
      <c r="G1396" s="2" t="s">
        <v>56</v>
      </c>
      <c r="H1396" s="2" t="s">
        <v>52</v>
      </c>
      <c r="I1396" s="2" t="s">
        <v>49</v>
      </c>
      <c r="J1396" s="2" t="s">
        <v>57</v>
      </c>
      <c r="K1396" s="11">
        <v>158</v>
      </c>
      <c r="L1396" s="8">
        <v>225.94</v>
      </c>
    </row>
    <row r="1397" spans="1:12" x14ac:dyDescent="0.25">
      <c r="A1397" s="4" t="s">
        <v>41</v>
      </c>
      <c r="B1397" s="4">
        <v>2021</v>
      </c>
      <c r="C1397" s="47">
        <v>44197</v>
      </c>
      <c r="D1397" s="55">
        <f t="shared" si="23"/>
        <v>44197</v>
      </c>
      <c r="E1397" s="4" t="s">
        <v>45</v>
      </c>
      <c r="F1397" s="4" t="s">
        <v>55</v>
      </c>
      <c r="G1397" s="4" t="s">
        <v>56</v>
      </c>
      <c r="H1397" s="4" t="s">
        <v>52</v>
      </c>
      <c r="I1397" s="4" t="s">
        <v>49</v>
      </c>
      <c r="J1397" s="4" t="s">
        <v>57</v>
      </c>
      <c r="K1397" s="10">
        <v>332</v>
      </c>
      <c r="L1397" s="9">
        <v>474.76</v>
      </c>
    </row>
    <row r="1398" spans="1:12" x14ac:dyDescent="0.25">
      <c r="A1398" s="2" t="s">
        <v>41</v>
      </c>
      <c r="B1398" s="2">
        <v>2021</v>
      </c>
      <c r="C1398" s="46">
        <v>44197</v>
      </c>
      <c r="D1398" s="54">
        <f t="shared" ref="D1398:D1463" si="24">C1398</f>
        <v>44197</v>
      </c>
      <c r="E1398" s="2" t="s">
        <v>45</v>
      </c>
      <c r="F1398" s="2" t="s">
        <v>55</v>
      </c>
      <c r="G1398" s="2" t="s">
        <v>56</v>
      </c>
      <c r="H1398" s="2" t="s">
        <v>52</v>
      </c>
      <c r="I1398" s="2" t="s">
        <v>49</v>
      </c>
      <c r="J1398" s="2" t="s">
        <v>57</v>
      </c>
      <c r="K1398" s="11">
        <v>358</v>
      </c>
      <c r="L1398" s="8">
        <v>511.94</v>
      </c>
    </row>
    <row r="1399" spans="1:12" x14ac:dyDescent="0.25">
      <c r="A1399" s="4" t="s">
        <v>41</v>
      </c>
      <c r="B1399" s="4">
        <v>2021</v>
      </c>
      <c r="C1399" s="47">
        <v>44197</v>
      </c>
      <c r="D1399" s="55">
        <f t="shared" si="24"/>
        <v>44197</v>
      </c>
      <c r="E1399" s="4" t="s">
        <v>45</v>
      </c>
      <c r="F1399" s="4" t="s">
        <v>55</v>
      </c>
      <c r="G1399" s="4" t="s">
        <v>56</v>
      </c>
      <c r="H1399" s="4" t="s">
        <v>52</v>
      </c>
      <c r="I1399" s="4" t="s">
        <v>49</v>
      </c>
      <c r="J1399" s="4" t="s">
        <v>57</v>
      </c>
      <c r="K1399" s="10">
        <v>160</v>
      </c>
      <c r="L1399" s="9">
        <v>228.8</v>
      </c>
    </row>
    <row r="1400" spans="1:12" x14ac:dyDescent="0.25">
      <c r="A1400" s="2" t="s">
        <v>43</v>
      </c>
      <c r="B1400" s="2">
        <v>2021</v>
      </c>
      <c r="C1400" s="46">
        <v>44197</v>
      </c>
      <c r="D1400" s="54">
        <f t="shared" si="24"/>
        <v>44197</v>
      </c>
      <c r="E1400" s="2" t="s">
        <v>45</v>
      </c>
      <c r="F1400" s="2" t="s">
        <v>55</v>
      </c>
      <c r="G1400" s="2" t="s">
        <v>56</v>
      </c>
      <c r="H1400" s="2" t="s">
        <v>52</v>
      </c>
      <c r="I1400" s="2" t="s">
        <v>49</v>
      </c>
      <c r="J1400" s="2" t="s">
        <v>57</v>
      </c>
      <c r="K1400" s="11">
        <v>334</v>
      </c>
      <c r="L1400" s="8">
        <v>477.62</v>
      </c>
    </row>
    <row r="1401" spans="1:12" x14ac:dyDescent="0.25">
      <c r="A1401" s="4" t="s">
        <v>41</v>
      </c>
      <c r="B1401" s="4">
        <v>2021</v>
      </c>
      <c r="C1401" s="47">
        <v>44197</v>
      </c>
      <c r="D1401" s="55">
        <f t="shared" si="24"/>
        <v>44197</v>
      </c>
      <c r="E1401" s="4" t="s">
        <v>45</v>
      </c>
      <c r="F1401" s="4" t="s">
        <v>55</v>
      </c>
      <c r="G1401" s="4" t="s">
        <v>56</v>
      </c>
      <c r="H1401" s="4" t="s">
        <v>52</v>
      </c>
      <c r="I1401" s="4" t="s">
        <v>49</v>
      </c>
      <c r="J1401" s="4" t="s">
        <v>57</v>
      </c>
      <c r="K1401" s="10">
        <v>820</v>
      </c>
      <c r="L1401" s="9">
        <v>1172.5999999999999</v>
      </c>
    </row>
    <row r="1402" spans="1:12" x14ac:dyDescent="0.25">
      <c r="A1402" s="2" t="s">
        <v>41</v>
      </c>
      <c r="B1402" s="2">
        <v>2021</v>
      </c>
      <c r="C1402" s="46">
        <v>44197</v>
      </c>
      <c r="D1402" s="54">
        <f t="shared" si="24"/>
        <v>44197</v>
      </c>
      <c r="E1402" s="2" t="s">
        <v>45</v>
      </c>
      <c r="F1402" s="2" t="s">
        <v>55</v>
      </c>
      <c r="G1402" s="2" t="s">
        <v>56</v>
      </c>
      <c r="H1402" s="2" t="s">
        <v>52</v>
      </c>
      <c r="I1402" s="2" t="s">
        <v>49</v>
      </c>
      <c r="J1402" s="2" t="s">
        <v>57</v>
      </c>
      <c r="K1402" s="11">
        <v>907</v>
      </c>
      <c r="L1402" s="8">
        <v>1297.01</v>
      </c>
    </row>
    <row r="1403" spans="1:12" x14ac:dyDescent="0.25">
      <c r="A1403" s="4" t="s">
        <v>41</v>
      </c>
      <c r="B1403" s="4">
        <v>2021</v>
      </c>
      <c r="C1403" s="47">
        <v>44197</v>
      </c>
      <c r="D1403" s="55">
        <f t="shared" si="24"/>
        <v>44197</v>
      </c>
      <c r="E1403" s="4" t="s">
        <v>45</v>
      </c>
      <c r="F1403" s="4" t="s">
        <v>55</v>
      </c>
      <c r="G1403" s="4" t="s">
        <v>56</v>
      </c>
      <c r="H1403" s="4" t="s">
        <v>52</v>
      </c>
      <c r="I1403" s="4" t="s">
        <v>49</v>
      </c>
      <c r="J1403" s="4" t="s">
        <v>57</v>
      </c>
      <c r="K1403" s="10">
        <v>860</v>
      </c>
      <c r="L1403" s="9">
        <v>526.24</v>
      </c>
    </row>
    <row r="1404" spans="1:12" x14ac:dyDescent="0.25">
      <c r="A1404" s="2" t="s">
        <v>40</v>
      </c>
      <c r="B1404" s="2">
        <v>2021</v>
      </c>
      <c r="C1404" s="46">
        <v>44197</v>
      </c>
      <c r="D1404" s="54">
        <f t="shared" si="24"/>
        <v>44197</v>
      </c>
      <c r="E1404" s="2" t="s">
        <v>45</v>
      </c>
      <c r="F1404" s="2" t="s">
        <v>55</v>
      </c>
      <c r="G1404" s="2" t="s">
        <v>56</v>
      </c>
      <c r="H1404" s="2" t="s">
        <v>52</v>
      </c>
      <c r="I1404" s="2" t="s">
        <v>49</v>
      </c>
      <c r="J1404" s="2" t="s">
        <v>57</v>
      </c>
      <c r="K1404" s="11">
        <v>159</v>
      </c>
      <c r="L1404" s="8">
        <v>526.24</v>
      </c>
    </row>
    <row r="1405" spans="1:12" x14ac:dyDescent="0.25">
      <c r="A1405" s="4" t="s">
        <v>41</v>
      </c>
      <c r="B1405" s="4">
        <v>2021</v>
      </c>
      <c r="C1405" s="47">
        <v>44197</v>
      </c>
      <c r="D1405" s="55">
        <f t="shared" si="24"/>
        <v>44197</v>
      </c>
      <c r="E1405" s="4" t="s">
        <v>45</v>
      </c>
      <c r="F1405" s="4" t="s">
        <v>55</v>
      </c>
      <c r="G1405" s="4" t="s">
        <v>56</v>
      </c>
      <c r="H1405" s="4" t="s">
        <v>52</v>
      </c>
      <c r="I1405" s="4" t="s">
        <v>49</v>
      </c>
      <c r="J1405" s="4" t="s">
        <v>57</v>
      </c>
      <c r="K1405" s="10">
        <v>333</v>
      </c>
      <c r="L1405" s="9">
        <v>476.19</v>
      </c>
    </row>
    <row r="1406" spans="1:12" x14ac:dyDescent="0.25">
      <c r="A1406" s="2" t="s">
        <v>43</v>
      </c>
      <c r="B1406" s="2">
        <v>2021</v>
      </c>
      <c r="C1406" s="46">
        <v>44197</v>
      </c>
      <c r="D1406" s="54">
        <f t="shared" si="24"/>
        <v>44197</v>
      </c>
      <c r="E1406" s="2" t="s">
        <v>45</v>
      </c>
      <c r="F1406" s="2" t="s">
        <v>55</v>
      </c>
      <c r="G1406" s="2" t="s">
        <v>56</v>
      </c>
      <c r="H1406" s="2" t="s">
        <v>52</v>
      </c>
      <c r="I1406" s="2" t="s">
        <v>49</v>
      </c>
      <c r="J1406" s="2" t="s">
        <v>57</v>
      </c>
      <c r="K1406" s="11">
        <v>361</v>
      </c>
      <c r="L1406" s="8">
        <v>516.23</v>
      </c>
    </row>
    <row r="1407" spans="1:12" x14ac:dyDescent="0.25">
      <c r="A1407" s="4" t="s">
        <v>42</v>
      </c>
      <c r="B1407" s="4">
        <v>2021</v>
      </c>
      <c r="C1407" s="47">
        <v>44197</v>
      </c>
      <c r="D1407" s="55">
        <f t="shared" si="24"/>
        <v>44197</v>
      </c>
      <c r="E1407" s="4" t="s">
        <v>45</v>
      </c>
      <c r="F1407" s="4" t="s">
        <v>55</v>
      </c>
      <c r="G1407" s="4" t="s">
        <v>56</v>
      </c>
      <c r="H1407" s="4" t="s">
        <v>52</v>
      </c>
      <c r="I1407" s="4" t="s">
        <v>49</v>
      </c>
      <c r="J1407" s="4" t="s">
        <v>57</v>
      </c>
      <c r="K1407" s="10">
        <v>157</v>
      </c>
      <c r="L1407" s="9">
        <v>224.51</v>
      </c>
    </row>
    <row r="1408" spans="1:12" x14ac:dyDescent="0.25">
      <c r="A1408" s="2" t="s">
        <v>41</v>
      </c>
      <c r="B1408" s="2">
        <v>2021</v>
      </c>
      <c r="C1408" s="46">
        <v>44197</v>
      </c>
      <c r="D1408" s="54">
        <f t="shared" si="24"/>
        <v>44197</v>
      </c>
      <c r="E1408" s="2" t="s">
        <v>45</v>
      </c>
      <c r="F1408" s="2" t="s">
        <v>55</v>
      </c>
      <c r="G1408" s="2" t="s">
        <v>56</v>
      </c>
      <c r="H1408" s="2" t="s">
        <v>52</v>
      </c>
      <c r="I1408" s="2" t="s">
        <v>49</v>
      </c>
      <c r="J1408" s="2" t="s">
        <v>57</v>
      </c>
      <c r="K1408" s="11">
        <v>331</v>
      </c>
      <c r="L1408" s="8">
        <v>473.33</v>
      </c>
    </row>
    <row r="1409" spans="1:12" x14ac:dyDescent="0.25">
      <c r="A1409" s="4" t="s">
        <v>41</v>
      </c>
      <c r="B1409" s="4">
        <v>2021</v>
      </c>
      <c r="C1409" s="47">
        <v>44197</v>
      </c>
      <c r="D1409" s="55">
        <f t="shared" si="24"/>
        <v>44197</v>
      </c>
      <c r="E1409" s="4" t="s">
        <v>45</v>
      </c>
      <c r="F1409" s="4" t="s">
        <v>55</v>
      </c>
      <c r="G1409" s="4" t="s">
        <v>56</v>
      </c>
      <c r="H1409" s="4" t="s">
        <v>52</v>
      </c>
      <c r="I1409" s="4" t="s">
        <v>49</v>
      </c>
      <c r="J1409" s="4" t="s">
        <v>57</v>
      </c>
      <c r="K1409" s="10">
        <v>829</v>
      </c>
      <c r="L1409" s="9">
        <v>1185.47</v>
      </c>
    </row>
    <row r="1410" spans="1:12" x14ac:dyDescent="0.25">
      <c r="A1410" s="2" t="s">
        <v>41</v>
      </c>
      <c r="B1410" s="2">
        <v>2021</v>
      </c>
      <c r="C1410" s="46">
        <v>44197</v>
      </c>
      <c r="D1410" s="54">
        <f t="shared" si="24"/>
        <v>44197</v>
      </c>
      <c r="E1410" s="2" t="s">
        <v>45</v>
      </c>
      <c r="F1410" s="2" t="s">
        <v>55</v>
      </c>
      <c r="G1410" s="2" t="s">
        <v>56</v>
      </c>
      <c r="H1410" s="2" t="s">
        <v>52</v>
      </c>
      <c r="I1410" s="2" t="s">
        <v>49</v>
      </c>
      <c r="J1410" s="2" t="s">
        <v>57</v>
      </c>
      <c r="K1410" s="11">
        <v>862</v>
      </c>
      <c r="L1410" s="8">
        <v>1232.6599999999999</v>
      </c>
    </row>
    <row r="1411" spans="1:12" x14ac:dyDescent="0.25">
      <c r="A1411" s="4" t="s">
        <v>41</v>
      </c>
      <c r="B1411" s="4">
        <v>2021</v>
      </c>
      <c r="C1411" s="47">
        <v>44197</v>
      </c>
      <c r="D1411" s="55">
        <f t="shared" si="24"/>
        <v>44197</v>
      </c>
      <c r="E1411" s="4" t="s">
        <v>45</v>
      </c>
      <c r="F1411" s="4" t="s">
        <v>55</v>
      </c>
      <c r="G1411" s="4" t="s">
        <v>56</v>
      </c>
      <c r="H1411" s="4" t="s">
        <v>52</v>
      </c>
      <c r="I1411" s="4" t="s">
        <v>49</v>
      </c>
      <c r="J1411" s="4" t="s">
        <v>57</v>
      </c>
      <c r="K1411" s="10">
        <v>329</v>
      </c>
      <c r="L1411" s="9">
        <v>470.47</v>
      </c>
    </row>
    <row r="1412" spans="1:12" x14ac:dyDescent="0.25">
      <c r="A1412" s="2" t="s">
        <v>41</v>
      </c>
      <c r="B1412" s="2">
        <v>2021</v>
      </c>
      <c r="C1412" s="46">
        <v>44378</v>
      </c>
      <c r="D1412" s="54">
        <f t="shared" si="24"/>
        <v>44378</v>
      </c>
      <c r="E1412" s="2" t="s">
        <v>45</v>
      </c>
      <c r="F1412" s="2" t="s">
        <v>55</v>
      </c>
      <c r="G1412" s="2" t="s">
        <v>56</v>
      </c>
      <c r="H1412" s="2" t="s">
        <v>52</v>
      </c>
      <c r="I1412" s="2" t="s">
        <v>49</v>
      </c>
      <c r="J1412" s="2" t="s">
        <v>57</v>
      </c>
      <c r="K1412" s="11">
        <v>326</v>
      </c>
      <c r="L1412" s="8">
        <v>466.18</v>
      </c>
    </row>
    <row r="1413" spans="1:12" x14ac:dyDescent="0.25">
      <c r="A1413" s="4" t="s">
        <v>41</v>
      </c>
      <c r="B1413" s="4">
        <v>2021</v>
      </c>
      <c r="C1413" s="47">
        <v>44378</v>
      </c>
      <c r="D1413" s="55">
        <f t="shared" si="24"/>
        <v>44378</v>
      </c>
      <c r="E1413" s="4" t="s">
        <v>45</v>
      </c>
      <c r="F1413" s="4" t="s">
        <v>55</v>
      </c>
      <c r="G1413" s="4" t="s">
        <v>56</v>
      </c>
      <c r="H1413" s="4" t="s">
        <v>52</v>
      </c>
      <c r="I1413" s="4" t="s">
        <v>49</v>
      </c>
      <c r="J1413" s="4" t="s">
        <v>57</v>
      </c>
      <c r="K1413" s="10">
        <v>128</v>
      </c>
      <c r="L1413" s="9">
        <v>183.04</v>
      </c>
    </row>
    <row r="1414" spans="1:12" x14ac:dyDescent="0.25">
      <c r="A1414" s="2" t="s">
        <v>40</v>
      </c>
      <c r="B1414" s="2">
        <v>2021</v>
      </c>
      <c r="C1414" s="46">
        <v>44378</v>
      </c>
      <c r="D1414" s="54">
        <f t="shared" si="24"/>
        <v>44378</v>
      </c>
      <c r="E1414" s="2" t="s">
        <v>45</v>
      </c>
      <c r="F1414" s="2" t="s">
        <v>55</v>
      </c>
      <c r="G1414" s="2" t="s">
        <v>56</v>
      </c>
      <c r="H1414" s="2" t="s">
        <v>52</v>
      </c>
      <c r="I1414" s="2" t="s">
        <v>49</v>
      </c>
      <c r="J1414" s="2" t="s">
        <v>57</v>
      </c>
      <c r="K1414" s="11">
        <v>302</v>
      </c>
      <c r="L1414" s="8">
        <v>431.86</v>
      </c>
    </row>
    <row r="1415" spans="1:12" x14ac:dyDescent="0.25">
      <c r="A1415" s="4" t="s">
        <v>41</v>
      </c>
      <c r="B1415" s="4">
        <v>2021</v>
      </c>
      <c r="C1415" s="47">
        <v>44378</v>
      </c>
      <c r="D1415" s="55">
        <f t="shared" si="24"/>
        <v>44378</v>
      </c>
      <c r="E1415" s="4" t="s">
        <v>45</v>
      </c>
      <c r="F1415" s="4" t="s">
        <v>55</v>
      </c>
      <c r="G1415" s="4" t="s">
        <v>56</v>
      </c>
      <c r="H1415" s="4" t="s">
        <v>52</v>
      </c>
      <c r="I1415" s="4" t="s">
        <v>49</v>
      </c>
      <c r="J1415" s="4" t="s">
        <v>57</v>
      </c>
      <c r="K1415" s="10">
        <v>328</v>
      </c>
      <c r="L1415" s="9">
        <v>469.03999999999996</v>
      </c>
    </row>
    <row r="1416" spans="1:12" x14ac:dyDescent="0.25">
      <c r="A1416" s="2" t="s">
        <v>42</v>
      </c>
      <c r="B1416" s="2">
        <v>2021</v>
      </c>
      <c r="C1416" s="46">
        <v>44378</v>
      </c>
      <c r="D1416" s="54">
        <f t="shared" si="24"/>
        <v>44378</v>
      </c>
      <c r="E1416" s="2" t="s">
        <v>45</v>
      </c>
      <c r="F1416" s="2" t="s">
        <v>55</v>
      </c>
      <c r="G1416" s="2" t="s">
        <v>56</v>
      </c>
      <c r="H1416" s="2" t="s">
        <v>52</v>
      </c>
      <c r="I1416" s="2" t="s">
        <v>49</v>
      </c>
      <c r="J1416" s="2" t="s">
        <v>57</v>
      </c>
      <c r="K1416" s="11">
        <v>298</v>
      </c>
      <c r="L1416" s="8">
        <v>426.14</v>
      </c>
    </row>
    <row r="1417" spans="1:12" x14ac:dyDescent="0.25">
      <c r="A1417" s="4" t="s">
        <v>41</v>
      </c>
      <c r="B1417" s="4">
        <v>2021</v>
      </c>
      <c r="C1417" s="47">
        <v>44378</v>
      </c>
      <c r="D1417" s="55">
        <f t="shared" si="24"/>
        <v>44378</v>
      </c>
      <c r="E1417" s="4" t="s">
        <v>45</v>
      </c>
      <c r="F1417" s="4" t="s">
        <v>55</v>
      </c>
      <c r="G1417" s="4" t="s">
        <v>56</v>
      </c>
      <c r="H1417" s="4" t="s">
        <v>52</v>
      </c>
      <c r="I1417" s="4" t="s">
        <v>49</v>
      </c>
      <c r="J1417" s="4" t="s">
        <v>57</v>
      </c>
      <c r="K1417" s="10">
        <v>826</v>
      </c>
      <c r="L1417" s="9">
        <v>1181.18</v>
      </c>
    </row>
    <row r="1418" spans="1:12" x14ac:dyDescent="0.25">
      <c r="A1418" s="2" t="s">
        <v>42</v>
      </c>
      <c r="B1418" s="2">
        <v>2021</v>
      </c>
      <c r="C1418" s="46">
        <v>44378</v>
      </c>
      <c r="D1418" s="54">
        <f t="shared" si="24"/>
        <v>44378</v>
      </c>
      <c r="E1418" s="2" t="s">
        <v>45</v>
      </c>
      <c r="F1418" s="2" t="s">
        <v>55</v>
      </c>
      <c r="G1418" s="2" t="s">
        <v>56</v>
      </c>
      <c r="H1418" s="2" t="s">
        <v>52</v>
      </c>
      <c r="I1418" s="2" t="s">
        <v>49</v>
      </c>
      <c r="J1418" s="2" t="s">
        <v>57</v>
      </c>
      <c r="K1418" s="11">
        <v>859</v>
      </c>
      <c r="L1418" s="8">
        <v>1228.3699999999999</v>
      </c>
    </row>
    <row r="1419" spans="1:12" x14ac:dyDescent="0.25">
      <c r="A1419" s="4" t="s">
        <v>42</v>
      </c>
      <c r="B1419" s="4">
        <v>2021</v>
      </c>
      <c r="C1419" s="47">
        <v>44378</v>
      </c>
      <c r="D1419" s="55">
        <f t="shared" si="24"/>
        <v>44378</v>
      </c>
      <c r="E1419" s="4" t="s">
        <v>45</v>
      </c>
      <c r="F1419" s="4" t="s">
        <v>55</v>
      </c>
      <c r="G1419" s="4" t="s">
        <v>56</v>
      </c>
      <c r="H1419" s="4" t="s">
        <v>52</v>
      </c>
      <c r="I1419" s="4" t="s">
        <v>49</v>
      </c>
      <c r="J1419" s="4" t="s">
        <v>57</v>
      </c>
      <c r="K1419" s="10">
        <v>912</v>
      </c>
      <c r="L1419" s="9">
        <v>1304.1599999999999</v>
      </c>
    </row>
    <row r="1420" spans="1:12" x14ac:dyDescent="0.25">
      <c r="A1420" s="2" t="s">
        <v>42</v>
      </c>
      <c r="B1420" s="2">
        <v>2021</v>
      </c>
      <c r="C1420" s="46">
        <v>44378</v>
      </c>
      <c r="D1420" s="54">
        <f t="shared" si="24"/>
        <v>44378</v>
      </c>
      <c r="E1420" s="2" t="s">
        <v>45</v>
      </c>
      <c r="F1420" s="2" t="s">
        <v>55</v>
      </c>
      <c r="G1420" s="2" t="s">
        <v>56</v>
      </c>
      <c r="H1420" s="2" t="s">
        <v>52</v>
      </c>
      <c r="I1420" s="2" t="s">
        <v>49</v>
      </c>
      <c r="J1420" s="2" t="s">
        <v>57</v>
      </c>
      <c r="K1420" s="11">
        <v>865</v>
      </c>
      <c r="L1420" s="8">
        <v>526.24</v>
      </c>
    </row>
    <row r="1421" spans="1:12" x14ac:dyDescent="0.25">
      <c r="A1421" s="4" t="s">
        <v>43</v>
      </c>
      <c r="B1421" s="4">
        <v>2021</v>
      </c>
      <c r="C1421" s="47">
        <v>44378</v>
      </c>
      <c r="D1421" s="55">
        <f t="shared" si="24"/>
        <v>44378</v>
      </c>
      <c r="E1421" s="4" t="s">
        <v>45</v>
      </c>
      <c r="F1421" s="4" t="s">
        <v>55</v>
      </c>
      <c r="G1421" s="4" t="s">
        <v>56</v>
      </c>
      <c r="H1421" s="4" t="s">
        <v>52</v>
      </c>
      <c r="I1421" s="4" t="s">
        <v>49</v>
      </c>
      <c r="J1421" s="4" t="s">
        <v>57</v>
      </c>
      <c r="K1421" s="10">
        <v>129</v>
      </c>
      <c r="L1421" s="9">
        <v>526.24</v>
      </c>
    </row>
    <row r="1422" spans="1:12" x14ac:dyDescent="0.25">
      <c r="A1422" s="2" t="s">
        <v>41</v>
      </c>
      <c r="B1422" s="2">
        <v>2021</v>
      </c>
      <c r="C1422" s="46">
        <v>44378</v>
      </c>
      <c r="D1422" s="54">
        <f t="shared" si="24"/>
        <v>44378</v>
      </c>
      <c r="E1422" s="2" t="s">
        <v>45</v>
      </c>
      <c r="F1422" s="2" t="s">
        <v>55</v>
      </c>
      <c r="G1422" s="2" t="s">
        <v>56</v>
      </c>
      <c r="H1422" s="2" t="s">
        <v>52</v>
      </c>
      <c r="I1422" s="2" t="s">
        <v>49</v>
      </c>
      <c r="J1422" s="2" t="s">
        <v>57</v>
      </c>
      <c r="K1422" s="11">
        <v>297</v>
      </c>
      <c r="L1422" s="8">
        <v>424.71</v>
      </c>
    </row>
    <row r="1423" spans="1:12" x14ac:dyDescent="0.25">
      <c r="A1423" s="4" t="s">
        <v>42</v>
      </c>
      <c r="B1423" s="4">
        <v>2021</v>
      </c>
      <c r="C1423" s="47">
        <v>44378</v>
      </c>
      <c r="D1423" s="55">
        <f t="shared" si="24"/>
        <v>44378</v>
      </c>
      <c r="E1423" s="4" t="s">
        <v>45</v>
      </c>
      <c r="F1423" s="4" t="s">
        <v>55</v>
      </c>
      <c r="G1423" s="4" t="s">
        <v>56</v>
      </c>
      <c r="H1423" s="4" t="s">
        <v>52</v>
      </c>
      <c r="I1423" s="4" t="s">
        <v>49</v>
      </c>
      <c r="J1423" s="4" t="s">
        <v>57</v>
      </c>
      <c r="K1423" s="10">
        <v>325</v>
      </c>
      <c r="L1423" s="9">
        <v>464.75</v>
      </c>
    </row>
    <row r="1424" spans="1:12" x14ac:dyDescent="0.25">
      <c r="A1424" s="2" t="s">
        <v>40</v>
      </c>
      <c r="B1424" s="2">
        <v>2021</v>
      </c>
      <c r="C1424" s="46">
        <v>44378</v>
      </c>
      <c r="D1424" s="54">
        <f t="shared" si="24"/>
        <v>44378</v>
      </c>
      <c r="E1424" s="2" t="s">
        <v>45</v>
      </c>
      <c r="F1424" s="2" t="s">
        <v>55</v>
      </c>
      <c r="G1424" s="2" t="s">
        <v>56</v>
      </c>
      <c r="H1424" s="2" t="s">
        <v>52</v>
      </c>
      <c r="I1424" s="2" t="s">
        <v>49</v>
      </c>
      <c r="J1424" s="2" t="s">
        <v>57</v>
      </c>
      <c r="K1424" s="11">
        <v>127</v>
      </c>
      <c r="L1424" s="8">
        <v>181.61</v>
      </c>
    </row>
    <row r="1425" spans="1:12" x14ac:dyDescent="0.25">
      <c r="A1425" s="4" t="s">
        <v>41</v>
      </c>
      <c r="B1425" s="4">
        <v>2021</v>
      </c>
      <c r="C1425" s="47">
        <v>44378</v>
      </c>
      <c r="D1425" s="55">
        <f t="shared" si="24"/>
        <v>44378</v>
      </c>
      <c r="E1425" s="4" t="s">
        <v>45</v>
      </c>
      <c r="F1425" s="4" t="s">
        <v>55</v>
      </c>
      <c r="G1425" s="4" t="s">
        <v>56</v>
      </c>
      <c r="H1425" s="4" t="s">
        <v>52</v>
      </c>
      <c r="I1425" s="4" t="s">
        <v>49</v>
      </c>
      <c r="J1425" s="4" t="s">
        <v>57</v>
      </c>
      <c r="K1425" s="10">
        <v>301</v>
      </c>
      <c r="L1425" s="9">
        <v>430.43</v>
      </c>
    </row>
    <row r="1426" spans="1:12" x14ac:dyDescent="0.25">
      <c r="A1426" s="2" t="s">
        <v>40</v>
      </c>
      <c r="B1426" s="2">
        <v>2021</v>
      </c>
      <c r="C1426" s="46">
        <v>44378</v>
      </c>
      <c r="D1426" s="54">
        <f t="shared" si="24"/>
        <v>44378</v>
      </c>
      <c r="E1426" s="2" t="s">
        <v>45</v>
      </c>
      <c r="F1426" s="2" t="s">
        <v>55</v>
      </c>
      <c r="G1426" s="2" t="s">
        <v>56</v>
      </c>
      <c r="H1426" s="2" t="s">
        <v>52</v>
      </c>
      <c r="I1426" s="2" t="s">
        <v>49</v>
      </c>
      <c r="J1426" s="2" t="s">
        <v>57</v>
      </c>
      <c r="K1426" s="11">
        <v>834</v>
      </c>
      <c r="L1426" s="8">
        <v>1192.6199999999999</v>
      </c>
    </row>
    <row r="1427" spans="1:12" x14ac:dyDescent="0.25">
      <c r="A1427" s="4" t="s">
        <v>41</v>
      </c>
      <c r="B1427" s="4">
        <v>2021</v>
      </c>
      <c r="C1427" s="47">
        <v>44378</v>
      </c>
      <c r="D1427" s="55">
        <f t="shared" si="24"/>
        <v>44378</v>
      </c>
      <c r="E1427" s="4" t="s">
        <v>45</v>
      </c>
      <c r="F1427" s="4" t="s">
        <v>55</v>
      </c>
      <c r="G1427" s="4" t="s">
        <v>56</v>
      </c>
      <c r="H1427" s="4" t="s">
        <v>52</v>
      </c>
      <c r="I1427" s="4" t="s">
        <v>49</v>
      </c>
      <c r="J1427" s="4" t="s">
        <v>57</v>
      </c>
      <c r="K1427" s="10">
        <v>868</v>
      </c>
      <c r="L1427" s="9">
        <v>1241.24</v>
      </c>
    </row>
    <row r="1428" spans="1:12" x14ac:dyDescent="0.25">
      <c r="A1428" s="2" t="s">
        <v>41</v>
      </c>
      <c r="B1428" s="2">
        <v>2021</v>
      </c>
      <c r="C1428" s="46">
        <v>44378</v>
      </c>
      <c r="D1428" s="54">
        <f t="shared" si="24"/>
        <v>44378</v>
      </c>
      <c r="E1428" s="2" t="s">
        <v>45</v>
      </c>
      <c r="F1428" s="2" t="s">
        <v>55</v>
      </c>
      <c r="G1428" s="2" t="s">
        <v>56</v>
      </c>
      <c r="H1428" s="2" t="s">
        <v>52</v>
      </c>
      <c r="I1428" s="2" t="s">
        <v>49</v>
      </c>
      <c r="J1428" s="2" t="s">
        <v>57</v>
      </c>
      <c r="K1428" s="11">
        <v>299</v>
      </c>
      <c r="L1428" s="8">
        <v>427.57</v>
      </c>
    </row>
    <row r="1429" spans="1:12" x14ac:dyDescent="0.25">
      <c r="A1429" s="4" t="s">
        <v>44</v>
      </c>
      <c r="B1429" s="4">
        <v>2021</v>
      </c>
      <c r="C1429" s="47">
        <v>44348</v>
      </c>
      <c r="D1429" s="55">
        <f t="shared" si="24"/>
        <v>44348</v>
      </c>
      <c r="E1429" s="4" t="s">
        <v>45</v>
      </c>
      <c r="F1429" s="4" t="s">
        <v>55</v>
      </c>
      <c r="G1429" s="4" t="s">
        <v>56</v>
      </c>
      <c r="H1429" s="4" t="s">
        <v>52</v>
      </c>
      <c r="I1429" s="4" t="s">
        <v>49</v>
      </c>
      <c r="J1429" s="4" t="s">
        <v>57</v>
      </c>
      <c r="K1429" s="10">
        <v>332</v>
      </c>
      <c r="L1429" s="9">
        <v>474.76</v>
      </c>
    </row>
    <row r="1430" spans="1:12" x14ac:dyDescent="0.25">
      <c r="A1430" s="2" t="s">
        <v>40</v>
      </c>
      <c r="B1430" s="2">
        <v>2021</v>
      </c>
      <c r="C1430" s="46">
        <v>44348</v>
      </c>
      <c r="D1430" s="54">
        <f t="shared" si="24"/>
        <v>44348</v>
      </c>
      <c r="E1430" s="2" t="s">
        <v>45</v>
      </c>
      <c r="F1430" s="2" t="s">
        <v>55</v>
      </c>
      <c r="G1430" s="2" t="s">
        <v>56</v>
      </c>
      <c r="H1430" s="2" t="s">
        <v>52</v>
      </c>
      <c r="I1430" s="2" t="s">
        <v>49</v>
      </c>
      <c r="J1430" s="2" t="s">
        <v>57</v>
      </c>
      <c r="K1430" s="11">
        <v>134</v>
      </c>
      <c r="L1430" s="8">
        <v>191.62</v>
      </c>
    </row>
    <row r="1431" spans="1:12" x14ac:dyDescent="0.25">
      <c r="A1431" s="4" t="s">
        <v>43</v>
      </c>
      <c r="B1431" s="4">
        <v>2021</v>
      </c>
      <c r="C1431" s="47">
        <v>44348</v>
      </c>
      <c r="D1431" s="55">
        <f t="shared" si="24"/>
        <v>44348</v>
      </c>
      <c r="E1431" s="4" t="s">
        <v>45</v>
      </c>
      <c r="F1431" s="4" t="s">
        <v>55</v>
      </c>
      <c r="G1431" s="4" t="s">
        <v>56</v>
      </c>
      <c r="H1431" s="4" t="s">
        <v>52</v>
      </c>
      <c r="I1431" s="4" t="s">
        <v>49</v>
      </c>
      <c r="J1431" s="4" t="s">
        <v>57</v>
      </c>
      <c r="K1431" s="10">
        <v>334</v>
      </c>
      <c r="L1431" s="9">
        <v>477.62</v>
      </c>
    </row>
    <row r="1432" spans="1:12" x14ac:dyDescent="0.25">
      <c r="A1432" s="2" t="s">
        <v>40</v>
      </c>
      <c r="B1432" s="2">
        <v>2021</v>
      </c>
      <c r="C1432" s="46">
        <v>44348</v>
      </c>
      <c r="D1432" s="54">
        <f t="shared" si="24"/>
        <v>44348</v>
      </c>
      <c r="E1432" s="2" t="s">
        <v>45</v>
      </c>
      <c r="F1432" s="2" t="s">
        <v>55</v>
      </c>
      <c r="G1432" s="2" t="s">
        <v>56</v>
      </c>
      <c r="H1432" s="2" t="s">
        <v>52</v>
      </c>
      <c r="I1432" s="2" t="s">
        <v>49</v>
      </c>
      <c r="J1432" s="2" t="s">
        <v>57</v>
      </c>
      <c r="K1432" s="11">
        <v>130</v>
      </c>
      <c r="L1432" s="8">
        <v>185.9</v>
      </c>
    </row>
    <row r="1433" spans="1:12" x14ac:dyDescent="0.25">
      <c r="A1433" s="4" t="s">
        <v>41</v>
      </c>
      <c r="B1433" s="4">
        <v>2021</v>
      </c>
      <c r="C1433" s="47">
        <v>44348</v>
      </c>
      <c r="D1433" s="55">
        <f t="shared" si="24"/>
        <v>44348</v>
      </c>
      <c r="E1433" s="4" t="s">
        <v>45</v>
      </c>
      <c r="F1433" s="4" t="s">
        <v>55</v>
      </c>
      <c r="G1433" s="4" t="s">
        <v>56</v>
      </c>
      <c r="H1433" s="4" t="s">
        <v>52</v>
      </c>
      <c r="I1433" s="4" t="s">
        <v>49</v>
      </c>
      <c r="J1433" s="4" t="s">
        <v>57</v>
      </c>
      <c r="K1433" s="10">
        <v>304</v>
      </c>
      <c r="L1433" s="9">
        <v>434.72</v>
      </c>
    </row>
    <row r="1434" spans="1:12" x14ac:dyDescent="0.25">
      <c r="A1434" s="2" t="s">
        <v>42</v>
      </c>
      <c r="B1434" s="2">
        <v>2021</v>
      </c>
      <c r="C1434" s="46">
        <v>44348</v>
      </c>
      <c r="D1434" s="54">
        <f t="shared" si="24"/>
        <v>44348</v>
      </c>
      <c r="E1434" s="2" t="s">
        <v>45</v>
      </c>
      <c r="F1434" s="2" t="s">
        <v>55</v>
      </c>
      <c r="G1434" s="2" t="s">
        <v>56</v>
      </c>
      <c r="H1434" s="2" t="s">
        <v>52</v>
      </c>
      <c r="I1434" s="2" t="s">
        <v>49</v>
      </c>
      <c r="J1434" s="2" t="s">
        <v>57</v>
      </c>
      <c r="K1434" s="11">
        <v>825</v>
      </c>
      <c r="L1434" s="8">
        <v>1179.75</v>
      </c>
    </row>
    <row r="1435" spans="1:12" x14ac:dyDescent="0.25">
      <c r="A1435" s="4" t="s">
        <v>41</v>
      </c>
      <c r="B1435" s="4">
        <v>2021</v>
      </c>
      <c r="C1435" s="47">
        <v>44348</v>
      </c>
      <c r="D1435" s="55">
        <f t="shared" si="24"/>
        <v>44348</v>
      </c>
      <c r="E1435" s="4" t="s">
        <v>45</v>
      </c>
      <c r="F1435" s="4" t="s">
        <v>55</v>
      </c>
      <c r="G1435" s="4" t="s">
        <v>56</v>
      </c>
      <c r="H1435" s="4" t="s">
        <v>52</v>
      </c>
      <c r="I1435" s="4" t="s">
        <v>49</v>
      </c>
      <c r="J1435" s="4" t="s">
        <v>57</v>
      </c>
      <c r="K1435" s="10">
        <v>858</v>
      </c>
      <c r="L1435" s="9">
        <v>1226.94</v>
      </c>
    </row>
    <row r="1436" spans="1:12" x14ac:dyDescent="0.25">
      <c r="A1436" s="2" t="s">
        <v>40</v>
      </c>
      <c r="B1436" s="2">
        <v>2021</v>
      </c>
      <c r="C1436" s="46">
        <v>44348</v>
      </c>
      <c r="D1436" s="54">
        <f t="shared" si="24"/>
        <v>44348</v>
      </c>
      <c r="E1436" s="2" t="s">
        <v>45</v>
      </c>
      <c r="F1436" s="2" t="s">
        <v>55</v>
      </c>
      <c r="G1436" s="2" t="s">
        <v>56</v>
      </c>
      <c r="H1436" s="2" t="s">
        <v>52</v>
      </c>
      <c r="I1436" s="2" t="s">
        <v>49</v>
      </c>
      <c r="J1436" s="2" t="s">
        <v>57</v>
      </c>
      <c r="K1436" s="11">
        <v>911</v>
      </c>
      <c r="L1436" s="8">
        <v>1302.73</v>
      </c>
    </row>
    <row r="1437" spans="1:12" x14ac:dyDescent="0.25">
      <c r="A1437" s="4" t="s">
        <v>40</v>
      </c>
      <c r="B1437" s="4">
        <v>2021</v>
      </c>
      <c r="C1437" s="47">
        <v>44348</v>
      </c>
      <c r="D1437" s="55">
        <f t="shared" si="24"/>
        <v>44348</v>
      </c>
      <c r="E1437" s="4" t="s">
        <v>45</v>
      </c>
      <c r="F1437" s="4" t="s">
        <v>55</v>
      </c>
      <c r="G1437" s="4" t="s">
        <v>56</v>
      </c>
      <c r="H1437" s="4" t="s">
        <v>52</v>
      </c>
      <c r="I1437" s="4" t="s">
        <v>49</v>
      </c>
      <c r="J1437" s="4" t="s">
        <v>57</v>
      </c>
      <c r="K1437" s="10">
        <v>864</v>
      </c>
      <c r="L1437" s="9">
        <v>526.24</v>
      </c>
    </row>
    <row r="1438" spans="1:12" x14ac:dyDescent="0.25">
      <c r="A1438" s="2" t="s">
        <v>41</v>
      </c>
      <c r="B1438" s="2">
        <v>2021</v>
      </c>
      <c r="C1438" s="46">
        <v>44348</v>
      </c>
      <c r="D1438" s="54">
        <f t="shared" si="24"/>
        <v>44348</v>
      </c>
      <c r="E1438" s="2" t="s">
        <v>45</v>
      </c>
      <c r="F1438" s="2" t="s">
        <v>55</v>
      </c>
      <c r="G1438" s="2" t="s">
        <v>56</v>
      </c>
      <c r="H1438" s="2" t="s">
        <v>52</v>
      </c>
      <c r="I1438" s="2" t="s">
        <v>49</v>
      </c>
      <c r="J1438" s="2" t="s">
        <v>57</v>
      </c>
      <c r="K1438" s="11">
        <v>135</v>
      </c>
      <c r="L1438" s="8">
        <v>526.24</v>
      </c>
    </row>
    <row r="1439" spans="1:12" x14ac:dyDescent="0.25">
      <c r="A1439" s="4" t="s">
        <v>42</v>
      </c>
      <c r="B1439" s="4">
        <v>2021</v>
      </c>
      <c r="C1439" s="47">
        <v>44348</v>
      </c>
      <c r="D1439" s="55">
        <f t="shared" si="24"/>
        <v>44348</v>
      </c>
      <c r="E1439" s="4" t="s">
        <v>45</v>
      </c>
      <c r="F1439" s="4" t="s">
        <v>55</v>
      </c>
      <c r="G1439" s="4" t="s">
        <v>56</v>
      </c>
      <c r="H1439" s="4" t="s">
        <v>52</v>
      </c>
      <c r="I1439" s="4" t="s">
        <v>49</v>
      </c>
      <c r="J1439" s="4" t="s">
        <v>57</v>
      </c>
      <c r="K1439" s="10">
        <v>303</v>
      </c>
      <c r="L1439" s="9">
        <v>433.28999999999996</v>
      </c>
    </row>
    <row r="1440" spans="1:12" x14ac:dyDescent="0.25">
      <c r="A1440" s="2" t="s">
        <v>41</v>
      </c>
      <c r="B1440" s="2">
        <v>2021</v>
      </c>
      <c r="C1440" s="46">
        <v>44348</v>
      </c>
      <c r="D1440" s="54">
        <f t="shared" si="24"/>
        <v>44348</v>
      </c>
      <c r="E1440" s="2" t="s">
        <v>45</v>
      </c>
      <c r="F1440" s="2" t="s">
        <v>55</v>
      </c>
      <c r="G1440" s="2" t="s">
        <v>56</v>
      </c>
      <c r="H1440" s="2" t="s">
        <v>52</v>
      </c>
      <c r="I1440" s="2" t="s">
        <v>49</v>
      </c>
      <c r="J1440" s="2" t="s">
        <v>57</v>
      </c>
      <c r="K1440" s="11">
        <v>331</v>
      </c>
      <c r="L1440" s="8">
        <v>473.33</v>
      </c>
    </row>
    <row r="1441" spans="1:12" x14ac:dyDescent="0.25">
      <c r="A1441" s="4" t="s">
        <v>41</v>
      </c>
      <c r="B1441" s="4">
        <v>2021</v>
      </c>
      <c r="C1441" s="47">
        <v>44348</v>
      </c>
      <c r="D1441" s="55">
        <f t="shared" si="24"/>
        <v>44348</v>
      </c>
      <c r="E1441" s="4" t="s">
        <v>45</v>
      </c>
      <c r="F1441" s="4" t="s">
        <v>55</v>
      </c>
      <c r="G1441" s="4" t="s">
        <v>56</v>
      </c>
      <c r="H1441" s="4" t="s">
        <v>52</v>
      </c>
      <c r="I1441" s="4" t="s">
        <v>49</v>
      </c>
      <c r="J1441" s="4" t="s">
        <v>57</v>
      </c>
      <c r="K1441" s="10">
        <v>133</v>
      </c>
      <c r="L1441" s="9">
        <v>190.19</v>
      </c>
    </row>
    <row r="1442" spans="1:12" x14ac:dyDescent="0.25">
      <c r="A1442" s="2" t="s">
        <v>43</v>
      </c>
      <c r="B1442" s="2">
        <v>2021</v>
      </c>
      <c r="C1442" s="46">
        <v>44348</v>
      </c>
      <c r="D1442" s="54">
        <f t="shared" si="24"/>
        <v>44348</v>
      </c>
      <c r="E1442" s="2" t="s">
        <v>45</v>
      </c>
      <c r="F1442" s="2" t="s">
        <v>55</v>
      </c>
      <c r="G1442" s="2" t="s">
        <v>56</v>
      </c>
      <c r="H1442" s="2" t="s">
        <v>52</v>
      </c>
      <c r="I1442" s="2" t="s">
        <v>49</v>
      </c>
      <c r="J1442" s="2" t="s">
        <v>57</v>
      </c>
      <c r="K1442" s="11">
        <v>307</v>
      </c>
      <c r="L1442" s="8">
        <v>439.01</v>
      </c>
    </row>
    <row r="1443" spans="1:12" x14ac:dyDescent="0.25">
      <c r="A1443" s="4" t="s">
        <v>40</v>
      </c>
      <c r="B1443" s="4">
        <v>2021</v>
      </c>
      <c r="C1443" s="47">
        <v>44348</v>
      </c>
      <c r="D1443" s="55">
        <f t="shared" si="24"/>
        <v>44348</v>
      </c>
      <c r="E1443" s="4" t="s">
        <v>45</v>
      </c>
      <c r="F1443" s="4" t="s">
        <v>55</v>
      </c>
      <c r="G1443" s="4" t="s">
        <v>56</v>
      </c>
      <c r="H1443" s="4" t="s">
        <v>52</v>
      </c>
      <c r="I1443" s="4" t="s">
        <v>49</v>
      </c>
      <c r="J1443" s="4" t="s">
        <v>57</v>
      </c>
      <c r="K1443" s="10">
        <v>867</v>
      </c>
      <c r="L1443" s="9">
        <v>1239.81</v>
      </c>
    </row>
    <row r="1444" spans="1:12" x14ac:dyDescent="0.25">
      <c r="A1444" s="2" t="s">
        <v>44</v>
      </c>
      <c r="B1444" s="2">
        <v>2021</v>
      </c>
      <c r="C1444" s="46">
        <v>44348</v>
      </c>
      <c r="D1444" s="54">
        <f t="shared" si="24"/>
        <v>44348</v>
      </c>
      <c r="E1444" s="2" t="s">
        <v>45</v>
      </c>
      <c r="F1444" s="2" t="s">
        <v>55</v>
      </c>
      <c r="G1444" s="2" t="s">
        <v>56</v>
      </c>
      <c r="H1444" s="2" t="s">
        <v>52</v>
      </c>
      <c r="I1444" s="2" t="s">
        <v>49</v>
      </c>
      <c r="J1444" s="2" t="s">
        <v>57</v>
      </c>
      <c r="K1444" s="11">
        <v>305</v>
      </c>
      <c r="L1444" s="8">
        <v>436.15</v>
      </c>
    </row>
    <row r="1445" spans="1:12" x14ac:dyDescent="0.25">
      <c r="A1445" s="4" t="s">
        <v>44</v>
      </c>
      <c r="B1445" s="4">
        <v>2021</v>
      </c>
      <c r="C1445" s="47">
        <v>44256</v>
      </c>
      <c r="D1445" s="55">
        <f t="shared" si="24"/>
        <v>44256</v>
      </c>
      <c r="E1445" s="4" t="s">
        <v>45</v>
      </c>
      <c r="F1445" s="4" t="s">
        <v>55</v>
      </c>
      <c r="G1445" s="4" t="s">
        <v>56</v>
      </c>
      <c r="H1445" s="4" t="s">
        <v>52</v>
      </c>
      <c r="I1445" s="4" t="s">
        <v>49</v>
      </c>
      <c r="J1445" s="4" t="s">
        <v>57</v>
      </c>
      <c r="K1445" s="10">
        <v>350</v>
      </c>
      <c r="L1445" s="9">
        <v>500.5</v>
      </c>
    </row>
    <row r="1446" spans="1:12" x14ac:dyDescent="0.25">
      <c r="A1446" s="2" t="s">
        <v>41</v>
      </c>
      <c r="B1446" s="2">
        <v>2021</v>
      </c>
      <c r="C1446" s="46">
        <v>44256</v>
      </c>
      <c r="D1446" s="54">
        <f t="shared" si="24"/>
        <v>44256</v>
      </c>
      <c r="E1446" s="2" t="s">
        <v>45</v>
      </c>
      <c r="F1446" s="2" t="s">
        <v>55</v>
      </c>
      <c r="G1446" s="2" t="s">
        <v>56</v>
      </c>
      <c r="H1446" s="2" t="s">
        <v>52</v>
      </c>
      <c r="I1446" s="2" t="s">
        <v>49</v>
      </c>
      <c r="J1446" s="2" t="s">
        <v>57</v>
      </c>
      <c r="K1446" s="11">
        <v>146</v>
      </c>
      <c r="L1446" s="8">
        <v>208.78</v>
      </c>
    </row>
    <row r="1447" spans="1:12" x14ac:dyDescent="0.25">
      <c r="A1447" s="4" t="s">
        <v>42</v>
      </c>
      <c r="B1447" s="4">
        <v>2021</v>
      </c>
      <c r="C1447" s="47">
        <v>44256</v>
      </c>
      <c r="D1447" s="55">
        <f t="shared" si="24"/>
        <v>44256</v>
      </c>
      <c r="E1447" s="4" t="s">
        <v>45</v>
      </c>
      <c r="F1447" s="4" t="s">
        <v>55</v>
      </c>
      <c r="G1447" s="4" t="s">
        <v>56</v>
      </c>
      <c r="H1447" s="4" t="s">
        <v>52</v>
      </c>
      <c r="I1447" s="4" t="s">
        <v>49</v>
      </c>
      <c r="J1447" s="4" t="s">
        <v>57</v>
      </c>
      <c r="K1447" s="10">
        <v>320</v>
      </c>
      <c r="L1447" s="9">
        <v>457.6</v>
      </c>
    </row>
    <row r="1448" spans="1:12" x14ac:dyDescent="0.25">
      <c r="A1448" s="2" t="s">
        <v>40</v>
      </c>
      <c r="B1448" s="2">
        <v>2021</v>
      </c>
      <c r="C1448" s="46">
        <v>44256</v>
      </c>
      <c r="D1448" s="54">
        <f t="shared" si="24"/>
        <v>44256</v>
      </c>
      <c r="E1448" s="2" t="s">
        <v>45</v>
      </c>
      <c r="F1448" s="2" t="s">
        <v>55</v>
      </c>
      <c r="G1448" s="2" t="s">
        <v>56</v>
      </c>
      <c r="H1448" s="2" t="s">
        <v>52</v>
      </c>
      <c r="I1448" s="2" t="s">
        <v>49</v>
      </c>
      <c r="J1448" s="2" t="s">
        <v>57</v>
      </c>
      <c r="K1448" s="11">
        <v>346</v>
      </c>
      <c r="L1448" s="8">
        <v>494.78</v>
      </c>
    </row>
    <row r="1449" spans="1:12" x14ac:dyDescent="0.25">
      <c r="A1449" s="4" t="s">
        <v>40</v>
      </c>
      <c r="B1449" s="4">
        <v>2021</v>
      </c>
      <c r="C1449" s="47">
        <v>44256</v>
      </c>
      <c r="D1449" s="55">
        <f t="shared" si="24"/>
        <v>44256</v>
      </c>
      <c r="E1449" s="4" t="s">
        <v>45</v>
      </c>
      <c r="F1449" s="4" t="s">
        <v>55</v>
      </c>
      <c r="G1449" s="4" t="s">
        <v>56</v>
      </c>
      <c r="H1449" s="4" t="s">
        <v>52</v>
      </c>
      <c r="I1449" s="4" t="s">
        <v>49</v>
      </c>
      <c r="J1449" s="4" t="s">
        <v>57</v>
      </c>
      <c r="K1449" s="10">
        <v>148</v>
      </c>
      <c r="L1449" s="9">
        <v>211.64</v>
      </c>
    </row>
    <row r="1450" spans="1:12" x14ac:dyDescent="0.25">
      <c r="A1450" s="2" t="s">
        <v>41</v>
      </c>
      <c r="B1450" s="2">
        <v>2021</v>
      </c>
      <c r="C1450" s="46">
        <v>44256</v>
      </c>
      <c r="D1450" s="54">
        <f t="shared" si="24"/>
        <v>44256</v>
      </c>
      <c r="E1450" s="2" t="s">
        <v>45</v>
      </c>
      <c r="F1450" s="2" t="s">
        <v>55</v>
      </c>
      <c r="G1450" s="2" t="s">
        <v>56</v>
      </c>
      <c r="H1450" s="2" t="s">
        <v>52</v>
      </c>
      <c r="I1450" s="2" t="s">
        <v>49</v>
      </c>
      <c r="J1450" s="2" t="s">
        <v>57</v>
      </c>
      <c r="K1450" s="11">
        <v>322</v>
      </c>
      <c r="L1450" s="8">
        <v>460.46000000000004</v>
      </c>
    </row>
    <row r="1451" spans="1:12" x14ac:dyDescent="0.25">
      <c r="A1451" s="4" t="s">
        <v>41</v>
      </c>
      <c r="B1451" s="4">
        <v>2021</v>
      </c>
      <c r="C1451" s="47">
        <v>44256</v>
      </c>
      <c r="D1451" s="55">
        <f t="shared" si="24"/>
        <v>44256</v>
      </c>
      <c r="E1451" s="4" t="s">
        <v>45</v>
      </c>
      <c r="F1451" s="4" t="s">
        <v>55</v>
      </c>
      <c r="G1451" s="4" t="s">
        <v>56</v>
      </c>
      <c r="H1451" s="4" t="s">
        <v>52</v>
      </c>
      <c r="I1451" s="4" t="s">
        <v>54</v>
      </c>
      <c r="J1451" s="4" t="s">
        <v>57</v>
      </c>
      <c r="K1451" s="10">
        <v>822</v>
      </c>
      <c r="L1451" s="9">
        <v>1175.46</v>
      </c>
    </row>
    <row r="1452" spans="1:12" x14ac:dyDescent="0.25">
      <c r="A1452" s="2" t="s">
        <v>41</v>
      </c>
      <c r="B1452" s="2">
        <v>2021</v>
      </c>
      <c r="C1452" s="46">
        <v>44256</v>
      </c>
      <c r="D1452" s="54">
        <f t="shared" si="24"/>
        <v>44256</v>
      </c>
      <c r="E1452" s="2" t="s">
        <v>45</v>
      </c>
      <c r="F1452" s="2" t="s">
        <v>55</v>
      </c>
      <c r="G1452" s="2" t="s">
        <v>56</v>
      </c>
      <c r="H1452" s="2" t="s">
        <v>52</v>
      </c>
      <c r="I1452" s="2" t="s">
        <v>54</v>
      </c>
      <c r="J1452" s="2" t="s">
        <v>57</v>
      </c>
      <c r="K1452" s="11">
        <v>855</v>
      </c>
      <c r="L1452" s="8">
        <v>1222.6500000000001</v>
      </c>
    </row>
    <row r="1453" spans="1:12" x14ac:dyDescent="0.25">
      <c r="A1453" s="4" t="s">
        <v>43</v>
      </c>
      <c r="B1453" s="4">
        <v>2021</v>
      </c>
      <c r="C1453" s="47">
        <v>44256</v>
      </c>
      <c r="D1453" s="55">
        <f t="shared" si="24"/>
        <v>44256</v>
      </c>
      <c r="E1453" s="4" t="s">
        <v>45</v>
      </c>
      <c r="F1453" s="4" t="s">
        <v>55</v>
      </c>
      <c r="G1453" s="4" t="s">
        <v>56</v>
      </c>
      <c r="H1453" s="4" t="s">
        <v>52</v>
      </c>
      <c r="I1453" s="4" t="s">
        <v>54</v>
      </c>
      <c r="J1453" s="4" t="s">
        <v>57</v>
      </c>
      <c r="K1453" s="10">
        <v>147</v>
      </c>
      <c r="L1453" s="9">
        <v>526.24</v>
      </c>
    </row>
    <row r="1454" spans="1:12" x14ac:dyDescent="0.25">
      <c r="A1454" s="2" t="s">
        <v>41</v>
      </c>
      <c r="B1454" s="2">
        <v>2021</v>
      </c>
      <c r="C1454" s="46">
        <v>44256</v>
      </c>
      <c r="D1454" s="54">
        <f t="shared" si="24"/>
        <v>44256</v>
      </c>
      <c r="E1454" s="2" t="s">
        <v>45</v>
      </c>
      <c r="F1454" s="2" t="s">
        <v>55</v>
      </c>
      <c r="G1454" s="2" t="s">
        <v>56</v>
      </c>
      <c r="H1454" s="2" t="s">
        <v>52</v>
      </c>
      <c r="I1454" s="2" t="s">
        <v>54</v>
      </c>
      <c r="J1454" s="2" t="s">
        <v>57</v>
      </c>
      <c r="K1454" s="11">
        <v>321</v>
      </c>
      <c r="L1454" s="8">
        <v>459.03</v>
      </c>
    </row>
    <row r="1455" spans="1:12" x14ac:dyDescent="0.25">
      <c r="A1455" s="4" t="s">
        <v>41</v>
      </c>
      <c r="B1455" s="4">
        <v>2021</v>
      </c>
      <c r="C1455" s="47">
        <v>44256</v>
      </c>
      <c r="D1455" s="55">
        <f t="shared" si="24"/>
        <v>44256</v>
      </c>
      <c r="E1455" s="4" t="s">
        <v>45</v>
      </c>
      <c r="F1455" s="4" t="s">
        <v>55</v>
      </c>
      <c r="G1455" s="4" t="s">
        <v>56</v>
      </c>
      <c r="H1455" s="4" t="s">
        <v>52</v>
      </c>
      <c r="I1455" s="4" t="s">
        <v>54</v>
      </c>
      <c r="J1455" s="4" t="s">
        <v>57</v>
      </c>
      <c r="K1455" s="10">
        <v>349</v>
      </c>
      <c r="L1455" s="9">
        <v>499.07</v>
      </c>
    </row>
    <row r="1456" spans="1:12" x14ac:dyDescent="0.25">
      <c r="A1456" s="2" t="s">
        <v>41</v>
      </c>
      <c r="B1456" s="2">
        <v>2021</v>
      </c>
      <c r="C1456" s="46">
        <v>44256</v>
      </c>
      <c r="D1456" s="54">
        <f t="shared" si="24"/>
        <v>44256</v>
      </c>
      <c r="E1456" s="2" t="s">
        <v>45</v>
      </c>
      <c r="F1456" s="2" t="s">
        <v>55</v>
      </c>
      <c r="G1456" s="2" t="s">
        <v>56</v>
      </c>
      <c r="H1456" s="2" t="s">
        <v>52</v>
      </c>
      <c r="I1456" s="2" t="s">
        <v>54</v>
      </c>
      <c r="J1456" s="2" t="s">
        <v>57</v>
      </c>
      <c r="K1456" s="11">
        <v>151</v>
      </c>
      <c r="L1456" s="8">
        <v>215.93</v>
      </c>
    </row>
    <row r="1457" spans="1:12" x14ac:dyDescent="0.25">
      <c r="A1457" s="4" t="s">
        <v>40</v>
      </c>
      <c r="B1457" s="4">
        <v>2021</v>
      </c>
      <c r="C1457" s="47">
        <v>44256</v>
      </c>
      <c r="D1457" s="55">
        <f t="shared" si="24"/>
        <v>44256</v>
      </c>
      <c r="E1457" s="4" t="s">
        <v>45</v>
      </c>
      <c r="F1457" s="4" t="s">
        <v>55</v>
      </c>
      <c r="G1457" s="4" t="s">
        <v>56</v>
      </c>
      <c r="H1457" s="4" t="s">
        <v>52</v>
      </c>
      <c r="I1457" s="4" t="s">
        <v>54</v>
      </c>
      <c r="J1457" s="4" t="s">
        <v>57</v>
      </c>
      <c r="K1457" s="10">
        <v>319</v>
      </c>
      <c r="L1457" s="9">
        <v>456.16999999999996</v>
      </c>
    </row>
    <row r="1458" spans="1:12" x14ac:dyDescent="0.25">
      <c r="A1458" s="2" t="s">
        <v>42</v>
      </c>
      <c r="B1458" s="2">
        <v>2021</v>
      </c>
      <c r="C1458" s="46">
        <v>44256</v>
      </c>
      <c r="D1458" s="54">
        <f t="shared" si="24"/>
        <v>44256</v>
      </c>
      <c r="E1458" s="2" t="s">
        <v>45</v>
      </c>
      <c r="F1458" s="2" t="s">
        <v>55</v>
      </c>
      <c r="G1458" s="2" t="s">
        <v>56</v>
      </c>
      <c r="H1458" s="2" t="s">
        <v>52</v>
      </c>
      <c r="I1458" s="2" t="s">
        <v>54</v>
      </c>
      <c r="J1458" s="2" t="s">
        <v>57</v>
      </c>
      <c r="K1458" s="11">
        <v>831</v>
      </c>
      <c r="L1458" s="8">
        <v>1188.33</v>
      </c>
    </row>
    <row r="1459" spans="1:12" x14ac:dyDescent="0.25">
      <c r="A1459" s="4" t="s">
        <v>41</v>
      </c>
      <c r="B1459" s="4">
        <v>2021</v>
      </c>
      <c r="C1459" s="47">
        <v>44256</v>
      </c>
      <c r="D1459" s="55">
        <f t="shared" si="24"/>
        <v>44256</v>
      </c>
      <c r="E1459" s="4" t="s">
        <v>45</v>
      </c>
      <c r="F1459" s="4" t="s">
        <v>55</v>
      </c>
      <c r="G1459" s="4" t="s">
        <v>56</v>
      </c>
      <c r="H1459" s="4" t="s">
        <v>52</v>
      </c>
      <c r="I1459" s="4" t="s">
        <v>54</v>
      </c>
      <c r="J1459" s="4" t="s">
        <v>57</v>
      </c>
      <c r="K1459" s="10">
        <v>864</v>
      </c>
      <c r="L1459" s="9">
        <v>1235.52</v>
      </c>
    </row>
    <row r="1460" spans="1:12" x14ac:dyDescent="0.25">
      <c r="A1460" s="2" t="s">
        <v>44</v>
      </c>
      <c r="B1460" s="2">
        <v>2021</v>
      </c>
      <c r="C1460" s="46">
        <v>44256</v>
      </c>
      <c r="D1460" s="54">
        <f t="shared" si="24"/>
        <v>44256</v>
      </c>
      <c r="E1460" s="2" t="s">
        <v>45</v>
      </c>
      <c r="F1460" s="2" t="s">
        <v>55</v>
      </c>
      <c r="G1460" s="2" t="s">
        <v>56</v>
      </c>
      <c r="H1460" s="2" t="s">
        <v>52</v>
      </c>
      <c r="I1460" s="2" t="s">
        <v>54</v>
      </c>
      <c r="J1460" s="2" t="s">
        <v>57</v>
      </c>
      <c r="K1460" s="11">
        <v>323</v>
      </c>
      <c r="L1460" s="8">
        <v>461.89</v>
      </c>
    </row>
    <row r="1461" spans="1:12" x14ac:dyDescent="0.25">
      <c r="A1461" s="4" t="s">
        <v>41</v>
      </c>
      <c r="B1461" s="4">
        <v>2021</v>
      </c>
      <c r="C1461" s="47">
        <v>44317</v>
      </c>
      <c r="D1461" s="55">
        <f t="shared" si="24"/>
        <v>44317</v>
      </c>
      <c r="E1461" s="4" t="s">
        <v>45</v>
      </c>
      <c r="F1461" s="4" t="s">
        <v>55</v>
      </c>
      <c r="G1461" s="4" t="s">
        <v>56</v>
      </c>
      <c r="H1461" s="4" t="s">
        <v>52</v>
      </c>
      <c r="I1461" s="4" t="s">
        <v>54</v>
      </c>
      <c r="J1461" s="4" t="s">
        <v>57</v>
      </c>
      <c r="K1461" s="10">
        <v>338</v>
      </c>
      <c r="L1461" s="9">
        <v>483.34000000000003</v>
      </c>
    </row>
    <row r="1462" spans="1:12" x14ac:dyDescent="0.25">
      <c r="A1462" s="2" t="s">
        <v>40</v>
      </c>
      <c r="B1462" s="2">
        <v>2021</v>
      </c>
      <c r="C1462" s="46">
        <v>44317</v>
      </c>
      <c r="D1462" s="54">
        <f t="shared" ref="D1462:D1530" si="25">C1462</f>
        <v>44317</v>
      </c>
      <c r="E1462" s="2" t="s">
        <v>45</v>
      </c>
      <c r="F1462" s="2" t="s">
        <v>55</v>
      </c>
      <c r="G1462" s="2" t="s">
        <v>56</v>
      </c>
      <c r="H1462" s="2" t="s">
        <v>52</v>
      </c>
      <c r="I1462" s="2" t="s">
        <v>54</v>
      </c>
      <c r="J1462" s="2" t="s">
        <v>57</v>
      </c>
      <c r="K1462" s="11">
        <v>140</v>
      </c>
      <c r="L1462" s="8">
        <v>200.2</v>
      </c>
    </row>
    <row r="1463" spans="1:12" x14ac:dyDescent="0.25">
      <c r="A1463" s="4" t="s">
        <v>40</v>
      </c>
      <c r="B1463" s="4">
        <v>2021</v>
      </c>
      <c r="C1463" s="47">
        <v>44317</v>
      </c>
      <c r="D1463" s="55">
        <f t="shared" si="24"/>
        <v>44317</v>
      </c>
      <c r="E1463" s="4" t="s">
        <v>45</v>
      </c>
      <c r="F1463" s="4" t="s">
        <v>55</v>
      </c>
      <c r="G1463" s="4" t="s">
        <v>56</v>
      </c>
      <c r="H1463" s="4" t="s">
        <v>52</v>
      </c>
      <c r="I1463" s="4" t="s">
        <v>54</v>
      </c>
      <c r="J1463" s="4" t="s">
        <v>57</v>
      </c>
      <c r="K1463" s="10">
        <v>308</v>
      </c>
      <c r="L1463" s="9">
        <v>440.44</v>
      </c>
    </row>
    <row r="1464" spans="1:12" x14ac:dyDescent="0.25">
      <c r="A1464" s="2" t="s">
        <v>40</v>
      </c>
      <c r="B1464" s="2">
        <v>2021</v>
      </c>
      <c r="C1464" s="46">
        <v>44317</v>
      </c>
      <c r="D1464" s="54">
        <f t="shared" si="25"/>
        <v>44317</v>
      </c>
      <c r="E1464" s="2" t="s">
        <v>45</v>
      </c>
      <c r="F1464" s="2" t="s">
        <v>55</v>
      </c>
      <c r="G1464" s="2" t="s">
        <v>56</v>
      </c>
      <c r="H1464" s="2" t="s">
        <v>52</v>
      </c>
      <c r="I1464" s="2" t="s">
        <v>54</v>
      </c>
      <c r="J1464" s="2" t="s">
        <v>57</v>
      </c>
      <c r="K1464" s="11">
        <v>136</v>
      </c>
      <c r="L1464" s="8">
        <v>194.48</v>
      </c>
    </row>
    <row r="1465" spans="1:12" x14ac:dyDescent="0.25">
      <c r="A1465" s="4" t="s">
        <v>42</v>
      </c>
      <c r="B1465" s="4">
        <v>2021</v>
      </c>
      <c r="C1465" s="47">
        <v>44317</v>
      </c>
      <c r="D1465" s="55">
        <f t="shared" si="25"/>
        <v>44317</v>
      </c>
      <c r="E1465" s="4" t="s">
        <v>45</v>
      </c>
      <c r="F1465" s="4" t="s">
        <v>55</v>
      </c>
      <c r="G1465" s="4" t="s">
        <v>56</v>
      </c>
      <c r="H1465" s="4" t="s">
        <v>52</v>
      </c>
      <c r="I1465" s="4" t="s">
        <v>54</v>
      </c>
      <c r="J1465" s="4" t="s">
        <v>57</v>
      </c>
      <c r="K1465" s="10">
        <v>310</v>
      </c>
      <c r="L1465" s="9">
        <v>443.3</v>
      </c>
    </row>
    <row r="1466" spans="1:12" x14ac:dyDescent="0.25">
      <c r="A1466" s="2" t="s">
        <v>42</v>
      </c>
      <c r="B1466" s="2">
        <v>2021</v>
      </c>
      <c r="C1466" s="46">
        <v>44317</v>
      </c>
      <c r="D1466" s="54">
        <f t="shared" si="25"/>
        <v>44317</v>
      </c>
      <c r="E1466" s="2" t="s">
        <v>45</v>
      </c>
      <c r="F1466" s="2" t="s">
        <v>55</v>
      </c>
      <c r="G1466" s="2" t="s">
        <v>56</v>
      </c>
      <c r="H1466" s="2" t="s">
        <v>52</v>
      </c>
      <c r="I1466" s="2" t="s">
        <v>54</v>
      </c>
      <c r="J1466" s="2" t="s">
        <v>57</v>
      </c>
      <c r="K1466" s="11">
        <v>824</v>
      </c>
      <c r="L1466" s="8">
        <v>1178.32</v>
      </c>
    </row>
    <row r="1467" spans="1:12" x14ac:dyDescent="0.25">
      <c r="A1467" s="4" t="s">
        <v>40</v>
      </c>
      <c r="B1467" s="4">
        <v>2021</v>
      </c>
      <c r="C1467" s="47">
        <v>44317</v>
      </c>
      <c r="D1467" s="55">
        <f t="shared" si="25"/>
        <v>44317</v>
      </c>
      <c r="E1467" s="4" t="s">
        <v>45</v>
      </c>
      <c r="F1467" s="4" t="s">
        <v>55</v>
      </c>
      <c r="G1467" s="4" t="s">
        <v>56</v>
      </c>
      <c r="H1467" s="4" t="s">
        <v>52</v>
      </c>
      <c r="I1467" s="4" t="s">
        <v>54</v>
      </c>
      <c r="J1467" s="4" t="s">
        <v>57</v>
      </c>
      <c r="K1467" s="10">
        <v>857</v>
      </c>
      <c r="L1467" s="9">
        <v>1225.51</v>
      </c>
    </row>
    <row r="1468" spans="1:12" x14ac:dyDescent="0.25">
      <c r="A1468" s="2" t="s">
        <v>41</v>
      </c>
      <c r="B1468" s="2">
        <v>2021</v>
      </c>
      <c r="C1468" s="46">
        <v>44317</v>
      </c>
      <c r="D1468" s="54">
        <f t="shared" si="25"/>
        <v>44317</v>
      </c>
      <c r="E1468" s="2" t="s">
        <v>45</v>
      </c>
      <c r="F1468" s="2" t="s">
        <v>55</v>
      </c>
      <c r="G1468" s="2" t="s">
        <v>56</v>
      </c>
      <c r="H1468" s="2" t="s">
        <v>52</v>
      </c>
      <c r="I1468" s="2" t="s">
        <v>54</v>
      </c>
      <c r="J1468" s="2" t="s">
        <v>57</v>
      </c>
      <c r="K1468" s="11">
        <v>910</v>
      </c>
      <c r="L1468" s="8">
        <v>1301.3</v>
      </c>
    </row>
    <row r="1469" spans="1:12" x14ac:dyDescent="0.25">
      <c r="A1469" s="4" t="s">
        <v>41</v>
      </c>
      <c r="B1469" s="4">
        <v>2021</v>
      </c>
      <c r="C1469" s="47">
        <v>44317</v>
      </c>
      <c r="D1469" s="55">
        <f t="shared" si="25"/>
        <v>44317</v>
      </c>
      <c r="E1469" s="4" t="s">
        <v>45</v>
      </c>
      <c r="F1469" s="4" t="s">
        <v>55</v>
      </c>
      <c r="G1469" s="4" t="s">
        <v>56</v>
      </c>
      <c r="H1469" s="4" t="s">
        <v>52</v>
      </c>
      <c r="I1469" s="4" t="s">
        <v>54</v>
      </c>
      <c r="J1469" s="4" t="s">
        <v>57</v>
      </c>
      <c r="K1469" s="10">
        <v>863</v>
      </c>
      <c r="L1469" s="9">
        <v>526.24</v>
      </c>
    </row>
    <row r="1470" spans="1:12" x14ac:dyDescent="0.25">
      <c r="A1470" s="2" t="s">
        <v>42</v>
      </c>
      <c r="B1470" s="2">
        <v>2021</v>
      </c>
      <c r="C1470" s="46">
        <v>44317</v>
      </c>
      <c r="D1470" s="54">
        <f t="shared" si="25"/>
        <v>44317</v>
      </c>
      <c r="E1470" s="2" t="s">
        <v>45</v>
      </c>
      <c r="F1470" s="2" t="s">
        <v>55</v>
      </c>
      <c r="G1470" s="2" t="s">
        <v>56</v>
      </c>
      <c r="H1470" s="2" t="s">
        <v>52</v>
      </c>
      <c r="I1470" s="2" t="s">
        <v>54</v>
      </c>
      <c r="J1470" s="2" t="s">
        <v>57</v>
      </c>
      <c r="K1470" s="11">
        <v>309</v>
      </c>
      <c r="L1470" s="8">
        <v>441.87</v>
      </c>
    </row>
    <row r="1471" spans="1:12" x14ac:dyDescent="0.25">
      <c r="A1471" s="4" t="s">
        <v>42</v>
      </c>
      <c r="B1471" s="4">
        <v>2021</v>
      </c>
      <c r="C1471" s="47">
        <v>44317</v>
      </c>
      <c r="D1471" s="55">
        <f t="shared" si="25"/>
        <v>44317</v>
      </c>
      <c r="E1471" s="4" t="s">
        <v>45</v>
      </c>
      <c r="F1471" s="4" t="s">
        <v>55</v>
      </c>
      <c r="G1471" s="4" t="s">
        <v>56</v>
      </c>
      <c r="H1471" s="4" t="s">
        <v>52</v>
      </c>
      <c r="I1471" s="4" t="s">
        <v>54</v>
      </c>
      <c r="J1471" s="4" t="s">
        <v>57</v>
      </c>
      <c r="K1471" s="10">
        <v>337</v>
      </c>
      <c r="L1471" s="9">
        <v>481.90999999999997</v>
      </c>
    </row>
    <row r="1472" spans="1:12" x14ac:dyDescent="0.25">
      <c r="A1472" s="2" t="s">
        <v>43</v>
      </c>
      <c r="B1472" s="2">
        <v>2021</v>
      </c>
      <c r="C1472" s="46">
        <v>44317</v>
      </c>
      <c r="D1472" s="54">
        <f t="shared" si="25"/>
        <v>44317</v>
      </c>
      <c r="E1472" s="2" t="s">
        <v>45</v>
      </c>
      <c r="F1472" s="2" t="s">
        <v>55</v>
      </c>
      <c r="G1472" s="2" t="s">
        <v>56</v>
      </c>
      <c r="H1472" s="2" t="s">
        <v>52</v>
      </c>
      <c r="I1472" s="2" t="s">
        <v>54</v>
      </c>
      <c r="J1472" s="2" t="s">
        <v>57</v>
      </c>
      <c r="K1472" s="11">
        <v>139</v>
      </c>
      <c r="L1472" s="8">
        <v>198.76999999999998</v>
      </c>
    </row>
    <row r="1473" spans="1:12" x14ac:dyDescent="0.25">
      <c r="A1473" s="4" t="s">
        <v>40</v>
      </c>
      <c r="B1473" s="4">
        <v>2021</v>
      </c>
      <c r="C1473" s="47">
        <v>44317</v>
      </c>
      <c r="D1473" s="55">
        <f t="shared" si="25"/>
        <v>44317</v>
      </c>
      <c r="E1473" s="4" t="s">
        <v>45</v>
      </c>
      <c r="F1473" s="4" t="s">
        <v>55</v>
      </c>
      <c r="G1473" s="4" t="s">
        <v>56</v>
      </c>
      <c r="H1473" s="4" t="s">
        <v>52</v>
      </c>
      <c r="I1473" s="4" t="s">
        <v>54</v>
      </c>
      <c r="J1473" s="4" t="s">
        <v>57</v>
      </c>
      <c r="K1473" s="10">
        <v>833</v>
      </c>
      <c r="L1473" s="9">
        <v>1191.19</v>
      </c>
    </row>
    <row r="1474" spans="1:12" x14ac:dyDescent="0.25">
      <c r="A1474" s="2" t="s">
        <v>41</v>
      </c>
      <c r="B1474" s="2">
        <v>2021</v>
      </c>
      <c r="C1474" s="46">
        <v>44317</v>
      </c>
      <c r="D1474" s="54">
        <f t="shared" si="25"/>
        <v>44317</v>
      </c>
      <c r="E1474" s="2" t="s">
        <v>45</v>
      </c>
      <c r="F1474" s="2" t="s">
        <v>55</v>
      </c>
      <c r="G1474" s="2" t="s">
        <v>56</v>
      </c>
      <c r="H1474" s="2" t="s">
        <v>52</v>
      </c>
      <c r="I1474" s="2" t="s">
        <v>54</v>
      </c>
      <c r="J1474" s="2" t="s">
        <v>57</v>
      </c>
      <c r="K1474" s="11">
        <v>866</v>
      </c>
      <c r="L1474" s="8">
        <v>1238.3800000000001</v>
      </c>
    </row>
    <row r="1475" spans="1:12" x14ac:dyDescent="0.25">
      <c r="A1475" s="4" t="s">
        <v>41</v>
      </c>
      <c r="B1475" s="4">
        <v>2021</v>
      </c>
      <c r="C1475" s="47">
        <v>44317</v>
      </c>
      <c r="D1475" s="55">
        <f t="shared" si="25"/>
        <v>44317</v>
      </c>
      <c r="E1475" s="4" t="s">
        <v>45</v>
      </c>
      <c r="F1475" s="4" t="s">
        <v>55</v>
      </c>
      <c r="G1475" s="4" t="s">
        <v>56</v>
      </c>
      <c r="H1475" s="4" t="s">
        <v>52</v>
      </c>
      <c r="I1475" s="4" t="s">
        <v>54</v>
      </c>
      <c r="J1475" s="4" t="s">
        <v>57</v>
      </c>
      <c r="K1475" s="10">
        <v>311</v>
      </c>
      <c r="L1475" s="9">
        <v>444.73</v>
      </c>
    </row>
    <row r="1476" spans="1:12" x14ac:dyDescent="0.25">
      <c r="A1476" s="2" t="s">
        <v>41</v>
      </c>
      <c r="B1476" s="2">
        <v>2021</v>
      </c>
      <c r="C1476" s="46">
        <v>44501</v>
      </c>
      <c r="D1476" s="54">
        <f t="shared" si="25"/>
        <v>44501</v>
      </c>
      <c r="E1476" s="2" t="s">
        <v>53</v>
      </c>
      <c r="F1476" s="2" t="s">
        <v>55</v>
      </c>
      <c r="G1476" s="2" t="s">
        <v>56</v>
      </c>
      <c r="H1476" s="2" t="s">
        <v>52</v>
      </c>
      <c r="I1476" s="2" t="s">
        <v>54</v>
      </c>
      <c r="J1476" s="2" t="s">
        <v>57</v>
      </c>
      <c r="K1476" s="11">
        <v>350</v>
      </c>
      <c r="L1476" s="8">
        <v>500.5</v>
      </c>
    </row>
    <row r="1477" spans="1:12" x14ac:dyDescent="0.25">
      <c r="A1477" s="4" t="s">
        <v>40</v>
      </c>
      <c r="B1477" s="4">
        <v>2021</v>
      </c>
      <c r="C1477" s="47">
        <v>44501</v>
      </c>
      <c r="D1477" s="55">
        <f t="shared" si="25"/>
        <v>44501</v>
      </c>
      <c r="E1477" s="4" t="s">
        <v>53</v>
      </c>
      <c r="F1477" s="4" t="s">
        <v>55</v>
      </c>
      <c r="G1477" s="4" t="s">
        <v>56</v>
      </c>
      <c r="H1477" s="4" t="s">
        <v>52</v>
      </c>
      <c r="I1477" s="4" t="s">
        <v>54</v>
      </c>
      <c r="J1477" s="4" t="s">
        <v>57</v>
      </c>
      <c r="K1477" s="10">
        <v>304</v>
      </c>
      <c r="L1477" s="9">
        <v>434.72</v>
      </c>
    </row>
    <row r="1478" spans="1:12" x14ac:dyDescent="0.25">
      <c r="A1478" s="2" t="s">
        <v>40</v>
      </c>
      <c r="B1478" s="2">
        <v>2021</v>
      </c>
      <c r="C1478" s="46">
        <v>44501</v>
      </c>
      <c r="D1478" s="54">
        <f t="shared" si="25"/>
        <v>44501</v>
      </c>
      <c r="E1478" s="2" t="s">
        <v>53</v>
      </c>
      <c r="F1478" s="2" t="s">
        <v>55</v>
      </c>
      <c r="G1478" s="2" t="s">
        <v>56</v>
      </c>
      <c r="H1478" s="2" t="s">
        <v>52</v>
      </c>
      <c r="I1478" s="2" t="s">
        <v>54</v>
      </c>
      <c r="J1478" s="2" t="s">
        <v>57</v>
      </c>
      <c r="K1478" s="11">
        <v>352</v>
      </c>
      <c r="L1478" s="8">
        <v>503.36</v>
      </c>
    </row>
    <row r="1479" spans="1:12" x14ac:dyDescent="0.25">
      <c r="A1479" s="4" t="s">
        <v>40</v>
      </c>
      <c r="B1479" s="4">
        <v>2021</v>
      </c>
      <c r="C1479" s="47">
        <v>44501</v>
      </c>
      <c r="D1479" s="55">
        <f t="shared" si="25"/>
        <v>44501</v>
      </c>
      <c r="E1479" s="4" t="s">
        <v>53</v>
      </c>
      <c r="F1479" s="4" t="s">
        <v>55</v>
      </c>
      <c r="G1479" s="4" t="s">
        <v>56</v>
      </c>
      <c r="H1479" s="4" t="s">
        <v>52</v>
      </c>
      <c r="I1479" s="4" t="s">
        <v>54</v>
      </c>
      <c r="J1479" s="4" t="s">
        <v>57</v>
      </c>
      <c r="K1479" s="10">
        <v>829</v>
      </c>
      <c r="L1479" s="9">
        <v>1185.47</v>
      </c>
    </row>
    <row r="1480" spans="1:12" x14ac:dyDescent="0.25">
      <c r="A1480" s="2" t="s">
        <v>41</v>
      </c>
      <c r="B1480" s="2">
        <v>2021</v>
      </c>
      <c r="C1480" s="46">
        <v>44501</v>
      </c>
      <c r="D1480" s="54">
        <f t="shared" si="25"/>
        <v>44501</v>
      </c>
      <c r="E1480" s="2" t="s">
        <v>53</v>
      </c>
      <c r="F1480" s="2" t="s">
        <v>55</v>
      </c>
      <c r="G1480" s="2" t="s">
        <v>56</v>
      </c>
      <c r="H1480" s="2" t="s">
        <v>52</v>
      </c>
      <c r="I1480" s="2" t="s">
        <v>54</v>
      </c>
      <c r="J1480" s="2" t="s">
        <v>57</v>
      </c>
      <c r="K1480" s="11">
        <v>862</v>
      </c>
      <c r="L1480" s="8">
        <v>1232.6599999999999</v>
      </c>
    </row>
    <row r="1481" spans="1:12" x14ac:dyDescent="0.25">
      <c r="A1481" s="4" t="s">
        <v>40</v>
      </c>
      <c r="B1481" s="4">
        <v>2021</v>
      </c>
      <c r="C1481" s="47">
        <v>44501</v>
      </c>
      <c r="D1481" s="55">
        <f t="shared" si="25"/>
        <v>44501</v>
      </c>
      <c r="E1481" s="4" t="s">
        <v>53</v>
      </c>
      <c r="F1481" s="4" t="s">
        <v>55</v>
      </c>
      <c r="G1481" s="4" t="s">
        <v>56</v>
      </c>
      <c r="H1481" s="4" t="s">
        <v>52</v>
      </c>
      <c r="I1481" s="4" t="s">
        <v>54</v>
      </c>
      <c r="J1481" s="4" t="s">
        <v>57</v>
      </c>
      <c r="K1481" s="10">
        <v>918</v>
      </c>
      <c r="L1481" s="9">
        <v>1312.74</v>
      </c>
    </row>
    <row r="1482" spans="1:12" x14ac:dyDescent="0.25">
      <c r="A1482" s="2" t="s">
        <v>40</v>
      </c>
      <c r="B1482" s="2">
        <v>2021</v>
      </c>
      <c r="C1482" s="46">
        <v>44501</v>
      </c>
      <c r="D1482" s="54">
        <f t="shared" si="25"/>
        <v>44501</v>
      </c>
      <c r="E1482" s="2" t="s">
        <v>53</v>
      </c>
      <c r="F1482" s="2" t="s">
        <v>55</v>
      </c>
      <c r="G1482" s="2" t="s">
        <v>56</v>
      </c>
      <c r="H1482" s="2" t="s">
        <v>52</v>
      </c>
      <c r="I1482" s="2" t="s">
        <v>54</v>
      </c>
      <c r="J1482" s="2" t="s">
        <v>57</v>
      </c>
      <c r="K1482" s="11">
        <v>919</v>
      </c>
      <c r="L1482" s="8">
        <v>1314.17</v>
      </c>
    </row>
    <row r="1483" spans="1:12" x14ac:dyDescent="0.25">
      <c r="A1483" s="4" t="s">
        <v>41</v>
      </c>
      <c r="B1483" s="4">
        <v>2021</v>
      </c>
      <c r="C1483" s="47">
        <v>44501</v>
      </c>
      <c r="D1483" s="55">
        <f t="shared" si="25"/>
        <v>44501</v>
      </c>
      <c r="E1483" s="4" t="s">
        <v>53</v>
      </c>
      <c r="F1483" s="4" t="s">
        <v>55</v>
      </c>
      <c r="G1483" s="4" t="s">
        <v>56</v>
      </c>
      <c r="H1483" s="4" t="s">
        <v>52</v>
      </c>
      <c r="I1483" s="4" t="s">
        <v>54</v>
      </c>
      <c r="J1483" s="4" t="s">
        <v>57</v>
      </c>
      <c r="K1483" s="10">
        <v>920</v>
      </c>
      <c r="L1483" s="9">
        <v>1315.6</v>
      </c>
    </row>
    <row r="1484" spans="1:12" x14ac:dyDescent="0.25">
      <c r="A1484" s="2" t="s">
        <v>41</v>
      </c>
      <c r="B1484" s="2">
        <v>2021</v>
      </c>
      <c r="C1484" s="46">
        <v>44501</v>
      </c>
      <c r="D1484" s="54">
        <f t="shared" si="25"/>
        <v>44501</v>
      </c>
      <c r="E1484" s="2" t="s">
        <v>53</v>
      </c>
      <c r="F1484" s="2" t="s">
        <v>55</v>
      </c>
      <c r="G1484" s="2" t="s">
        <v>56</v>
      </c>
      <c r="H1484" s="2" t="s">
        <v>52</v>
      </c>
      <c r="I1484" s="2" t="s">
        <v>54</v>
      </c>
      <c r="J1484" s="2" t="s">
        <v>57</v>
      </c>
      <c r="K1484" s="11">
        <v>869</v>
      </c>
      <c r="L1484" s="8">
        <v>526.24</v>
      </c>
    </row>
    <row r="1485" spans="1:12" x14ac:dyDescent="0.25">
      <c r="A1485" s="4" t="s">
        <v>41</v>
      </c>
      <c r="B1485" s="4">
        <v>2021</v>
      </c>
      <c r="C1485" s="47">
        <v>44501</v>
      </c>
      <c r="D1485" s="55">
        <f t="shared" si="25"/>
        <v>44501</v>
      </c>
      <c r="E1485" s="4" t="s">
        <v>53</v>
      </c>
      <c r="F1485" s="4" t="s">
        <v>55</v>
      </c>
      <c r="G1485" s="4" t="s">
        <v>56</v>
      </c>
      <c r="H1485" s="4" t="s">
        <v>52</v>
      </c>
      <c r="I1485" s="4" t="s">
        <v>54</v>
      </c>
      <c r="J1485" s="4" t="s">
        <v>57</v>
      </c>
      <c r="K1485" s="10">
        <v>351</v>
      </c>
      <c r="L1485" s="9">
        <v>501.93</v>
      </c>
    </row>
    <row r="1486" spans="1:12" x14ac:dyDescent="0.25">
      <c r="A1486" s="2" t="s">
        <v>40</v>
      </c>
      <c r="B1486" s="2">
        <v>2021</v>
      </c>
      <c r="C1486" s="46">
        <v>44501</v>
      </c>
      <c r="D1486" s="54">
        <f t="shared" si="25"/>
        <v>44501</v>
      </c>
      <c r="E1486" s="2" t="s">
        <v>53</v>
      </c>
      <c r="F1486" s="2" t="s">
        <v>55</v>
      </c>
      <c r="G1486" s="2" t="s">
        <v>56</v>
      </c>
      <c r="H1486" s="2" t="s">
        <v>52</v>
      </c>
      <c r="I1486" s="2" t="s">
        <v>54</v>
      </c>
      <c r="J1486" s="2" t="s">
        <v>57</v>
      </c>
      <c r="K1486" s="11">
        <v>261</v>
      </c>
      <c r="L1486" s="8">
        <v>373.23</v>
      </c>
    </row>
    <row r="1487" spans="1:12" x14ac:dyDescent="0.25">
      <c r="A1487" s="4" t="s">
        <v>40</v>
      </c>
      <c r="B1487" s="4">
        <v>2021</v>
      </c>
      <c r="C1487" s="47">
        <v>44501</v>
      </c>
      <c r="D1487" s="55">
        <f t="shared" si="25"/>
        <v>44501</v>
      </c>
      <c r="E1487" s="4" t="s">
        <v>53</v>
      </c>
      <c r="F1487" s="4" t="s">
        <v>55</v>
      </c>
      <c r="G1487" s="4" t="s">
        <v>56</v>
      </c>
      <c r="H1487" s="4" t="s">
        <v>52</v>
      </c>
      <c r="I1487" s="4" t="s">
        <v>54</v>
      </c>
      <c r="J1487" s="4" t="s">
        <v>57</v>
      </c>
      <c r="K1487" s="10">
        <v>255</v>
      </c>
      <c r="L1487" s="9">
        <v>364.65</v>
      </c>
    </row>
    <row r="1488" spans="1:12" x14ac:dyDescent="0.25">
      <c r="A1488" s="2" t="s">
        <v>40</v>
      </c>
      <c r="B1488" s="2">
        <v>2021</v>
      </c>
      <c r="C1488" s="46">
        <v>44501</v>
      </c>
      <c r="D1488" s="54">
        <f>C1488</f>
        <v>44501</v>
      </c>
      <c r="E1488" s="2" t="s">
        <v>53</v>
      </c>
      <c r="F1488" s="2" t="s">
        <v>55</v>
      </c>
      <c r="G1488" s="2" t="s">
        <v>56</v>
      </c>
      <c r="H1488" s="2" t="s">
        <v>52</v>
      </c>
      <c r="I1488" s="2" t="s">
        <v>54</v>
      </c>
      <c r="J1488" s="2" t="s">
        <v>57</v>
      </c>
      <c r="K1488" s="11">
        <v>307</v>
      </c>
      <c r="L1488" s="8">
        <v>439.01</v>
      </c>
    </row>
    <row r="1489" spans="1:12" x14ac:dyDescent="0.25">
      <c r="A1489" s="4" t="s">
        <v>40</v>
      </c>
      <c r="B1489" s="4">
        <v>2021</v>
      </c>
      <c r="C1489" s="47">
        <v>44501</v>
      </c>
      <c r="D1489" s="55">
        <f t="shared" si="25"/>
        <v>44501</v>
      </c>
      <c r="E1489" s="4" t="s">
        <v>53</v>
      </c>
      <c r="F1489" s="4" t="s">
        <v>55</v>
      </c>
      <c r="G1489" s="4" t="s">
        <v>56</v>
      </c>
      <c r="H1489" s="4" t="s">
        <v>52</v>
      </c>
      <c r="I1489" s="4" t="s">
        <v>54</v>
      </c>
      <c r="J1489" s="4" t="s">
        <v>57</v>
      </c>
      <c r="K1489" s="10">
        <v>838</v>
      </c>
      <c r="L1489" s="9">
        <v>1198.3399999999999</v>
      </c>
    </row>
    <row r="1490" spans="1:12" x14ac:dyDescent="0.25">
      <c r="A1490" s="2" t="s">
        <v>41</v>
      </c>
      <c r="B1490" s="2">
        <v>2021</v>
      </c>
      <c r="C1490" s="46">
        <v>44501</v>
      </c>
      <c r="D1490" s="54">
        <f>C1490</f>
        <v>44501</v>
      </c>
      <c r="E1490" s="2" t="s">
        <v>53</v>
      </c>
      <c r="F1490" s="2" t="s">
        <v>55</v>
      </c>
      <c r="G1490" s="2" t="s">
        <v>56</v>
      </c>
      <c r="H1490" s="2" t="s">
        <v>52</v>
      </c>
      <c r="I1490" s="2" t="s">
        <v>54</v>
      </c>
      <c r="J1490" s="2" t="s">
        <v>57</v>
      </c>
      <c r="K1490" s="11">
        <v>871</v>
      </c>
      <c r="L1490" s="8">
        <v>1245.53</v>
      </c>
    </row>
    <row r="1491" spans="1:12" x14ac:dyDescent="0.25">
      <c r="A1491" s="4" t="s">
        <v>41</v>
      </c>
      <c r="B1491" s="4">
        <v>2021</v>
      </c>
      <c r="C1491" s="47">
        <v>44470</v>
      </c>
      <c r="D1491" s="55">
        <f t="shared" si="25"/>
        <v>44470</v>
      </c>
      <c r="E1491" s="4" t="s">
        <v>53</v>
      </c>
      <c r="F1491" s="4" t="s">
        <v>55</v>
      </c>
      <c r="G1491" s="4" t="s">
        <v>56</v>
      </c>
      <c r="H1491" s="4" t="s">
        <v>52</v>
      </c>
      <c r="I1491" s="4" t="s">
        <v>54</v>
      </c>
      <c r="J1491" s="4" t="s">
        <v>57</v>
      </c>
      <c r="K1491" s="10">
        <v>308</v>
      </c>
      <c r="L1491" s="9">
        <v>440.44</v>
      </c>
    </row>
    <row r="1492" spans="1:12" x14ac:dyDescent="0.25">
      <c r="A1492" s="2" t="s">
        <v>44</v>
      </c>
      <c r="B1492" s="2">
        <v>2021</v>
      </c>
      <c r="C1492" s="46">
        <v>44470</v>
      </c>
      <c r="D1492" s="54">
        <f>C1492</f>
        <v>44470</v>
      </c>
      <c r="E1492" s="2" t="s">
        <v>53</v>
      </c>
      <c r="F1492" s="2" t="s">
        <v>55</v>
      </c>
      <c r="G1492" s="2" t="s">
        <v>56</v>
      </c>
      <c r="H1492" s="2" t="s">
        <v>52</v>
      </c>
      <c r="I1492" s="2" t="s">
        <v>54</v>
      </c>
      <c r="J1492" s="2" t="s">
        <v>57</v>
      </c>
      <c r="K1492" s="11">
        <v>356</v>
      </c>
      <c r="L1492" s="8">
        <v>509.08</v>
      </c>
    </row>
    <row r="1493" spans="1:12" x14ac:dyDescent="0.25">
      <c r="A1493" s="4" t="s">
        <v>41</v>
      </c>
      <c r="B1493" s="4">
        <v>2021</v>
      </c>
      <c r="C1493" s="47">
        <v>44470</v>
      </c>
      <c r="D1493" s="55">
        <f t="shared" si="25"/>
        <v>44470</v>
      </c>
      <c r="E1493" s="4" t="s">
        <v>53</v>
      </c>
      <c r="F1493" s="4" t="s">
        <v>55</v>
      </c>
      <c r="G1493" s="4" t="s">
        <v>56</v>
      </c>
      <c r="H1493" s="4" t="s">
        <v>52</v>
      </c>
      <c r="I1493" s="4" t="s">
        <v>54</v>
      </c>
      <c r="J1493" s="4" t="s">
        <v>57</v>
      </c>
      <c r="K1493" s="10">
        <v>310</v>
      </c>
      <c r="L1493" s="9">
        <v>443.3</v>
      </c>
    </row>
    <row r="1494" spans="1:12" x14ac:dyDescent="0.25">
      <c r="A1494" s="2" t="s">
        <v>40</v>
      </c>
      <c r="B1494" s="2">
        <v>2021</v>
      </c>
      <c r="C1494" s="46">
        <v>44470</v>
      </c>
      <c r="D1494" s="54">
        <f t="shared" si="25"/>
        <v>44470</v>
      </c>
      <c r="E1494" s="2" t="s">
        <v>53</v>
      </c>
      <c r="F1494" s="2" t="s">
        <v>55</v>
      </c>
      <c r="G1494" s="2" t="s">
        <v>56</v>
      </c>
      <c r="H1494" s="2" t="s">
        <v>52</v>
      </c>
      <c r="I1494" s="2" t="s">
        <v>54</v>
      </c>
      <c r="J1494" s="2" t="s">
        <v>57</v>
      </c>
      <c r="K1494" s="11">
        <v>358</v>
      </c>
      <c r="L1494" s="8">
        <v>511.94</v>
      </c>
    </row>
    <row r="1495" spans="1:12" x14ac:dyDescent="0.25">
      <c r="A1495" s="4" t="s">
        <v>40</v>
      </c>
      <c r="B1495" s="4">
        <v>2021</v>
      </c>
      <c r="C1495" s="47">
        <v>44470</v>
      </c>
      <c r="D1495" s="55">
        <f t="shared" si="25"/>
        <v>44470</v>
      </c>
      <c r="E1495" s="4" t="s">
        <v>53</v>
      </c>
      <c r="F1495" s="4" t="s">
        <v>55</v>
      </c>
      <c r="G1495" s="4" t="s">
        <v>56</v>
      </c>
      <c r="H1495" s="4" t="s">
        <v>52</v>
      </c>
      <c r="I1495" s="4" t="s">
        <v>54</v>
      </c>
      <c r="J1495" s="4" t="s">
        <v>57</v>
      </c>
      <c r="K1495" s="10">
        <v>828</v>
      </c>
      <c r="L1495" s="9">
        <v>1184.04</v>
      </c>
    </row>
    <row r="1496" spans="1:12" x14ac:dyDescent="0.25">
      <c r="A1496" s="2" t="s">
        <v>43</v>
      </c>
      <c r="B1496" s="2">
        <v>2021</v>
      </c>
      <c r="C1496" s="46">
        <v>44470</v>
      </c>
      <c r="D1496" s="54">
        <f t="shared" si="25"/>
        <v>44470</v>
      </c>
      <c r="E1496" s="2" t="s">
        <v>53</v>
      </c>
      <c r="F1496" s="2" t="s">
        <v>55</v>
      </c>
      <c r="G1496" s="2" t="s">
        <v>56</v>
      </c>
      <c r="H1496" s="2" t="s">
        <v>52</v>
      </c>
      <c r="I1496" s="2" t="s">
        <v>54</v>
      </c>
      <c r="J1496" s="2" t="s">
        <v>57</v>
      </c>
      <c r="K1496" s="11">
        <v>915</v>
      </c>
      <c r="L1496" s="8">
        <v>1308.45</v>
      </c>
    </row>
    <row r="1497" spans="1:12" x14ac:dyDescent="0.25">
      <c r="A1497" s="4" t="s">
        <v>41</v>
      </c>
      <c r="B1497" s="4">
        <v>2021</v>
      </c>
      <c r="C1497" s="47">
        <v>44470</v>
      </c>
      <c r="D1497" s="55">
        <f t="shared" si="25"/>
        <v>44470</v>
      </c>
      <c r="E1497" s="4" t="s">
        <v>53</v>
      </c>
      <c r="F1497" s="4" t="s">
        <v>55</v>
      </c>
      <c r="G1497" s="4" t="s">
        <v>56</v>
      </c>
      <c r="H1497" s="4" t="s">
        <v>52</v>
      </c>
      <c r="I1497" s="4" t="s">
        <v>54</v>
      </c>
      <c r="J1497" s="4" t="s">
        <v>57</v>
      </c>
      <c r="K1497" s="10">
        <v>916</v>
      </c>
      <c r="L1497" s="9">
        <v>1309.8800000000001</v>
      </c>
    </row>
    <row r="1498" spans="1:12" x14ac:dyDescent="0.25">
      <c r="A1498" s="2" t="s">
        <v>41</v>
      </c>
      <c r="B1498" s="2">
        <v>2021</v>
      </c>
      <c r="C1498" s="46">
        <v>44470</v>
      </c>
      <c r="D1498" s="54">
        <f t="shared" si="25"/>
        <v>44470</v>
      </c>
      <c r="E1498" s="2" t="s">
        <v>53</v>
      </c>
      <c r="F1498" s="2" t="s">
        <v>55</v>
      </c>
      <c r="G1498" s="2" t="s">
        <v>56</v>
      </c>
      <c r="H1498" s="2" t="s">
        <v>52</v>
      </c>
      <c r="I1498" s="2" t="s">
        <v>54</v>
      </c>
      <c r="J1498" s="2" t="s">
        <v>57</v>
      </c>
      <c r="K1498" s="11">
        <v>917</v>
      </c>
      <c r="L1498" s="8">
        <v>1311.31</v>
      </c>
    </row>
    <row r="1499" spans="1:12" x14ac:dyDescent="0.25">
      <c r="A1499" s="4" t="s">
        <v>41</v>
      </c>
      <c r="B1499" s="4">
        <v>2021</v>
      </c>
      <c r="C1499" s="47">
        <v>44470</v>
      </c>
      <c r="D1499" s="55">
        <f t="shared" si="25"/>
        <v>44470</v>
      </c>
      <c r="E1499" s="4" t="s">
        <v>53</v>
      </c>
      <c r="F1499" s="4" t="s">
        <v>55</v>
      </c>
      <c r="G1499" s="4" t="s">
        <v>56</v>
      </c>
      <c r="H1499" s="4" t="s">
        <v>52</v>
      </c>
      <c r="I1499" s="4" t="s">
        <v>54</v>
      </c>
      <c r="J1499" s="4" t="s">
        <v>57</v>
      </c>
      <c r="K1499" s="10">
        <v>868</v>
      </c>
      <c r="L1499" s="9">
        <v>526.24</v>
      </c>
    </row>
    <row r="1500" spans="1:12" x14ac:dyDescent="0.25">
      <c r="A1500" s="2" t="s">
        <v>42</v>
      </c>
      <c r="B1500" s="2">
        <v>2021</v>
      </c>
      <c r="C1500" s="46">
        <v>44470</v>
      </c>
      <c r="D1500" s="54">
        <f t="shared" si="25"/>
        <v>44470</v>
      </c>
      <c r="E1500" s="2" t="s">
        <v>53</v>
      </c>
      <c r="F1500" s="2" t="s">
        <v>55</v>
      </c>
      <c r="G1500" s="2" t="s">
        <v>56</v>
      </c>
      <c r="H1500" s="2" t="s">
        <v>52</v>
      </c>
      <c r="I1500" s="2" t="s">
        <v>54</v>
      </c>
      <c r="J1500" s="2" t="s">
        <v>57</v>
      </c>
      <c r="K1500" s="11">
        <v>357</v>
      </c>
      <c r="L1500" s="8">
        <v>526.24</v>
      </c>
    </row>
    <row r="1501" spans="1:12" x14ac:dyDescent="0.25">
      <c r="A1501" s="4" t="s">
        <v>40</v>
      </c>
      <c r="B1501" s="4">
        <v>2021</v>
      </c>
      <c r="C1501" s="47">
        <v>44470</v>
      </c>
      <c r="D1501" s="55">
        <f t="shared" si="25"/>
        <v>44470</v>
      </c>
      <c r="E1501" s="4" t="s">
        <v>53</v>
      </c>
      <c r="F1501" s="4" t="s">
        <v>55</v>
      </c>
      <c r="G1501" s="4" t="s">
        <v>56</v>
      </c>
      <c r="H1501" s="4" t="s">
        <v>52</v>
      </c>
      <c r="I1501" s="4" t="s">
        <v>54</v>
      </c>
      <c r="J1501" s="4" t="s">
        <v>57</v>
      </c>
      <c r="K1501" s="10">
        <v>279</v>
      </c>
      <c r="L1501" s="9">
        <v>398.97</v>
      </c>
    </row>
    <row r="1502" spans="1:12" x14ac:dyDescent="0.25">
      <c r="A1502" s="2" t="s">
        <v>41</v>
      </c>
      <c r="B1502" s="2">
        <v>2021</v>
      </c>
      <c r="C1502" s="46">
        <v>44470</v>
      </c>
      <c r="D1502" s="54">
        <f t="shared" si="25"/>
        <v>44470</v>
      </c>
      <c r="E1502" s="2" t="s">
        <v>53</v>
      </c>
      <c r="F1502" s="2" t="s">
        <v>55</v>
      </c>
      <c r="G1502" s="2" t="s">
        <v>56</v>
      </c>
      <c r="H1502" s="2" t="s">
        <v>52</v>
      </c>
      <c r="I1502" s="2" t="s">
        <v>54</v>
      </c>
      <c r="J1502" s="2" t="s">
        <v>57</v>
      </c>
      <c r="K1502" s="11">
        <v>273</v>
      </c>
      <c r="L1502" s="8">
        <v>390.39</v>
      </c>
    </row>
    <row r="1503" spans="1:12" x14ac:dyDescent="0.25">
      <c r="A1503" s="4" t="s">
        <v>41</v>
      </c>
      <c r="B1503" s="4">
        <v>2021</v>
      </c>
      <c r="C1503" s="47">
        <v>44470</v>
      </c>
      <c r="D1503" s="55">
        <f t="shared" si="25"/>
        <v>44470</v>
      </c>
      <c r="E1503" s="4" t="s">
        <v>53</v>
      </c>
      <c r="F1503" s="4" t="s">
        <v>55</v>
      </c>
      <c r="G1503" s="4" t="s">
        <v>56</v>
      </c>
      <c r="H1503" s="4" t="s">
        <v>52</v>
      </c>
      <c r="I1503" s="4" t="s">
        <v>54</v>
      </c>
      <c r="J1503" s="4" t="s">
        <v>57</v>
      </c>
      <c r="K1503" s="10">
        <v>267</v>
      </c>
      <c r="L1503" s="9">
        <v>381.81</v>
      </c>
    </row>
    <row r="1504" spans="1:12" x14ac:dyDescent="0.25">
      <c r="A1504" s="2" t="s">
        <v>43</v>
      </c>
      <c r="B1504" s="2">
        <v>2021</v>
      </c>
      <c r="C1504" s="46">
        <v>44470</v>
      </c>
      <c r="D1504" s="54">
        <f t="shared" si="25"/>
        <v>44470</v>
      </c>
      <c r="E1504" s="2" t="s">
        <v>53</v>
      </c>
      <c r="F1504" s="2" t="s">
        <v>55</v>
      </c>
      <c r="G1504" s="2" t="s">
        <v>56</v>
      </c>
      <c r="H1504" s="2" t="s">
        <v>52</v>
      </c>
      <c r="I1504" s="2" t="s">
        <v>54</v>
      </c>
      <c r="J1504" s="2" t="s">
        <v>57</v>
      </c>
      <c r="K1504" s="11">
        <v>313</v>
      </c>
      <c r="L1504" s="8">
        <v>447.59000000000003</v>
      </c>
    </row>
    <row r="1505" spans="1:12" x14ac:dyDescent="0.25">
      <c r="A1505" s="4" t="s">
        <v>40</v>
      </c>
      <c r="B1505" s="4">
        <v>2021</v>
      </c>
      <c r="C1505" s="47">
        <v>44470</v>
      </c>
      <c r="D1505" s="55">
        <f t="shared" si="25"/>
        <v>44470</v>
      </c>
      <c r="E1505" s="4" t="s">
        <v>53</v>
      </c>
      <c r="F1505" s="4" t="s">
        <v>55</v>
      </c>
      <c r="G1505" s="4" t="s">
        <v>56</v>
      </c>
      <c r="H1505" s="4" t="s">
        <v>52</v>
      </c>
      <c r="I1505" s="4" t="s">
        <v>54</v>
      </c>
      <c r="J1505" s="4" t="s">
        <v>57</v>
      </c>
      <c r="K1505" s="10">
        <v>355</v>
      </c>
      <c r="L1505" s="9">
        <v>507.65</v>
      </c>
    </row>
    <row r="1506" spans="1:12" x14ac:dyDescent="0.25">
      <c r="A1506" s="2" t="s">
        <v>41</v>
      </c>
      <c r="B1506" s="2">
        <v>2021</v>
      </c>
      <c r="C1506" s="46">
        <v>44470</v>
      </c>
      <c r="D1506" s="54">
        <f t="shared" si="25"/>
        <v>44470</v>
      </c>
      <c r="E1506" s="2" t="s">
        <v>53</v>
      </c>
      <c r="F1506" s="2" t="s">
        <v>55</v>
      </c>
      <c r="G1506" s="2" t="s">
        <v>56</v>
      </c>
      <c r="H1506" s="2" t="s">
        <v>52</v>
      </c>
      <c r="I1506" s="2" t="s">
        <v>54</v>
      </c>
      <c r="J1506" s="2" t="s">
        <v>57</v>
      </c>
      <c r="K1506" s="11">
        <v>837</v>
      </c>
      <c r="L1506" s="8">
        <v>1196.9099999999999</v>
      </c>
    </row>
    <row r="1507" spans="1:12" x14ac:dyDescent="0.25">
      <c r="A1507" s="4" t="s">
        <v>41</v>
      </c>
      <c r="B1507" s="4">
        <v>2021</v>
      </c>
      <c r="C1507" s="47">
        <v>44470</v>
      </c>
      <c r="D1507" s="55">
        <f t="shared" si="25"/>
        <v>44470</v>
      </c>
      <c r="E1507" s="4" t="s">
        <v>53</v>
      </c>
      <c r="F1507" s="4" t="s">
        <v>55</v>
      </c>
      <c r="G1507" s="4" t="s">
        <v>56</v>
      </c>
      <c r="H1507" s="4" t="s">
        <v>52</v>
      </c>
      <c r="I1507" s="4" t="s">
        <v>54</v>
      </c>
      <c r="J1507" s="4" t="s">
        <v>57</v>
      </c>
      <c r="K1507" s="10">
        <v>870</v>
      </c>
      <c r="L1507" s="9">
        <v>1244.0999999999999</v>
      </c>
    </row>
    <row r="1508" spans="1:12" x14ac:dyDescent="0.25">
      <c r="A1508" s="2" t="s">
        <v>40</v>
      </c>
      <c r="B1508" s="2">
        <v>2021</v>
      </c>
      <c r="C1508" s="46">
        <v>44440</v>
      </c>
      <c r="D1508" s="54">
        <f t="shared" si="25"/>
        <v>44440</v>
      </c>
      <c r="E1508" s="2" t="s">
        <v>53</v>
      </c>
      <c r="F1508" s="2" t="s">
        <v>55</v>
      </c>
      <c r="G1508" s="2" t="s">
        <v>56</v>
      </c>
      <c r="H1508" s="2" t="s">
        <v>52</v>
      </c>
      <c r="I1508" s="2" t="s">
        <v>54</v>
      </c>
      <c r="J1508" s="2" t="s">
        <v>57</v>
      </c>
      <c r="K1508" s="11">
        <v>314</v>
      </c>
      <c r="L1508" s="8">
        <v>449.02</v>
      </c>
    </row>
    <row r="1509" spans="1:12" x14ac:dyDescent="0.25">
      <c r="A1509" s="4" t="s">
        <v>42</v>
      </c>
      <c r="B1509" s="4">
        <v>2021</v>
      </c>
      <c r="C1509" s="47">
        <v>44440</v>
      </c>
      <c r="D1509" s="55">
        <f t="shared" si="25"/>
        <v>44440</v>
      </c>
      <c r="E1509" s="4" t="s">
        <v>53</v>
      </c>
      <c r="F1509" s="4" t="s">
        <v>55</v>
      </c>
      <c r="G1509" s="4" t="s">
        <v>56</v>
      </c>
      <c r="H1509" s="4" t="s">
        <v>52</v>
      </c>
      <c r="I1509" s="4" t="s">
        <v>54</v>
      </c>
      <c r="J1509" s="4" t="s">
        <v>57</v>
      </c>
      <c r="K1509" s="10">
        <v>362</v>
      </c>
      <c r="L1509" s="9">
        <v>517.66</v>
      </c>
    </row>
    <row r="1510" spans="1:12" x14ac:dyDescent="0.25">
      <c r="A1510" s="2" t="s">
        <v>40</v>
      </c>
      <c r="B1510" s="2">
        <v>2021</v>
      </c>
      <c r="C1510" s="46">
        <v>44440</v>
      </c>
      <c r="D1510" s="54">
        <f t="shared" si="25"/>
        <v>44440</v>
      </c>
      <c r="E1510" s="2" t="s">
        <v>53</v>
      </c>
      <c r="F1510" s="2" t="s">
        <v>55</v>
      </c>
      <c r="G1510" s="2" t="s">
        <v>56</v>
      </c>
      <c r="H1510" s="2" t="s">
        <v>52</v>
      </c>
      <c r="I1510" s="2" t="s">
        <v>54</v>
      </c>
      <c r="J1510" s="2" t="s">
        <v>57</v>
      </c>
      <c r="K1510" s="11">
        <v>290</v>
      </c>
      <c r="L1510" s="8">
        <v>414.7</v>
      </c>
    </row>
    <row r="1511" spans="1:12" x14ac:dyDescent="0.25">
      <c r="A1511" s="4" t="s">
        <v>40</v>
      </c>
      <c r="B1511" s="4">
        <v>2021</v>
      </c>
      <c r="C1511" s="47">
        <v>44440</v>
      </c>
      <c r="D1511" s="55">
        <f t="shared" si="25"/>
        <v>44440</v>
      </c>
      <c r="E1511" s="4" t="s">
        <v>53</v>
      </c>
      <c r="F1511" s="4" t="s">
        <v>55</v>
      </c>
      <c r="G1511" s="4" t="s">
        <v>56</v>
      </c>
      <c r="H1511" s="4" t="s">
        <v>52</v>
      </c>
      <c r="I1511" s="4" t="s">
        <v>54</v>
      </c>
      <c r="J1511" s="4" t="s">
        <v>57</v>
      </c>
      <c r="K1511" s="10">
        <v>316</v>
      </c>
      <c r="L1511" s="9">
        <v>451.88</v>
      </c>
    </row>
    <row r="1512" spans="1:12" x14ac:dyDescent="0.25">
      <c r="A1512" s="2" t="s">
        <v>41</v>
      </c>
      <c r="B1512" s="2">
        <v>2021</v>
      </c>
      <c r="C1512" s="46">
        <v>44440</v>
      </c>
      <c r="D1512" s="54">
        <f t="shared" si="25"/>
        <v>44440</v>
      </c>
      <c r="E1512" s="2" t="s">
        <v>53</v>
      </c>
      <c r="F1512" s="2" t="s">
        <v>55</v>
      </c>
      <c r="G1512" s="2" t="s">
        <v>56</v>
      </c>
      <c r="H1512" s="2" t="s">
        <v>52</v>
      </c>
      <c r="I1512" s="2" t="s">
        <v>54</v>
      </c>
      <c r="J1512" s="2" t="s">
        <v>57</v>
      </c>
      <c r="K1512" s="11">
        <v>364</v>
      </c>
      <c r="L1512" s="8">
        <v>520.52</v>
      </c>
    </row>
    <row r="1513" spans="1:12" x14ac:dyDescent="0.25">
      <c r="A1513" s="4" t="s">
        <v>41</v>
      </c>
      <c r="B1513" s="4">
        <v>2021</v>
      </c>
      <c r="C1513" s="47">
        <v>44440</v>
      </c>
      <c r="D1513" s="55">
        <f t="shared" si="25"/>
        <v>44440</v>
      </c>
      <c r="E1513" s="4" t="s">
        <v>53</v>
      </c>
      <c r="F1513" s="4" t="s">
        <v>55</v>
      </c>
      <c r="G1513" s="4" t="s">
        <v>56</v>
      </c>
      <c r="H1513" s="4" t="s">
        <v>52</v>
      </c>
      <c r="I1513" s="4" t="s">
        <v>54</v>
      </c>
      <c r="J1513" s="4" t="s">
        <v>57</v>
      </c>
      <c r="K1513" s="10">
        <v>827</v>
      </c>
      <c r="L1513" s="9">
        <v>1182.6100000000001</v>
      </c>
    </row>
    <row r="1514" spans="1:12" x14ac:dyDescent="0.25">
      <c r="A1514" s="2" t="s">
        <v>40</v>
      </c>
      <c r="B1514" s="2">
        <v>2021</v>
      </c>
      <c r="C1514" s="46">
        <v>44440</v>
      </c>
      <c r="D1514" s="54">
        <f t="shared" si="25"/>
        <v>44440</v>
      </c>
      <c r="E1514" s="2" t="s">
        <v>53</v>
      </c>
      <c r="F1514" s="2" t="s">
        <v>55</v>
      </c>
      <c r="G1514" s="2" t="s">
        <v>56</v>
      </c>
      <c r="H1514" s="2" t="s">
        <v>52</v>
      </c>
      <c r="I1514" s="2" t="s">
        <v>54</v>
      </c>
      <c r="J1514" s="2" t="s">
        <v>57</v>
      </c>
      <c r="K1514" s="11">
        <v>861</v>
      </c>
      <c r="L1514" s="8">
        <v>1231.23</v>
      </c>
    </row>
    <row r="1515" spans="1:12" x14ac:dyDescent="0.25">
      <c r="A1515" s="4" t="s">
        <v>40</v>
      </c>
      <c r="B1515" s="4">
        <v>2021</v>
      </c>
      <c r="C1515" s="47">
        <v>44440</v>
      </c>
      <c r="D1515" s="55">
        <f t="shared" si="25"/>
        <v>44440</v>
      </c>
      <c r="E1515" s="4" t="s">
        <v>53</v>
      </c>
      <c r="F1515" s="4" t="s">
        <v>55</v>
      </c>
      <c r="G1515" s="4" t="s">
        <v>56</v>
      </c>
      <c r="H1515" s="4" t="s">
        <v>52</v>
      </c>
      <c r="I1515" s="4" t="s">
        <v>54</v>
      </c>
      <c r="J1515" s="4" t="s">
        <v>57</v>
      </c>
      <c r="K1515" s="10">
        <v>914</v>
      </c>
      <c r="L1515" s="9">
        <v>1307.02</v>
      </c>
    </row>
    <row r="1516" spans="1:12" x14ac:dyDescent="0.25">
      <c r="A1516" s="2" t="s">
        <v>40</v>
      </c>
      <c r="B1516" s="2">
        <v>2021</v>
      </c>
      <c r="C1516" s="46">
        <v>44440</v>
      </c>
      <c r="D1516" s="54">
        <f t="shared" si="25"/>
        <v>44440</v>
      </c>
      <c r="E1516" s="2" t="s">
        <v>53</v>
      </c>
      <c r="F1516" s="2" t="s">
        <v>55</v>
      </c>
      <c r="G1516" s="2" t="s">
        <v>56</v>
      </c>
      <c r="H1516" s="2" t="s">
        <v>52</v>
      </c>
      <c r="I1516" s="2" t="s">
        <v>54</v>
      </c>
      <c r="J1516" s="2" t="s">
        <v>57</v>
      </c>
      <c r="K1516" s="11">
        <v>867</v>
      </c>
      <c r="L1516" s="8">
        <v>526.24</v>
      </c>
    </row>
    <row r="1517" spans="1:12" x14ac:dyDescent="0.25">
      <c r="A1517" s="4" t="s">
        <v>41</v>
      </c>
      <c r="B1517" s="4">
        <v>2021</v>
      </c>
      <c r="C1517" s="47">
        <v>44440</v>
      </c>
      <c r="D1517" s="55">
        <f t="shared" si="25"/>
        <v>44440</v>
      </c>
      <c r="E1517" s="4" t="s">
        <v>53</v>
      </c>
      <c r="F1517" s="4" t="s">
        <v>55</v>
      </c>
      <c r="G1517" s="4" t="s">
        <v>56</v>
      </c>
      <c r="H1517" s="4" t="s">
        <v>52</v>
      </c>
      <c r="I1517" s="4" t="s">
        <v>54</v>
      </c>
      <c r="J1517" s="4" t="s">
        <v>57</v>
      </c>
      <c r="K1517" s="10">
        <v>363</v>
      </c>
      <c r="L1517" s="9">
        <v>526.24</v>
      </c>
    </row>
    <row r="1518" spans="1:12" x14ac:dyDescent="0.25">
      <c r="A1518" s="2" t="s">
        <v>41</v>
      </c>
      <c r="B1518" s="2">
        <v>2021</v>
      </c>
      <c r="C1518" s="46">
        <v>44440</v>
      </c>
      <c r="D1518" s="54">
        <f t="shared" si="25"/>
        <v>44440</v>
      </c>
      <c r="E1518" s="2" t="s">
        <v>53</v>
      </c>
      <c r="F1518" s="2" t="s">
        <v>55</v>
      </c>
      <c r="G1518" s="2" t="s">
        <v>56</v>
      </c>
      <c r="H1518" s="2" t="s">
        <v>52</v>
      </c>
      <c r="I1518" s="2" t="s">
        <v>54</v>
      </c>
      <c r="J1518" s="2" t="s">
        <v>57</v>
      </c>
      <c r="K1518" s="11">
        <v>291</v>
      </c>
      <c r="L1518" s="8">
        <v>416.13</v>
      </c>
    </row>
    <row r="1519" spans="1:12" x14ac:dyDescent="0.25">
      <c r="A1519" s="4" t="s">
        <v>40</v>
      </c>
      <c r="B1519" s="4">
        <v>2021</v>
      </c>
      <c r="C1519" s="47">
        <v>44440</v>
      </c>
      <c r="D1519" s="55">
        <f t="shared" si="25"/>
        <v>44440</v>
      </c>
      <c r="E1519" s="4" t="s">
        <v>53</v>
      </c>
      <c r="F1519" s="4" t="s">
        <v>55</v>
      </c>
      <c r="G1519" s="4" t="s">
        <v>56</v>
      </c>
      <c r="H1519" s="4" t="s">
        <v>52</v>
      </c>
      <c r="I1519" s="4" t="s">
        <v>54</v>
      </c>
      <c r="J1519" s="4" t="s">
        <v>57</v>
      </c>
      <c r="K1519" s="10">
        <v>285</v>
      </c>
      <c r="L1519" s="9">
        <v>407.55</v>
      </c>
    </row>
    <row r="1520" spans="1:12" x14ac:dyDescent="0.25">
      <c r="A1520" s="2" t="s">
        <v>40</v>
      </c>
      <c r="B1520" s="2">
        <v>2021</v>
      </c>
      <c r="C1520" s="46">
        <v>44440</v>
      </c>
      <c r="D1520" s="54">
        <f t="shared" si="25"/>
        <v>44440</v>
      </c>
      <c r="E1520" s="2" t="s">
        <v>53</v>
      </c>
      <c r="F1520" s="2" t="s">
        <v>55</v>
      </c>
      <c r="G1520" s="2" t="s">
        <v>56</v>
      </c>
      <c r="H1520" s="2" t="s">
        <v>52</v>
      </c>
      <c r="I1520" s="2" t="s">
        <v>54</v>
      </c>
      <c r="J1520" s="2" t="s">
        <v>57</v>
      </c>
      <c r="K1520" s="11">
        <v>361</v>
      </c>
      <c r="L1520" s="8">
        <v>516.23</v>
      </c>
    </row>
    <row r="1521" spans="1:12" x14ac:dyDescent="0.25">
      <c r="A1521" s="4" t="s">
        <v>40</v>
      </c>
      <c r="B1521" s="4">
        <v>2021</v>
      </c>
      <c r="C1521" s="47">
        <v>44440</v>
      </c>
      <c r="D1521" s="55">
        <f t="shared" si="25"/>
        <v>44440</v>
      </c>
      <c r="E1521" s="4" t="s">
        <v>53</v>
      </c>
      <c r="F1521" s="4" t="s">
        <v>55</v>
      </c>
      <c r="G1521" s="4" t="s">
        <v>56</v>
      </c>
      <c r="H1521" s="4" t="s">
        <v>52</v>
      </c>
      <c r="I1521" s="4" t="s">
        <v>54</v>
      </c>
      <c r="J1521" s="4" t="s">
        <v>57</v>
      </c>
      <c r="K1521" s="10">
        <v>289</v>
      </c>
      <c r="L1521" s="9">
        <v>413.27</v>
      </c>
    </row>
    <row r="1522" spans="1:12" x14ac:dyDescent="0.25">
      <c r="A1522" s="2" t="s">
        <v>40</v>
      </c>
      <c r="B1522" s="2">
        <v>2021</v>
      </c>
      <c r="C1522" s="46">
        <v>44440</v>
      </c>
      <c r="D1522" s="54">
        <f t="shared" si="25"/>
        <v>44440</v>
      </c>
      <c r="E1522" s="2" t="s">
        <v>53</v>
      </c>
      <c r="F1522" s="2" t="s">
        <v>55</v>
      </c>
      <c r="G1522" s="2" t="s">
        <v>56</v>
      </c>
      <c r="H1522" s="2" t="s">
        <v>52</v>
      </c>
      <c r="I1522" s="2" t="s">
        <v>54</v>
      </c>
      <c r="J1522" s="2" t="s">
        <v>57</v>
      </c>
      <c r="K1522" s="11">
        <v>836</v>
      </c>
      <c r="L1522" s="8">
        <v>1195.48</v>
      </c>
    </row>
    <row r="1523" spans="1:12" x14ac:dyDescent="0.25">
      <c r="A1523" s="4" t="s">
        <v>40</v>
      </c>
      <c r="B1523" s="4">
        <v>2021</v>
      </c>
      <c r="C1523" s="47">
        <v>44440</v>
      </c>
      <c r="D1523" s="55">
        <f t="shared" si="25"/>
        <v>44440</v>
      </c>
      <c r="E1523" s="4" t="s">
        <v>53</v>
      </c>
      <c r="F1523" s="4" t="s">
        <v>55</v>
      </c>
      <c r="G1523" s="4" t="s">
        <v>56</v>
      </c>
      <c r="H1523" s="4" t="s">
        <v>52</v>
      </c>
      <c r="I1523" s="4" t="s">
        <v>54</v>
      </c>
      <c r="J1523" s="4" t="s">
        <v>57</v>
      </c>
      <c r="K1523" s="10">
        <v>869</v>
      </c>
      <c r="L1523" s="9">
        <v>1242.67</v>
      </c>
    </row>
    <row r="1524" spans="1:12" x14ac:dyDescent="0.25">
      <c r="A1524" s="2" t="s">
        <v>42</v>
      </c>
      <c r="B1524" s="2">
        <v>2021</v>
      </c>
      <c r="C1524" s="46">
        <v>44409</v>
      </c>
      <c r="D1524" s="54">
        <f t="shared" si="25"/>
        <v>44409</v>
      </c>
      <c r="E1524" s="2" t="s">
        <v>45</v>
      </c>
      <c r="F1524" s="2" t="s">
        <v>55</v>
      </c>
      <c r="G1524" s="2" t="s">
        <v>56</v>
      </c>
      <c r="H1524" s="2" t="s">
        <v>48</v>
      </c>
      <c r="I1524" s="2" t="s">
        <v>54</v>
      </c>
      <c r="J1524" s="2" t="s">
        <v>50</v>
      </c>
      <c r="K1524" s="11">
        <v>340</v>
      </c>
      <c r="L1524" s="8">
        <v>486.2</v>
      </c>
    </row>
    <row r="1525" spans="1:12" x14ac:dyDescent="0.25">
      <c r="A1525" s="4" t="s">
        <v>41</v>
      </c>
      <c r="B1525" s="4">
        <v>2021</v>
      </c>
      <c r="C1525" s="47">
        <v>44409</v>
      </c>
      <c r="D1525" s="55">
        <f t="shared" si="25"/>
        <v>44409</v>
      </c>
      <c r="E1525" s="4" t="s">
        <v>45</v>
      </c>
      <c r="F1525" s="4" t="s">
        <v>55</v>
      </c>
      <c r="G1525" s="4" t="s">
        <v>56</v>
      </c>
      <c r="H1525" s="4" t="s">
        <v>48</v>
      </c>
      <c r="I1525" s="4" t="s">
        <v>54</v>
      </c>
      <c r="J1525" s="4" t="s">
        <v>50</v>
      </c>
      <c r="K1525" s="10">
        <v>334</v>
      </c>
      <c r="L1525" s="9">
        <v>477.62</v>
      </c>
    </row>
    <row r="1526" spans="1:12" x14ac:dyDescent="0.25">
      <c r="A1526" s="2" t="s">
        <v>41</v>
      </c>
      <c r="B1526" s="2">
        <v>2021</v>
      </c>
      <c r="C1526" s="46">
        <v>44409</v>
      </c>
      <c r="D1526" s="54">
        <f t="shared" si="25"/>
        <v>44409</v>
      </c>
      <c r="E1526" s="2" t="s">
        <v>45</v>
      </c>
      <c r="F1526" s="2" t="s">
        <v>55</v>
      </c>
      <c r="G1526" s="2" t="s">
        <v>56</v>
      </c>
      <c r="H1526" s="2" t="s">
        <v>48</v>
      </c>
      <c r="I1526" s="2" t="s">
        <v>54</v>
      </c>
      <c r="J1526" s="2" t="s">
        <v>50</v>
      </c>
      <c r="K1526" s="11">
        <v>337</v>
      </c>
      <c r="L1526" s="8">
        <v>481.90999999999997</v>
      </c>
    </row>
    <row r="1527" spans="1:12" x14ac:dyDescent="0.25">
      <c r="A1527" s="4" t="s">
        <v>42</v>
      </c>
      <c r="B1527" s="4">
        <v>2021</v>
      </c>
      <c r="C1527" s="47">
        <v>44409</v>
      </c>
      <c r="D1527" s="55">
        <f t="shared" ref="D1527:D1533" si="26">C1527</f>
        <v>44409</v>
      </c>
      <c r="E1527" s="4" t="s">
        <v>45</v>
      </c>
      <c r="F1527" s="4" t="s">
        <v>55</v>
      </c>
      <c r="G1527" s="4" t="s">
        <v>56</v>
      </c>
      <c r="H1527" s="4" t="s">
        <v>48</v>
      </c>
      <c r="I1527" s="4" t="s">
        <v>54</v>
      </c>
      <c r="J1527" s="4" t="s">
        <v>50</v>
      </c>
      <c r="K1527" s="10">
        <v>331</v>
      </c>
      <c r="L1527" s="9">
        <v>473.33</v>
      </c>
    </row>
    <row r="1528" spans="1:12" x14ac:dyDescent="0.25">
      <c r="A1528" s="2" t="s">
        <v>40</v>
      </c>
      <c r="B1528" s="2">
        <v>2021</v>
      </c>
      <c r="C1528" s="46">
        <v>44440</v>
      </c>
      <c r="D1528" s="54">
        <f t="shared" si="25"/>
        <v>44440</v>
      </c>
      <c r="E1528" s="2" t="s">
        <v>45</v>
      </c>
      <c r="F1528" s="2" t="s">
        <v>55</v>
      </c>
      <c r="G1528" s="2" t="s">
        <v>56</v>
      </c>
      <c r="H1528" s="2" t="s">
        <v>48</v>
      </c>
      <c r="I1528" s="2" t="s">
        <v>54</v>
      </c>
      <c r="J1528" s="2" t="s">
        <v>50</v>
      </c>
      <c r="K1528" s="11">
        <v>328</v>
      </c>
      <c r="L1528" s="8">
        <v>469.03999999999996</v>
      </c>
    </row>
    <row r="1529" spans="1:12" x14ac:dyDescent="0.25">
      <c r="A1529" s="4" t="s">
        <v>41</v>
      </c>
      <c r="B1529" s="4">
        <v>2021</v>
      </c>
      <c r="C1529" s="47">
        <v>44440</v>
      </c>
      <c r="D1529" s="55">
        <f t="shared" si="26"/>
        <v>44440</v>
      </c>
      <c r="E1529" s="4" t="s">
        <v>45</v>
      </c>
      <c r="F1529" s="4" t="s">
        <v>55</v>
      </c>
      <c r="G1529" s="4" t="s">
        <v>56</v>
      </c>
      <c r="H1529" s="4" t="s">
        <v>48</v>
      </c>
      <c r="I1529" s="4" t="s">
        <v>54</v>
      </c>
      <c r="J1529" s="4" t="s">
        <v>50</v>
      </c>
      <c r="K1529" s="10">
        <v>322</v>
      </c>
      <c r="L1529" s="9">
        <v>460.46000000000004</v>
      </c>
    </row>
    <row r="1530" spans="1:12" x14ac:dyDescent="0.25">
      <c r="A1530" s="2" t="s">
        <v>40</v>
      </c>
      <c r="B1530" s="2">
        <v>2021</v>
      </c>
      <c r="C1530" s="46">
        <v>44440</v>
      </c>
      <c r="D1530" s="54">
        <f t="shared" si="25"/>
        <v>44440</v>
      </c>
      <c r="E1530" s="2" t="s">
        <v>45</v>
      </c>
      <c r="F1530" s="2" t="s">
        <v>55</v>
      </c>
      <c r="G1530" s="2" t="s">
        <v>56</v>
      </c>
      <c r="H1530" s="2" t="s">
        <v>48</v>
      </c>
      <c r="I1530" s="2" t="s">
        <v>54</v>
      </c>
      <c r="J1530" s="2" t="s">
        <v>50</v>
      </c>
      <c r="K1530" s="11">
        <v>316</v>
      </c>
      <c r="L1530" s="8">
        <v>451.88</v>
      </c>
    </row>
    <row r="1531" spans="1:12" x14ac:dyDescent="0.25">
      <c r="A1531" s="4" t="s">
        <v>41</v>
      </c>
      <c r="B1531" s="4">
        <v>2021</v>
      </c>
      <c r="C1531" s="47">
        <v>44440</v>
      </c>
      <c r="D1531" s="55">
        <f t="shared" si="26"/>
        <v>44440</v>
      </c>
      <c r="E1531" s="4" t="s">
        <v>45</v>
      </c>
      <c r="F1531" s="4" t="s">
        <v>55</v>
      </c>
      <c r="G1531" s="4" t="s">
        <v>56</v>
      </c>
      <c r="H1531" s="4" t="s">
        <v>48</v>
      </c>
      <c r="I1531" s="4" t="s">
        <v>54</v>
      </c>
      <c r="J1531" s="4" t="s">
        <v>50</v>
      </c>
      <c r="K1531" s="10">
        <v>325</v>
      </c>
      <c r="L1531" s="9">
        <v>464.75</v>
      </c>
    </row>
    <row r="1532" spans="1:12" x14ac:dyDescent="0.25">
      <c r="A1532" s="2" t="s">
        <v>42</v>
      </c>
      <c r="B1532" s="2">
        <v>2021</v>
      </c>
      <c r="C1532" s="46">
        <v>44440</v>
      </c>
      <c r="D1532" s="54">
        <f t="shared" si="26"/>
        <v>44440</v>
      </c>
      <c r="E1532" s="2" t="s">
        <v>45</v>
      </c>
      <c r="F1532" s="2" t="s">
        <v>55</v>
      </c>
      <c r="G1532" s="2" t="s">
        <v>56</v>
      </c>
      <c r="H1532" s="2" t="s">
        <v>48</v>
      </c>
      <c r="I1532" s="2" t="s">
        <v>54</v>
      </c>
      <c r="J1532" s="2" t="s">
        <v>50</v>
      </c>
      <c r="K1532" s="11">
        <v>319</v>
      </c>
      <c r="L1532" s="8">
        <v>456.16999999999996</v>
      </c>
    </row>
    <row r="1533" spans="1:12" x14ac:dyDescent="0.25">
      <c r="A1533" s="4" t="s">
        <v>40</v>
      </c>
      <c r="B1533" s="4">
        <v>2021</v>
      </c>
      <c r="C1533" s="47">
        <v>44440</v>
      </c>
      <c r="D1533" s="55">
        <f t="shared" si="26"/>
        <v>44440</v>
      </c>
      <c r="E1533" s="4" t="s">
        <v>45</v>
      </c>
      <c r="F1533" s="4" t="s">
        <v>55</v>
      </c>
      <c r="G1533" s="4" t="s">
        <v>56</v>
      </c>
      <c r="H1533" s="4" t="s">
        <v>48</v>
      </c>
      <c r="I1533" s="4" t="s">
        <v>54</v>
      </c>
      <c r="J1533" s="4" t="s">
        <v>50</v>
      </c>
      <c r="K1533" s="10">
        <v>313</v>
      </c>
      <c r="L1533" s="9">
        <v>447.59000000000003</v>
      </c>
    </row>
    <row r="1534" spans="1:12" x14ac:dyDescent="0.25">
      <c r="A1534" s="2" t="s">
        <v>42</v>
      </c>
      <c r="B1534" s="2">
        <v>2022</v>
      </c>
      <c r="C1534" s="46">
        <v>44652</v>
      </c>
      <c r="D1534" s="54">
        <f>C1534</f>
        <v>44652</v>
      </c>
      <c r="E1534" s="2" t="s">
        <v>45</v>
      </c>
      <c r="F1534" s="2" t="s">
        <v>46</v>
      </c>
      <c r="G1534" s="2" t="s">
        <v>47</v>
      </c>
      <c r="H1534" s="2" t="s">
        <v>52</v>
      </c>
      <c r="I1534" s="2" t="s">
        <v>49</v>
      </c>
      <c r="J1534" s="2" t="s">
        <v>50</v>
      </c>
      <c r="K1534" s="11">
        <v>212</v>
      </c>
      <c r="L1534" s="8">
        <v>303.15999999999997</v>
      </c>
    </row>
    <row r="1535" spans="1:12" x14ac:dyDescent="0.25">
      <c r="A1535" s="4" t="s">
        <v>41</v>
      </c>
      <c r="B1535" s="4">
        <v>2022</v>
      </c>
      <c r="C1535" s="47">
        <v>44652</v>
      </c>
      <c r="D1535" s="55">
        <f>C1535</f>
        <v>44652</v>
      </c>
      <c r="E1535" s="4" t="s">
        <v>45</v>
      </c>
      <c r="F1535" s="4" t="s">
        <v>46</v>
      </c>
      <c r="G1535" s="4" t="s">
        <v>47</v>
      </c>
      <c r="H1535" s="4" t="s">
        <v>52</v>
      </c>
      <c r="I1535" s="4" t="s">
        <v>49</v>
      </c>
      <c r="J1535" s="4" t="s">
        <v>50</v>
      </c>
      <c r="K1535" s="10">
        <v>206</v>
      </c>
      <c r="L1535" s="9">
        <v>294.58</v>
      </c>
    </row>
    <row r="1536" spans="1:12" x14ac:dyDescent="0.25">
      <c r="A1536" s="2" t="s">
        <v>42</v>
      </c>
      <c r="B1536" s="2">
        <v>2022</v>
      </c>
      <c r="C1536" s="46">
        <v>44652</v>
      </c>
      <c r="D1536" s="54">
        <f t="shared" ref="D1536:D1541" si="27">C1536</f>
        <v>44652</v>
      </c>
      <c r="E1536" s="2" t="s">
        <v>45</v>
      </c>
      <c r="F1536" s="2" t="s">
        <v>46</v>
      </c>
      <c r="G1536" s="2" t="s">
        <v>47</v>
      </c>
      <c r="H1536" s="2" t="s">
        <v>52</v>
      </c>
      <c r="I1536" s="2" t="s">
        <v>49</v>
      </c>
      <c r="J1536" s="2" t="s">
        <v>51</v>
      </c>
      <c r="K1536" s="11">
        <v>216</v>
      </c>
      <c r="L1536" s="8">
        <v>308.88</v>
      </c>
    </row>
    <row r="1537" spans="1:12" x14ac:dyDescent="0.25">
      <c r="A1537" s="4" t="s">
        <v>41</v>
      </c>
      <c r="B1537" s="4">
        <v>2022</v>
      </c>
      <c r="C1537" s="47">
        <v>44652</v>
      </c>
      <c r="D1537" s="55">
        <f t="shared" si="27"/>
        <v>44652</v>
      </c>
      <c r="E1537" s="4" t="s">
        <v>45</v>
      </c>
      <c r="F1537" s="4" t="s">
        <v>46</v>
      </c>
      <c r="G1537" s="4" t="s">
        <v>47</v>
      </c>
      <c r="H1537" s="4" t="s">
        <v>52</v>
      </c>
      <c r="I1537" s="4" t="s">
        <v>49</v>
      </c>
      <c r="J1537" s="4" t="s">
        <v>51</v>
      </c>
      <c r="K1537" s="10">
        <v>210</v>
      </c>
      <c r="L1537" s="9">
        <v>300.3</v>
      </c>
    </row>
    <row r="1538" spans="1:12" x14ac:dyDescent="0.25">
      <c r="A1538" s="2" t="s">
        <v>42</v>
      </c>
      <c r="B1538" s="2">
        <v>2022</v>
      </c>
      <c r="C1538" s="46">
        <v>44652</v>
      </c>
      <c r="D1538" s="54">
        <f t="shared" si="27"/>
        <v>44652</v>
      </c>
      <c r="E1538" s="2" t="s">
        <v>45</v>
      </c>
      <c r="F1538" s="2" t="s">
        <v>46</v>
      </c>
      <c r="G1538" s="2" t="s">
        <v>47</v>
      </c>
      <c r="H1538" s="2" t="s">
        <v>52</v>
      </c>
      <c r="I1538" s="2" t="s">
        <v>49</v>
      </c>
      <c r="J1538" s="2" t="s">
        <v>51</v>
      </c>
      <c r="K1538" s="11">
        <v>204</v>
      </c>
      <c r="L1538" s="8">
        <v>291.72000000000003</v>
      </c>
    </row>
    <row r="1539" spans="1:12" x14ac:dyDescent="0.25">
      <c r="A1539" s="4" t="s">
        <v>42</v>
      </c>
      <c r="B1539" s="4">
        <v>2022</v>
      </c>
      <c r="C1539" s="47">
        <v>44652</v>
      </c>
      <c r="D1539" s="55">
        <f t="shared" si="27"/>
        <v>44652</v>
      </c>
      <c r="E1539" s="4" t="s">
        <v>45</v>
      </c>
      <c r="F1539" s="4" t="s">
        <v>46</v>
      </c>
      <c r="G1539" s="4" t="s">
        <v>47</v>
      </c>
      <c r="H1539" s="4" t="s">
        <v>52</v>
      </c>
      <c r="I1539" s="4" t="s">
        <v>49</v>
      </c>
      <c r="J1539" s="4" t="s">
        <v>51</v>
      </c>
      <c r="K1539" s="10">
        <v>213</v>
      </c>
      <c r="L1539" s="9">
        <v>304.59000000000003</v>
      </c>
    </row>
    <row r="1540" spans="1:12" x14ac:dyDescent="0.25">
      <c r="A1540" s="2" t="s">
        <v>40</v>
      </c>
      <c r="B1540" s="2">
        <v>2022</v>
      </c>
      <c r="C1540" s="46">
        <v>44652</v>
      </c>
      <c r="D1540" s="54">
        <f t="shared" si="27"/>
        <v>44652</v>
      </c>
      <c r="E1540" s="2" t="s">
        <v>45</v>
      </c>
      <c r="F1540" s="2" t="s">
        <v>46</v>
      </c>
      <c r="G1540" s="2" t="s">
        <v>47</v>
      </c>
      <c r="H1540" s="2" t="s">
        <v>52</v>
      </c>
      <c r="I1540" s="2" t="s">
        <v>49</v>
      </c>
      <c r="J1540" s="2" t="s">
        <v>51</v>
      </c>
      <c r="K1540" s="11">
        <v>207</v>
      </c>
      <c r="L1540" s="8">
        <v>296.01</v>
      </c>
    </row>
    <row r="1541" spans="1:12" x14ac:dyDescent="0.25">
      <c r="A1541" s="4" t="s">
        <v>41</v>
      </c>
      <c r="B1541" s="4">
        <v>2022</v>
      </c>
      <c r="C1541" s="47">
        <v>44652</v>
      </c>
      <c r="D1541" s="55">
        <f t="shared" si="27"/>
        <v>44652</v>
      </c>
      <c r="E1541" s="4" t="s">
        <v>45</v>
      </c>
      <c r="F1541" s="4" t="s">
        <v>46</v>
      </c>
      <c r="G1541" s="4" t="s">
        <v>47</v>
      </c>
      <c r="H1541" s="4" t="s">
        <v>52</v>
      </c>
      <c r="I1541" s="4" t="s">
        <v>49</v>
      </c>
      <c r="J1541" s="4" t="s">
        <v>51</v>
      </c>
      <c r="K1541" s="10">
        <v>201</v>
      </c>
      <c r="L1541" s="9">
        <v>287.43</v>
      </c>
    </row>
    <row r="1542" spans="1:12" x14ac:dyDescent="0.25">
      <c r="A1542" s="2" t="s">
        <v>41</v>
      </c>
      <c r="B1542" s="2">
        <v>2022</v>
      </c>
      <c r="C1542" s="46">
        <v>44652</v>
      </c>
      <c r="D1542" s="54">
        <f t="shared" ref="D1542:D1551" si="28">C1542</f>
        <v>44652</v>
      </c>
      <c r="E1542" s="2" t="s">
        <v>45</v>
      </c>
      <c r="F1542" s="2" t="s">
        <v>46</v>
      </c>
      <c r="G1542" s="2" t="s">
        <v>47</v>
      </c>
      <c r="H1542" s="2" t="s">
        <v>52</v>
      </c>
      <c r="I1542" s="2" t="s">
        <v>49</v>
      </c>
      <c r="J1542" s="2" t="s">
        <v>50</v>
      </c>
      <c r="K1542" s="11">
        <v>215</v>
      </c>
      <c r="L1542" s="8">
        <v>307.45</v>
      </c>
    </row>
    <row r="1543" spans="1:12" x14ac:dyDescent="0.25">
      <c r="A1543" s="4" t="s">
        <v>41</v>
      </c>
      <c r="B1543" s="4">
        <v>2022</v>
      </c>
      <c r="C1543" s="47">
        <v>44652</v>
      </c>
      <c r="D1543" s="55">
        <f t="shared" si="28"/>
        <v>44652</v>
      </c>
      <c r="E1543" s="4" t="s">
        <v>45</v>
      </c>
      <c r="F1543" s="4" t="s">
        <v>46</v>
      </c>
      <c r="G1543" s="4" t="s">
        <v>47</v>
      </c>
      <c r="H1543" s="4" t="s">
        <v>52</v>
      </c>
      <c r="I1543" s="4" t="s">
        <v>49</v>
      </c>
      <c r="J1543" s="4" t="s">
        <v>50</v>
      </c>
      <c r="K1543" s="10">
        <v>209</v>
      </c>
      <c r="L1543" s="9">
        <v>298.87</v>
      </c>
    </row>
    <row r="1544" spans="1:12" x14ac:dyDescent="0.25">
      <c r="A1544" s="2" t="s">
        <v>43</v>
      </c>
      <c r="B1544" s="2">
        <v>2022</v>
      </c>
      <c r="C1544" s="46">
        <v>44652</v>
      </c>
      <c r="D1544" s="54">
        <f t="shared" si="28"/>
        <v>44652</v>
      </c>
      <c r="E1544" s="2" t="s">
        <v>45</v>
      </c>
      <c r="F1544" s="2" t="s">
        <v>46</v>
      </c>
      <c r="G1544" s="2" t="s">
        <v>47</v>
      </c>
      <c r="H1544" s="2" t="s">
        <v>52</v>
      </c>
      <c r="I1544" s="2" t="s">
        <v>49</v>
      </c>
      <c r="J1544" s="2" t="s">
        <v>50</v>
      </c>
      <c r="K1544" s="11">
        <v>203</v>
      </c>
      <c r="L1544" s="8">
        <v>290.28999999999996</v>
      </c>
    </row>
    <row r="1545" spans="1:12" x14ac:dyDescent="0.25">
      <c r="A1545" s="4" t="s">
        <v>41</v>
      </c>
      <c r="B1545" s="4">
        <v>2022</v>
      </c>
      <c r="C1545" s="47">
        <v>44774</v>
      </c>
      <c r="D1545" s="55">
        <f t="shared" si="28"/>
        <v>44774</v>
      </c>
      <c r="E1545" s="4" t="s">
        <v>45</v>
      </c>
      <c r="F1545" s="4" t="s">
        <v>46</v>
      </c>
      <c r="G1545" s="4" t="s">
        <v>47</v>
      </c>
      <c r="H1545" s="4" t="s">
        <v>52</v>
      </c>
      <c r="I1545" s="4" t="s">
        <v>49</v>
      </c>
      <c r="J1545" s="4" t="s">
        <v>51</v>
      </c>
      <c r="K1545" s="10">
        <v>158</v>
      </c>
      <c r="L1545" s="9">
        <v>225.94</v>
      </c>
    </row>
    <row r="1546" spans="1:12" x14ac:dyDescent="0.25">
      <c r="A1546" s="2" t="s">
        <v>41</v>
      </c>
      <c r="B1546" s="2">
        <v>2022</v>
      </c>
      <c r="C1546" s="46">
        <v>44774</v>
      </c>
      <c r="D1546" s="54">
        <f t="shared" si="28"/>
        <v>44774</v>
      </c>
      <c r="E1546" s="2" t="s">
        <v>45</v>
      </c>
      <c r="F1546" s="2" t="s">
        <v>46</v>
      </c>
      <c r="G1546" s="2" t="s">
        <v>47</v>
      </c>
      <c r="H1546" s="2" t="s">
        <v>52</v>
      </c>
      <c r="I1546" s="2" t="s">
        <v>49</v>
      </c>
      <c r="J1546" s="2" t="s">
        <v>51</v>
      </c>
      <c r="K1546" s="11">
        <v>160</v>
      </c>
      <c r="L1546" s="8">
        <v>228.8</v>
      </c>
    </row>
    <row r="1547" spans="1:12" x14ac:dyDescent="0.25">
      <c r="A1547" s="4" t="s">
        <v>44</v>
      </c>
      <c r="B1547" s="4">
        <v>2022</v>
      </c>
      <c r="C1547" s="47">
        <v>44774</v>
      </c>
      <c r="D1547" s="55">
        <f t="shared" si="28"/>
        <v>44774</v>
      </c>
      <c r="E1547" s="4" t="s">
        <v>45</v>
      </c>
      <c r="F1547" s="4" t="s">
        <v>46</v>
      </c>
      <c r="G1547" s="4" t="s">
        <v>47</v>
      </c>
      <c r="H1547" s="4" t="s">
        <v>52</v>
      </c>
      <c r="I1547" s="4" t="s">
        <v>49</v>
      </c>
      <c r="J1547" s="4" t="s">
        <v>51</v>
      </c>
      <c r="K1547" s="10">
        <v>162</v>
      </c>
      <c r="L1547" s="9">
        <v>231.66</v>
      </c>
    </row>
    <row r="1548" spans="1:12" x14ac:dyDescent="0.25">
      <c r="A1548" s="2" t="s">
        <v>40</v>
      </c>
      <c r="B1548" s="2">
        <v>2022</v>
      </c>
      <c r="C1548" s="46">
        <v>44774</v>
      </c>
      <c r="D1548" s="54">
        <f t="shared" si="28"/>
        <v>44774</v>
      </c>
      <c r="E1548" s="2" t="s">
        <v>45</v>
      </c>
      <c r="F1548" s="2" t="s">
        <v>46</v>
      </c>
      <c r="G1548" s="2" t="s">
        <v>47</v>
      </c>
      <c r="H1548" s="2" t="s">
        <v>52</v>
      </c>
      <c r="I1548" s="2" t="s">
        <v>49</v>
      </c>
      <c r="J1548" s="2" t="s">
        <v>51</v>
      </c>
      <c r="K1548" s="11">
        <v>159</v>
      </c>
      <c r="L1548" s="8">
        <v>227.37</v>
      </c>
    </row>
    <row r="1549" spans="1:12" x14ac:dyDescent="0.25">
      <c r="A1549" s="4" t="s">
        <v>41</v>
      </c>
      <c r="B1549" s="4">
        <v>2022</v>
      </c>
      <c r="C1549" s="47">
        <v>44774</v>
      </c>
      <c r="D1549" s="55">
        <f t="shared" si="28"/>
        <v>44774</v>
      </c>
      <c r="E1549" s="4" t="s">
        <v>45</v>
      </c>
      <c r="F1549" s="4" t="s">
        <v>46</v>
      </c>
      <c r="G1549" s="4" t="s">
        <v>47</v>
      </c>
      <c r="H1549" s="4" t="s">
        <v>52</v>
      </c>
      <c r="I1549" s="4" t="s">
        <v>49</v>
      </c>
      <c r="J1549" s="4" t="s">
        <v>51</v>
      </c>
      <c r="K1549" s="10">
        <v>161</v>
      </c>
      <c r="L1549" s="9">
        <v>230.23000000000002</v>
      </c>
    </row>
    <row r="1550" spans="1:12" x14ac:dyDescent="0.25">
      <c r="A1550" s="2" t="s">
        <v>43</v>
      </c>
      <c r="B1550" s="2">
        <v>2022</v>
      </c>
      <c r="C1550" s="46">
        <v>44593</v>
      </c>
      <c r="D1550" s="54">
        <f t="shared" si="28"/>
        <v>44593</v>
      </c>
      <c r="E1550" s="2" t="s">
        <v>45</v>
      </c>
      <c r="F1550" s="2" t="s">
        <v>46</v>
      </c>
      <c r="G1550" s="2" t="s">
        <v>47</v>
      </c>
      <c r="H1550" s="2" t="s">
        <v>52</v>
      </c>
      <c r="I1550" s="2" t="s">
        <v>49</v>
      </c>
      <c r="J1550" s="2" t="s">
        <v>50</v>
      </c>
      <c r="K1550" s="11">
        <v>248</v>
      </c>
      <c r="L1550" s="8">
        <v>354.64</v>
      </c>
    </row>
    <row r="1551" spans="1:12" x14ac:dyDescent="0.25">
      <c r="A1551" s="4" t="s">
        <v>41</v>
      </c>
      <c r="B1551" s="4">
        <v>2022</v>
      </c>
      <c r="C1551" s="47">
        <v>44593</v>
      </c>
      <c r="D1551" s="55">
        <f t="shared" si="28"/>
        <v>44593</v>
      </c>
      <c r="E1551" s="4" t="s">
        <v>45</v>
      </c>
      <c r="F1551" s="4" t="s">
        <v>46</v>
      </c>
      <c r="G1551" s="4" t="s">
        <v>47</v>
      </c>
      <c r="H1551" s="4" t="s">
        <v>52</v>
      </c>
      <c r="I1551" s="4" t="s">
        <v>49</v>
      </c>
      <c r="J1551" s="4" t="s">
        <v>50</v>
      </c>
      <c r="K1551" s="10">
        <v>242</v>
      </c>
      <c r="L1551" s="9">
        <v>346.06</v>
      </c>
    </row>
    <row r="1552" spans="1:12" x14ac:dyDescent="0.25">
      <c r="A1552" s="2" t="s">
        <v>42</v>
      </c>
      <c r="B1552" s="2">
        <v>2022</v>
      </c>
      <c r="C1552" s="46">
        <v>44593</v>
      </c>
      <c r="D1552" s="54">
        <f t="shared" ref="D1552:D1617" si="29">C1552</f>
        <v>44593</v>
      </c>
      <c r="E1552" s="2" t="s">
        <v>45</v>
      </c>
      <c r="F1552" s="2" t="s">
        <v>46</v>
      </c>
      <c r="G1552" s="2" t="s">
        <v>47</v>
      </c>
      <c r="H1552" s="2" t="s">
        <v>52</v>
      </c>
      <c r="I1552" s="2" t="s">
        <v>49</v>
      </c>
      <c r="J1552" s="2" t="s">
        <v>50</v>
      </c>
      <c r="K1552" s="11">
        <v>236</v>
      </c>
      <c r="L1552" s="8">
        <v>337.48</v>
      </c>
    </row>
    <row r="1553" spans="1:12" x14ac:dyDescent="0.25">
      <c r="A1553" s="4" t="s">
        <v>42</v>
      </c>
      <c r="B1553" s="4">
        <v>2022</v>
      </c>
      <c r="C1553" s="47">
        <v>44593</v>
      </c>
      <c r="D1553" s="55">
        <f t="shared" si="29"/>
        <v>44593</v>
      </c>
      <c r="E1553" s="4" t="s">
        <v>45</v>
      </c>
      <c r="F1553" s="4" t="s">
        <v>46</v>
      </c>
      <c r="G1553" s="4" t="s">
        <v>47</v>
      </c>
      <c r="H1553" s="4" t="s">
        <v>52</v>
      </c>
      <c r="I1553" s="4" t="s">
        <v>49</v>
      </c>
      <c r="J1553" s="4" t="s">
        <v>51</v>
      </c>
      <c r="K1553" s="10">
        <v>246</v>
      </c>
      <c r="L1553" s="9">
        <v>351.78</v>
      </c>
    </row>
    <row r="1554" spans="1:12" x14ac:dyDescent="0.25">
      <c r="A1554" s="2" t="s">
        <v>40</v>
      </c>
      <c r="B1554" s="2">
        <v>2022</v>
      </c>
      <c r="C1554" s="46">
        <v>44593</v>
      </c>
      <c r="D1554" s="54">
        <f t="shared" si="29"/>
        <v>44593</v>
      </c>
      <c r="E1554" s="2" t="s">
        <v>45</v>
      </c>
      <c r="F1554" s="2" t="s">
        <v>46</v>
      </c>
      <c r="G1554" s="2" t="s">
        <v>47</v>
      </c>
      <c r="H1554" s="2" t="s">
        <v>52</v>
      </c>
      <c r="I1554" s="2" t="s">
        <v>49</v>
      </c>
      <c r="J1554" s="2" t="s">
        <v>51</v>
      </c>
      <c r="K1554" s="11">
        <v>240</v>
      </c>
      <c r="L1554" s="8">
        <v>343.2</v>
      </c>
    </row>
    <row r="1555" spans="1:12" x14ac:dyDescent="0.25">
      <c r="A1555" s="4" t="s">
        <v>42</v>
      </c>
      <c r="B1555" s="4">
        <v>2022</v>
      </c>
      <c r="C1555" s="47">
        <v>44593</v>
      </c>
      <c r="D1555" s="55">
        <f t="shared" si="29"/>
        <v>44593</v>
      </c>
      <c r="E1555" s="4" t="s">
        <v>45</v>
      </c>
      <c r="F1555" s="4" t="s">
        <v>46</v>
      </c>
      <c r="G1555" s="4" t="s">
        <v>47</v>
      </c>
      <c r="H1555" s="4" t="s">
        <v>52</v>
      </c>
      <c r="I1555" s="4" t="s">
        <v>49</v>
      </c>
      <c r="J1555" s="4" t="s">
        <v>51</v>
      </c>
      <c r="K1555" s="10">
        <v>234</v>
      </c>
      <c r="L1555" s="9">
        <v>334.62</v>
      </c>
    </row>
    <row r="1556" spans="1:12" x14ac:dyDescent="0.25">
      <c r="A1556" s="2" t="s">
        <v>40</v>
      </c>
      <c r="B1556" s="2">
        <v>2022</v>
      </c>
      <c r="C1556" s="46">
        <v>44593</v>
      </c>
      <c r="D1556" s="54">
        <f t="shared" si="29"/>
        <v>44593</v>
      </c>
      <c r="E1556" s="2" t="s">
        <v>45</v>
      </c>
      <c r="F1556" s="2" t="s">
        <v>46</v>
      </c>
      <c r="G1556" s="2" t="s">
        <v>47</v>
      </c>
      <c r="H1556" s="2" t="s">
        <v>52</v>
      </c>
      <c r="I1556" s="2" t="s">
        <v>49</v>
      </c>
      <c r="J1556" s="2" t="s">
        <v>51</v>
      </c>
      <c r="K1556" s="11">
        <v>243</v>
      </c>
      <c r="L1556" s="8">
        <v>347.49</v>
      </c>
    </row>
    <row r="1557" spans="1:12" x14ac:dyDescent="0.25">
      <c r="A1557" s="4" t="s">
        <v>41</v>
      </c>
      <c r="B1557" s="4">
        <v>2022</v>
      </c>
      <c r="C1557" s="47">
        <v>44593</v>
      </c>
      <c r="D1557" s="55">
        <f t="shared" si="29"/>
        <v>44593</v>
      </c>
      <c r="E1557" s="4" t="s">
        <v>45</v>
      </c>
      <c r="F1557" s="4" t="s">
        <v>46</v>
      </c>
      <c r="G1557" s="4" t="s">
        <v>47</v>
      </c>
      <c r="H1557" s="4" t="s">
        <v>52</v>
      </c>
      <c r="I1557" s="4" t="s">
        <v>49</v>
      </c>
      <c r="J1557" s="4" t="s">
        <v>51</v>
      </c>
      <c r="K1557" s="10">
        <v>237</v>
      </c>
      <c r="L1557" s="9">
        <v>338.90999999999997</v>
      </c>
    </row>
    <row r="1558" spans="1:12" x14ac:dyDescent="0.25">
      <c r="A1558" s="2" t="s">
        <v>42</v>
      </c>
      <c r="B1558" s="2">
        <v>2022</v>
      </c>
      <c r="C1558" s="46">
        <v>44593</v>
      </c>
      <c r="D1558" s="54">
        <f t="shared" si="29"/>
        <v>44593</v>
      </c>
      <c r="E1558" s="2" t="s">
        <v>45</v>
      </c>
      <c r="F1558" s="2" t="s">
        <v>46</v>
      </c>
      <c r="G1558" s="2" t="s">
        <v>47</v>
      </c>
      <c r="H1558" s="2" t="s">
        <v>52</v>
      </c>
      <c r="I1558" s="2" t="s">
        <v>49</v>
      </c>
      <c r="J1558" s="2" t="s">
        <v>50</v>
      </c>
      <c r="K1558" s="11">
        <v>245</v>
      </c>
      <c r="L1558" s="8">
        <v>350.35</v>
      </c>
    </row>
    <row r="1559" spans="1:12" x14ac:dyDescent="0.25">
      <c r="A1559" s="4" t="s">
        <v>41</v>
      </c>
      <c r="B1559" s="4">
        <v>2022</v>
      </c>
      <c r="C1559" s="47">
        <v>44593</v>
      </c>
      <c r="D1559" s="55">
        <f t="shared" si="29"/>
        <v>44593</v>
      </c>
      <c r="E1559" s="4" t="s">
        <v>45</v>
      </c>
      <c r="F1559" s="4" t="s">
        <v>46</v>
      </c>
      <c r="G1559" s="4" t="s">
        <v>47</v>
      </c>
      <c r="H1559" s="4" t="s">
        <v>52</v>
      </c>
      <c r="I1559" s="4" t="s">
        <v>49</v>
      </c>
      <c r="J1559" s="4" t="s">
        <v>50</v>
      </c>
      <c r="K1559" s="10">
        <v>239</v>
      </c>
      <c r="L1559" s="9">
        <v>341.77</v>
      </c>
    </row>
    <row r="1560" spans="1:12" x14ac:dyDescent="0.25">
      <c r="A1560" s="2" t="s">
        <v>41</v>
      </c>
      <c r="B1560" s="2">
        <v>2022</v>
      </c>
      <c r="C1560" s="46">
        <v>44593</v>
      </c>
      <c r="D1560" s="54">
        <f t="shared" si="29"/>
        <v>44593</v>
      </c>
      <c r="E1560" s="2" t="s">
        <v>45</v>
      </c>
      <c r="F1560" s="2" t="s">
        <v>46</v>
      </c>
      <c r="G1560" s="2" t="s">
        <v>47</v>
      </c>
      <c r="H1560" s="2" t="s">
        <v>52</v>
      </c>
      <c r="I1560" s="2" t="s">
        <v>49</v>
      </c>
      <c r="J1560" s="2" t="s">
        <v>50</v>
      </c>
      <c r="K1560" s="11">
        <v>233</v>
      </c>
      <c r="L1560" s="8">
        <v>333.19</v>
      </c>
    </row>
    <row r="1561" spans="1:12" x14ac:dyDescent="0.25">
      <c r="A1561" s="4" t="s">
        <v>41</v>
      </c>
      <c r="B1561" s="4">
        <v>2022</v>
      </c>
      <c r="C1561" s="47">
        <v>44562</v>
      </c>
      <c r="D1561" s="55">
        <f t="shared" si="29"/>
        <v>44562</v>
      </c>
      <c r="E1561" s="4" t="s">
        <v>45</v>
      </c>
      <c r="F1561" s="4" t="s">
        <v>46</v>
      </c>
      <c r="G1561" s="4" t="s">
        <v>47</v>
      </c>
      <c r="H1561" s="4" t="s">
        <v>52</v>
      </c>
      <c r="I1561" s="4" t="s">
        <v>49</v>
      </c>
      <c r="J1561" s="4" t="s">
        <v>50</v>
      </c>
      <c r="K1561" s="10">
        <v>260</v>
      </c>
      <c r="L1561" s="9">
        <v>371.8</v>
      </c>
    </row>
    <row r="1562" spans="1:12" x14ac:dyDescent="0.25">
      <c r="A1562" s="2" t="s">
        <v>42</v>
      </c>
      <c r="B1562" s="2">
        <v>2022</v>
      </c>
      <c r="C1562" s="46">
        <v>44562</v>
      </c>
      <c r="D1562" s="54">
        <f t="shared" si="29"/>
        <v>44562</v>
      </c>
      <c r="E1562" s="2" t="s">
        <v>45</v>
      </c>
      <c r="F1562" s="2" t="s">
        <v>46</v>
      </c>
      <c r="G1562" s="2" t="s">
        <v>47</v>
      </c>
      <c r="H1562" s="2" t="s">
        <v>52</v>
      </c>
      <c r="I1562" s="2" t="s">
        <v>49</v>
      </c>
      <c r="J1562" s="2" t="s">
        <v>50</v>
      </c>
      <c r="K1562" s="11">
        <v>254</v>
      </c>
      <c r="L1562" s="8">
        <v>363.22</v>
      </c>
    </row>
    <row r="1563" spans="1:12" x14ac:dyDescent="0.25">
      <c r="A1563" s="4" t="s">
        <v>40</v>
      </c>
      <c r="B1563" s="4">
        <v>2022</v>
      </c>
      <c r="C1563" s="47">
        <v>44562</v>
      </c>
      <c r="D1563" s="55">
        <f t="shared" si="29"/>
        <v>44562</v>
      </c>
      <c r="E1563" s="4" t="s">
        <v>45</v>
      </c>
      <c r="F1563" s="4" t="s">
        <v>46</v>
      </c>
      <c r="G1563" s="4" t="s">
        <v>47</v>
      </c>
      <c r="H1563" s="4" t="s">
        <v>52</v>
      </c>
      <c r="I1563" s="4" t="s">
        <v>49</v>
      </c>
      <c r="J1563" s="4" t="s">
        <v>50</v>
      </c>
      <c r="K1563" s="10">
        <v>264</v>
      </c>
      <c r="L1563" s="9">
        <v>526.24</v>
      </c>
    </row>
    <row r="1564" spans="1:12" x14ac:dyDescent="0.25">
      <c r="A1564" s="2" t="s">
        <v>42</v>
      </c>
      <c r="B1564" s="2">
        <v>2022</v>
      </c>
      <c r="C1564" s="46">
        <v>44562</v>
      </c>
      <c r="D1564" s="54">
        <f t="shared" si="29"/>
        <v>44562</v>
      </c>
      <c r="E1564" s="2" t="s">
        <v>45</v>
      </c>
      <c r="F1564" s="2" t="s">
        <v>46</v>
      </c>
      <c r="G1564" s="2" t="s">
        <v>47</v>
      </c>
      <c r="H1564" s="2" t="s">
        <v>52</v>
      </c>
      <c r="I1564" s="2" t="s">
        <v>49</v>
      </c>
      <c r="J1564" s="2" t="s">
        <v>51</v>
      </c>
      <c r="K1564" s="11">
        <v>258</v>
      </c>
      <c r="L1564" s="8">
        <v>526.24</v>
      </c>
    </row>
    <row r="1565" spans="1:12" x14ac:dyDescent="0.25">
      <c r="A1565" s="4" t="s">
        <v>41</v>
      </c>
      <c r="B1565" s="4">
        <v>2022</v>
      </c>
      <c r="C1565" s="47">
        <v>44562</v>
      </c>
      <c r="D1565" s="55">
        <f t="shared" si="29"/>
        <v>44562</v>
      </c>
      <c r="E1565" s="4" t="s">
        <v>45</v>
      </c>
      <c r="F1565" s="4" t="s">
        <v>46</v>
      </c>
      <c r="G1565" s="4" t="s">
        <v>47</v>
      </c>
      <c r="H1565" s="4" t="s">
        <v>52</v>
      </c>
      <c r="I1565" s="4" t="s">
        <v>49</v>
      </c>
      <c r="J1565" s="4" t="s">
        <v>51</v>
      </c>
      <c r="K1565" s="10">
        <v>252</v>
      </c>
      <c r="L1565" s="9">
        <v>360.36</v>
      </c>
    </row>
    <row r="1566" spans="1:12" x14ac:dyDescent="0.25">
      <c r="A1566" s="2" t="s">
        <v>40</v>
      </c>
      <c r="B1566" s="2">
        <v>2022</v>
      </c>
      <c r="C1566" s="46">
        <v>44562</v>
      </c>
      <c r="D1566" s="54">
        <f t="shared" si="29"/>
        <v>44562</v>
      </c>
      <c r="E1566" s="2" t="s">
        <v>45</v>
      </c>
      <c r="F1566" s="2" t="s">
        <v>46</v>
      </c>
      <c r="G1566" s="2" t="s">
        <v>47</v>
      </c>
      <c r="H1566" s="2" t="s">
        <v>52</v>
      </c>
      <c r="I1566" s="2" t="s">
        <v>49</v>
      </c>
      <c r="J1566" s="2" t="s">
        <v>50</v>
      </c>
      <c r="K1566" s="11">
        <v>261</v>
      </c>
      <c r="L1566" s="8">
        <v>373.23</v>
      </c>
    </row>
    <row r="1567" spans="1:12" x14ac:dyDescent="0.25">
      <c r="A1567" s="4" t="s">
        <v>41</v>
      </c>
      <c r="B1567" s="4">
        <v>2022</v>
      </c>
      <c r="C1567" s="47">
        <v>44562</v>
      </c>
      <c r="D1567" s="55">
        <f t="shared" si="29"/>
        <v>44562</v>
      </c>
      <c r="E1567" s="4" t="s">
        <v>45</v>
      </c>
      <c r="F1567" s="4" t="s">
        <v>46</v>
      </c>
      <c r="G1567" s="4" t="s">
        <v>47</v>
      </c>
      <c r="H1567" s="4" t="s">
        <v>52</v>
      </c>
      <c r="I1567" s="4" t="s">
        <v>49</v>
      </c>
      <c r="J1567" s="4" t="s">
        <v>51</v>
      </c>
      <c r="K1567" s="10">
        <v>255</v>
      </c>
      <c r="L1567" s="9">
        <v>364.65</v>
      </c>
    </row>
    <row r="1568" spans="1:12" x14ac:dyDescent="0.25">
      <c r="A1568" s="2" t="s">
        <v>40</v>
      </c>
      <c r="B1568" s="2">
        <v>2022</v>
      </c>
      <c r="C1568" s="46">
        <v>44562</v>
      </c>
      <c r="D1568" s="54">
        <f t="shared" si="29"/>
        <v>44562</v>
      </c>
      <c r="E1568" s="2" t="s">
        <v>45</v>
      </c>
      <c r="F1568" s="2" t="s">
        <v>46</v>
      </c>
      <c r="G1568" s="2" t="s">
        <v>47</v>
      </c>
      <c r="H1568" s="2" t="s">
        <v>52</v>
      </c>
      <c r="I1568" s="2" t="s">
        <v>49</v>
      </c>
      <c r="J1568" s="2" t="s">
        <v>51</v>
      </c>
      <c r="K1568" s="11">
        <v>249</v>
      </c>
      <c r="L1568" s="8">
        <v>356.07</v>
      </c>
    </row>
    <row r="1569" spans="1:12" x14ac:dyDescent="0.25">
      <c r="A1569" s="4" t="s">
        <v>43</v>
      </c>
      <c r="B1569" s="4">
        <v>2022</v>
      </c>
      <c r="C1569" s="47">
        <v>44562</v>
      </c>
      <c r="D1569" s="55">
        <f t="shared" si="29"/>
        <v>44562</v>
      </c>
      <c r="E1569" s="4" t="s">
        <v>45</v>
      </c>
      <c r="F1569" s="4" t="s">
        <v>46</v>
      </c>
      <c r="G1569" s="4" t="s">
        <v>47</v>
      </c>
      <c r="H1569" s="4" t="s">
        <v>52</v>
      </c>
      <c r="I1569" s="4" t="s">
        <v>49</v>
      </c>
      <c r="J1569" s="4" t="s">
        <v>50</v>
      </c>
      <c r="K1569" s="10">
        <v>263</v>
      </c>
      <c r="L1569" s="9">
        <v>376.09000000000003</v>
      </c>
    </row>
    <row r="1570" spans="1:12" x14ac:dyDescent="0.25">
      <c r="A1570" s="2" t="s">
        <v>41</v>
      </c>
      <c r="B1570" s="2">
        <v>2022</v>
      </c>
      <c r="C1570" s="46">
        <v>44562</v>
      </c>
      <c r="D1570" s="54">
        <f t="shared" si="29"/>
        <v>44562</v>
      </c>
      <c r="E1570" s="2" t="s">
        <v>45</v>
      </c>
      <c r="F1570" s="2" t="s">
        <v>46</v>
      </c>
      <c r="G1570" s="2" t="s">
        <v>47</v>
      </c>
      <c r="H1570" s="2" t="s">
        <v>52</v>
      </c>
      <c r="I1570" s="2" t="s">
        <v>49</v>
      </c>
      <c r="J1570" s="2" t="s">
        <v>50</v>
      </c>
      <c r="K1570" s="11">
        <v>257</v>
      </c>
      <c r="L1570" s="8">
        <v>367.51</v>
      </c>
    </row>
    <row r="1571" spans="1:12" x14ac:dyDescent="0.25">
      <c r="A1571" s="4" t="s">
        <v>40</v>
      </c>
      <c r="B1571" s="4">
        <v>2022</v>
      </c>
      <c r="C1571" s="47">
        <v>44562</v>
      </c>
      <c r="D1571" s="55">
        <f t="shared" si="29"/>
        <v>44562</v>
      </c>
      <c r="E1571" s="4" t="s">
        <v>45</v>
      </c>
      <c r="F1571" s="4" t="s">
        <v>46</v>
      </c>
      <c r="G1571" s="4" t="s">
        <v>47</v>
      </c>
      <c r="H1571" s="4" t="s">
        <v>52</v>
      </c>
      <c r="I1571" s="4" t="s">
        <v>49</v>
      </c>
      <c r="J1571" s="4" t="s">
        <v>50</v>
      </c>
      <c r="K1571" s="10">
        <v>251</v>
      </c>
      <c r="L1571" s="9">
        <v>358.93</v>
      </c>
    </row>
    <row r="1572" spans="1:12" x14ac:dyDescent="0.25">
      <c r="A1572" s="2" t="s">
        <v>44</v>
      </c>
      <c r="B1572" s="2">
        <v>2022</v>
      </c>
      <c r="C1572" s="46">
        <v>44743</v>
      </c>
      <c r="D1572" s="54">
        <f t="shared" si="29"/>
        <v>44743</v>
      </c>
      <c r="E1572" s="2" t="s">
        <v>45</v>
      </c>
      <c r="F1572" s="2" t="s">
        <v>46</v>
      </c>
      <c r="G1572" s="2" t="s">
        <v>47</v>
      </c>
      <c r="H1572" s="2" t="s">
        <v>52</v>
      </c>
      <c r="I1572" s="2" t="s">
        <v>49</v>
      </c>
      <c r="J1572" s="2" t="s">
        <v>51</v>
      </c>
      <c r="K1572" s="11">
        <v>164</v>
      </c>
      <c r="L1572" s="8">
        <v>234.51999999999998</v>
      </c>
    </row>
    <row r="1573" spans="1:12" x14ac:dyDescent="0.25">
      <c r="A1573" s="4" t="s">
        <v>41</v>
      </c>
      <c r="B1573" s="4">
        <v>2022</v>
      </c>
      <c r="C1573" s="47">
        <v>44743</v>
      </c>
      <c r="D1573" s="55">
        <f t="shared" si="29"/>
        <v>44743</v>
      </c>
      <c r="E1573" s="4" t="s">
        <v>45</v>
      </c>
      <c r="F1573" s="4" t="s">
        <v>46</v>
      </c>
      <c r="G1573" s="4" t="s">
        <v>47</v>
      </c>
      <c r="H1573" s="4" t="s">
        <v>52</v>
      </c>
      <c r="I1573" s="4" t="s">
        <v>49</v>
      </c>
      <c r="J1573" s="4" t="s">
        <v>51</v>
      </c>
      <c r="K1573" s="10">
        <v>166</v>
      </c>
      <c r="L1573" s="9">
        <v>237.38</v>
      </c>
    </row>
    <row r="1574" spans="1:12" x14ac:dyDescent="0.25">
      <c r="A1574" s="2" t="s">
        <v>41</v>
      </c>
      <c r="B1574" s="2">
        <v>2022</v>
      </c>
      <c r="C1574" s="46">
        <v>44743</v>
      </c>
      <c r="D1574" s="54">
        <f t="shared" si="29"/>
        <v>44743</v>
      </c>
      <c r="E1574" s="2" t="s">
        <v>45</v>
      </c>
      <c r="F1574" s="2" t="s">
        <v>46</v>
      </c>
      <c r="G1574" s="2" t="s">
        <v>47</v>
      </c>
      <c r="H1574" s="2" t="s">
        <v>52</v>
      </c>
      <c r="I1574" s="2" t="s">
        <v>49</v>
      </c>
      <c r="J1574" s="2" t="s">
        <v>51</v>
      </c>
      <c r="K1574" s="11">
        <v>168</v>
      </c>
      <c r="L1574" s="8">
        <v>240.24</v>
      </c>
    </row>
    <row r="1575" spans="1:12" x14ac:dyDescent="0.25">
      <c r="A1575" s="4" t="s">
        <v>42</v>
      </c>
      <c r="B1575" s="4">
        <v>2022</v>
      </c>
      <c r="C1575" s="47">
        <v>44743</v>
      </c>
      <c r="D1575" s="55">
        <f t="shared" si="29"/>
        <v>44743</v>
      </c>
      <c r="E1575" s="4" t="s">
        <v>45</v>
      </c>
      <c r="F1575" s="4" t="s">
        <v>46</v>
      </c>
      <c r="G1575" s="4" t="s">
        <v>47</v>
      </c>
      <c r="H1575" s="4" t="s">
        <v>52</v>
      </c>
      <c r="I1575" s="4" t="s">
        <v>49</v>
      </c>
      <c r="J1575" s="4" t="s">
        <v>51</v>
      </c>
      <c r="K1575" s="10">
        <v>165</v>
      </c>
      <c r="L1575" s="9">
        <v>235.95</v>
      </c>
    </row>
    <row r="1576" spans="1:12" x14ac:dyDescent="0.25">
      <c r="A1576" s="2" t="s">
        <v>41</v>
      </c>
      <c r="B1576" s="2">
        <v>2022</v>
      </c>
      <c r="C1576" s="46">
        <v>44743</v>
      </c>
      <c r="D1576" s="54">
        <f t="shared" si="29"/>
        <v>44743</v>
      </c>
      <c r="E1576" s="2" t="s">
        <v>45</v>
      </c>
      <c r="F1576" s="2" t="s">
        <v>46</v>
      </c>
      <c r="G1576" s="2" t="s">
        <v>47</v>
      </c>
      <c r="H1576" s="2" t="s">
        <v>52</v>
      </c>
      <c r="I1576" s="2" t="s">
        <v>49</v>
      </c>
      <c r="J1576" s="2" t="s">
        <v>51</v>
      </c>
      <c r="K1576" s="11">
        <v>163</v>
      </c>
      <c r="L1576" s="8">
        <v>233.09</v>
      </c>
    </row>
    <row r="1577" spans="1:12" x14ac:dyDescent="0.25">
      <c r="A1577" s="4" t="s">
        <v>44</v>
      </c>
      <c r="B1577" s="4">
        <v>2022</v>
      </c>
      <c r="C1577" s="47">
        <v>44743</v>
      </c>
      <c r="D1577" s="55">
        <f t="shared" si="29"/>
        <v>44743</v>
      </c>
      <c r="E1577" s="4" t="s">
        <v>45</v>
      </c>
      <c r="F1577" s="4" t="s">
        <v>46</v>
      </c>
      <c r="G1577" s="4" t="s">
        <v>47</v>
      </c>
      <c r="H1577" s="4" t="s">
        <v>52</v>
      </c>
      <c r="I1577" s="4" t="s">
        <v>49</v>
      </c>
      <c r="J1577" s="4" t="s">
        <v>51</v>
      </c>
      <c r="K1577" s="10">
        <v>167</v>
      </c>
      <c r="L1577" s="9">
        <v>238.81</v>
      </c>
    </row>
    <row r="1578" spans="1:12" x14ac:dyDescent="0.25">
      <c r="A1578" s="2" t="s">
        <v>41</v>
      </c>
      <c r="B1578" s="2">
        <v>2022</v>
      </c>
      <c r="C1578" s="46">
        <v>44713</v>
      </c>
      <c r="D1578" s="54">
        <f t="shared" si="29"/>
        <v>44713</v>
      </c>
      <c r="E1578" s="2" t="s">
        <v>45</v>
      </c>
      <c r="F1578" s="2" t="s">
        <v>46</v>
      </c>
      <c r="G1578" s="2" t="s">
        <v>47</v>
      </c>
      <c r="H1578" s="2" t="s">
        <v>52</v>
      </c>
      <c r="I1578" s="2" t="s">
        <v>49</v>
      </c>
      <c r="J1578" s="2" t="s">
        <v>50</v>
      </c>
      <c r="K1578" s="11">
        <v>182</v>
      </c>
      <c r="L1578" s="8">
        <v>260.26</v>
      </c>
    </row>
    <row r="1579" spans="1:12" x14ac:dyDescent="0.25">
      <c r="A1579" s="4" t="s">
        <v>41</v>
      </c>
      <c r="B1579" s="4">
        <v>2022</v>
      </c>
      <c r="C1579" s="47">
        <v>44713</v>
      </c>
      <c r="D1579" s="55">
        <f t="shared" si="29"/>
        <v>44713</v>
      </c>
      <c r="E1579" s="4" t="s">
        <v>45</v>
      </c>
      <c r="F1579" s="4" t="s">
        <v>46</v>
      </c>
      <c r="G1579" s="4" t="s">
        <v>47</v>
      </c>
      <c r="H1579" s="4" t="s">
        <v>52</v>
      </c>
      <c r="I1579" s="4" t="s">
        <v>49</v>
      </c>
      <c r="J1579" s="4" t="s">
        <v>50</v>
      </c>
      <c r="K1579" s="10">
        <v>176</v>
      </c>
      <c r="L1579" s="9">
        <v>251.68</v>
      </c>
    </row>
    <row r="1580" spans="1:12" x14ac:dyDescent="0.25">
      <c r="A1580" s="2" t="s">
        <v>41</v>
      </c>
      <c r="B1580" s="2">
        <v>2022</v>
      </c>
      <c r="C1580" s="46">
        <v>44713</v>
      </c>
      <c r="D1580" s="54">
        <f t="shared" si="29"/>
        <v>44713</v>
      </c>
      <c r="E1580" s="2" t="s">
        <v>45</v>
      </c>
      <c r="F1580" s="2" t="s">
        <v>46</v>
      </c>
      <c r="G1580" s="2" t="s">
        <v>47</v>
      </c>
      <c r="H1580" s="2" t="s">
        <v>52</v>
      </c>
      <c r="I1580" s="2" t="s">
        <v>49</v>
      </c>
      <c r="J1580" s="2" t="s">
        <v>50</v>
      </c>
      <c r="K1580" s="11">
        <v>170</v>
      </c>
      <c r="L1580" s="8">
        <v>243.1</v>
      </c>
    </row>
    <row r="1581" spans="1:12" x14ac:dyDescent="0.25">
      <c r="A1581" s="4" t="s">
        <v>41</v>
      </c>
      <c r="B1581" s="4">
        <v>2022</v>
      </c>
      <c r="C1581" s="47">
        <v>44713</v>
      </c>
      <c r="D1581" s="55">
        <f t="shared" si="29"/>
        <v>44713</v>
      </c>
      <c r="E1581" s="4" t="s">
        <v>45</v>
      </c>
      <c r="F1581" s="4" t="s">
        <v>46</v>
      </c>
      <c r="G1581" s="4" t="s">
        <v>47</v>
      </c>
      <c r="H1581" s="4" t="s">
        <v>52</v>
      </c>
      <c r="I1581" s="4" t="s">
        <v>49</v>
      </c>
      <c r="J1581" s="4" t="s">
        <v>51</v>
      </c>
      <c r="K1581" s="10">
        <v>180</v>
      </c>
      <c r="L1581" s="9">
        <v>257.39999999999998</v>
      </c>
    </row>
    <row r="1582" spans="1:12" x14ac:dyDescent="0.25">
      <c r="A1582" s="2" t="s">
        <v>40</v>
      </c>
      <c r="B1582" s="2">
        <v>2022</v>
      </c>
      <c r="C1582" s="46">
        <v>44713</v>
      </c>
      <c r="D1582" s="54">
        <f t="shared" si="29"/>
        <v>44713</v>
      </c>
      <c r="E1582" s="2" t="s">
        <v>45</v>
      </c>
      <c r="F1582" s="2" t="s">
        <v>46</v>
      </c>
      <c r="G1582" s="2" t="s">
        <v>47</v>
      </c>
      <c r="H1582" s="2" t="s">
        <v>52</v>
      </c>
      <c r="I1582" s="2" t="s">
        <v>49</v>
      </c>
      <c r="J1582" s="2" t="s">
        <v>51</v>
      </c>
      <c r="K1582" s="11">
        <v>174</v>
      </c>
      <c r="L1582" s="8">
        <v>248.82</v>
      </c>
    </row>
    <row r="1583" spans="1:12" x14ac:dyDescent="0.25">
      <c r="A1583" s="4" t="s">
        <v>40</v>
      </c>
      <c r="B1583" s="4">
        <v>2022</v>
      </c>
      <c r="C1583" s="47">
        <v>44713</v>
      </c>
      <c r="D1583" s="55">
        <f t="shared" si="29"/>
        <v>44713</v>
      </c>
      <c r="E1583" s="4" t="s">
        <v>45</v>
      </c>
      <c r="F1583" s="4" t="s">
        <v>46</v>
      </c>
      <c r="G1583" s="4" t="s">
        <v>47</v>
      </c>
      <c r="H1583" s="4" t="s">
        <v>52</v>
      </c>
      <c r="I1583" s="4" t="s">
        <v>49</v>
      </c>
      <c r="J1583" s="4" t="s">
        <v>51</v>
      </c>
      <c r="K1583" s="10">
        <v>183</v>
      </c>
      <c r="L1583" s="9">
        <v>261.69</v>
      </c>
    </row>
    <row r="1584" spans="1:12" x14ac:dyDescent="0.25">
      <c r="A1584" s="2" t="s">
        <v>41</v>
      </c>
      <c r="B1584" s="2">
        <v>2022</v>
      </c>
      <c r="C1584" s="46">
        <v>44713</v>
      </c>
      <c r="D1584" s="54">
        <f t="shared" si="29"/>
        <v>44713</v>
      </c>
      <c r="E1584" s="2" t="s">
        <v>45</v>
      </c>
      <c r="F1584" s="2" t="s">
        <v>46</v>
      </c>
      <c r="G1584" s="2" t="s">
        <v>47</v>
      </c>
      <c r="H1584" s="2" t="s">
        <v>52</v>
      </c>
      <c r="I1584" s="2" t="s">
        <v>49</v>
      </c>
      <c r="J1584" s="2" t="s">
        <v>51</v>
      </c>
      <c r="K1584" s="11">
        <v>177</v>
      </c>
      <c r="L1584" s="8">
        <v>253.11</v>
      </c>
    </row>
    <row r="1585" spans="1:12" x14ac:dyDescent="0.25">
      <c r="A1585" s="4" t="s">
        <v>41</v>
      </c>
      <c r="B1585" s="4">
        <v>2022</v>
      </c>
      <c r="C1585" s="47">
        <v>44713</v>
      </c>
      <c r="D1585" s="55">
        <f t="shared" si="29"/>
        <v>44713</v>
      </c>
      <c r="E1585" s="4" t="s">
        <v>45</v>
      </c>
      <c r="F1585" s="4" t="s">
        <v>46</v>
      </c>
      <c r="G1585" s="4" t="s">
        <v>47</v>
      </c>
      <c r="H1585" s="4" t="s">
        <v>52</v>
      </c>
      <c r="I1585" s="4" t="s">
        <v>49</v>
      </c>
      <c r="J1585" s="4" t="s">
        <v>51</v>
      </c>
      <c r="K1585" s="10">
        <v>171</v>
      </c>
      <c r="L1585" s="9">
        <v>244.53</v>
      </c>
    </row>
    <row r="1586" spans="1:12" x14ac:dyDescent="0.25">
      <c r="A1586" s="2" t="s">
        <v>43</v>
      </c>
      <c r="B1586" s="2">
        <v>2022</v>
      </c>
      <c r="C1586" s="46">
        <v>44713</v>
      </c>
      <c r="D1586" s="54">
        <f t="shared" si="29"/>
        <v>44713</v>
      </c>
      <c r="E1586" s="2" t="s">
        <v>45</v>
      </c>
      <c r="F1586" s="2" t="s">
        <v>46</v>
      </c>
      <c r="G1586" s="2" t="s">
        <v>47</v>
      </c>
      <c r="H1586" s="2" t="s">
        <v>52</v>
      </c>
      <c r="I1586" s="2" t="s">
        <v>49</v>
      </c>
      <c r="J1586" s="2" t="s">
        <v>50</v>
      </c>
      <c r="K1586" s="11">
        <v>179</v>
      </c>
      <c r="L1586" s="8">
        <v>255.97</v>
      </c>
    </row>
    <row r="1587" spans="1:12" x14ac:dyDescent="0.25">
      <c r="A1587" s="4" t="s">
        <v>40</v>
      </c>
      <c r="B1587" s="4">
        <v>2022</v>
      </c>
      <c r="C1587" s="47">
        <v>44713</v>
      </c>
      <c r="D1587" s="55">
        <f t="shared" si="29"/>
        <v>44713</v>
      </c>
      <c r="E1587" s="4" t="s">
        <v>45</v>
      </c>
      <c r="F1587" s="4" t="s">
        <v>46</v>
      </c>
      <c r="G1587" s="4" t="s">
        <v>47</v>
      </c>
      <c r="H1587" s="4" t="s">
        <v>52</v>
      </c>
      <c r="I1587" s="4" t="s">
        <v>49</v>
      </c>
      <c r="J1587" s="4" t="s">
        <v>50</v>
      </c>
      <c r="K1587" s="10">
        <v>173</v>
      </c>
      <c r="L1587" s="9">
        <v>247.39</v>
      </c>
    </row>
    <row r="1588" spans="1:12" x14ac:dyDescent="0.25">
      <c r="A1588" s="2" t="s">
        <v>40</v>
      </c>
      <c r="B1588" s="2">
        <v>2022</v>
      </c>
      <c r="C1588" s="46">
        <v>44621</v>
      </c>
      <c r="D1588" s="54">
        <f t="shared" si="29"/>
        <v>44621</v>
      </c>
      <c r="E1588" s="2" t="s">
        <v>45</v>
      </c>
      <c r="F1588" s="2" t="s">
        <v>46</v>
      </c>
      <c r="G1588" s="2" t="s">
        <v>47</v>
      </c>
      <c r="H1588" s="2" t="s">
        <v>52</v>
      </c>
      <c r="I1588" s="2" t="s">
        <v>49</v>
      </c>
      <c r="J1588" s="2" t="s">
        <v>50</v>
      </c>
      <c r="K1588" s="11">
        <v>230</v>
      </c>
      <c r="L1588" s="8">
        <v>328.9</v>
      </c>
    </row>
    <row r="1589" spans="1:12" x14ac:dyDescent="0.25">
      <c r="A1589" s="4" t="s">
        <v>41</v>
      </c>
      <c r="B1589" s="4">
        <v>2022</v>
      </c>
      <c r="C1589" s="47">
        <v>44621</v>
      </c>
      <c r="D1589" s="55">
        <f t="shared" si="29"/>
        <v>44621</v>
      </c>
      <c r="E1589" s="4" t="s">
        <v>45</v>
      </c>
      <c r="F1589" s="4" t="s">
        <v>46</v>
      </c>
      <c r="G1589" s="4" t="s">
        <v>47</v>
      </c>
      <c r="H1589" s="4" t="s">
        <v>52</v>
      </c>
      <c r="I1589" s="4" t="s">
        <v>49</v>
      </c>
      <c r="J1589" s="4" t="s">
        <v>50</v>
      </c>
      <c r="K1589" s="10">
        <v>224</v>
      </c>
      <c r="L1589" s="9">
        <v>320.32</v>
      </c>
    </row>
    <row r="1590" spans="1:12" x14ac:dyDescent="0.25">
      <c r="A1590" s="2" t="s">
        <v>43</v>
      </c>
      <c r="B1590" s="2">
        <v>2022</v>
      </c>
      <c r="C1590" s="46">
        <v>44621</v>
      </c>
      <c r="D1590" s="54">
        <f t="shared" si="29"/>
        <v>44621</v>
      </c>
      <c r="E1590" s="2" t="s">
        <v>45</v>
      </c>
      <c r="F1590" s="2" t="s">
        <v>46</v>
      </c>
      <c r="G1590" s="2" t="s">
        <v>47</v>
      </c>
      <c r="H1590" s="2" t="s">
        <v>52</v>
      </c>
      <c r="I1590" s="2" t="s">
        <v>49</v>
      </c>
      <c r="J1590" s="2" t="s">
        <v>50</v>
      </c>
      <c r="K1590" s="11">
        <v>218</v>
      </c>
      <c r="L1590" s="8">
        <v>311.74</v>
      </c>
    </row>
    <row r="1591" spans="1:12" x14ac:dyDescent="0.25">
      <c r="A1591" s="4" t="s">
        <v>41</v>
      </c>
      <c r="B1591" s="4">
        <v>2022</v>
      </c>
      <c r="C1591" s="47">
        <v>44621</v>
      </c>
      <c r="D1591" s="55">
        <f t="shared" si="29"/>
        <v>44621</v>
      </c>
      <c r="E1591" s="4" t="s">
        <v>45</v>
      </c>
      <c r="F1591" s="4" t="s">
        <v>46</v>
      </c>
      <c r="G1591" s="4" t="s">
        <v>47</v>
      </c>
      <c r="H1591" s="4" t="s">
        <v>52</v>
      </c>
      <c r="I1591" s="4" t="s">
        <v>49</v>
      </c>
      <c r="J1591" s="4" t="s">
        <v>51</v>
      </c>
      <c r="K1591" s="10">
        <v>228</v>
      </c>
      <c r="L1591" s="9">
        <v>326.03999999999996</v>
      </c>
    </row>
    <row r="1592" spans="1:12" x14ac:dyDescent="0.25">
      <c r="A1592" s="2" t="s">
        <v>41</v>
      </c>
      <c r="B1592" s="2">
        <v>2022</v>
      </c>
      <c r="C1592" s="46">
        <v>44621</v>
      </c>
      <c r="D1592" s="54">
        <f t="shared" si="29"/>
        <v>44621</v>
      </c>
      <c r="E1592" s="2" t="s">
        <v>45</v>
      </c>
      <c r="F1592" s="2" t="s">
        <v>46</v>
      </c>
      <c r="G1592" s="2" t="s">
        <v>47</v>
      </c>
      <c r="H1592" s="2" t="s">
        <v>52</v>
      </c>
      <c r="I1592" s="2" t="s">
        <v>49</v>
      </c>
      <c r="J1592" s="2" t="s">
        <v>51</v>
      </c>
      <c r="K1592" s="11">
        <v>222</v>
      </c>
      <c r="L1592" s="8">
        <v>317.45999999999998</v>
      </c>
    </row>
    <row r="1593" spans="1:12" x14ac:dyDescent="0.25">
      <c r="A1593" s="4" t="s">
        <v>43</v>
      </c>
      <c r="B1593" s="4">
        <v>2022</v>
      </c>
      <c r="C1593" s="47">
        <v>44621</v>
      </c>
      <c r="D1593" s="55">
        <f t="shared" si="29"/>
        <v>44621</v>
      </c>
      <c r="E1593" s="4" t="s">
        <v>45</v>
      </c>
      <c r="F1593" s="4" t="s">
        <v>46</v>
      </c>
      <c r="G1593" s="4" t="s">
        <v>47</v>
      </c>
      <c r="H1593" s="4" t="s">
        <v>52</v>
      </c>
      <c r="I1593" s="4" t="s">
        <v>49</v>
      </c>
      <c r="J1593" s="4" t="s">
        <v>51</v>
      </c>
      <c r="K1593" s="10">
        <v>231</v>
      </c>
      <c r="L1593" s="9">
        <v>330.33</v>
      </c>
    </row>
    <row r="1594" spans="1:12" x14ac:dyDescent="0.25">
      <c r="A1594" s="2" t="s">
        <v>42</v>
      </c>
      <c r="B1594" s="2">
        <v>2022</v>
      </c>
      <c r="C1594" s="46">
        <v>44621</v>
      </c>
      <c r="D1594" s="54">
        <f t="shared" si="29"/>
        <v>44621</v>
      </c>
      <c r="E1594" s="2" t="s">
        <v>45</v>
      </c>
      <c r="F1594" s="2" t="s">
        <v>46</v>
      </c>
      <c r="G1594" s="2" t="s">
        <v>47</v>
      </c>
      <c r="H1594" s="2" t="s">
        <v>52</v>
      </c>
      <c r="I1594" s="2" t="s">
        <v>49</v>
      </c>
      <c r="J1594" s="2" t="s">
        <v>51</v>
      </c>
      <c r="K1594" s="11">
        <v>225</v>
      </c>
      <c r="L1594" s="8">
        <v>321.75</v>
      </c>
    </row>
    <row r="1595" spans="1:12" x14ac:dyDescent="0.25">
      <c r="A1595" s="4" t="s">
        <v>44</v>
      </c>
      <c r="B1595" s="4">
        <v>2022</v>
      </c>
      <c r="C1595" s="47">
        <v>44621</v>
      </c>
      <c r="D1595" s="55">
        <f t="shared" si="29"/>
        <v>44621</v>
      </c>
      <c r="E1595" s="4" t="s">
        <v>45</v>
      </c>
      <c r="F1595" s="4" t="s">
        <v>46</v>
      </c>
      <c r="G1595" s="4" t="s">
        <v>47</v>
      </c>
      <c r="H1595" s="4" t="s">
        <v>52</v>
      </c>
      <c r="I1595" s="4" t="s">
        <v>49</v>
      </c>
      <c r="J1595" s="4" t="s">
        <v>51</v>
      </c>
      <c r="K1595" s="10">
        <v>219</v>
      </c>
      <c r="L1595" s="9">
        <v>526.24</v>
      </c>
    </row>
    <row r="1596" spans="1:12" x14ac:dyDescent="0.25">
      <c r="A1596" s="2" t="s">
        <v>40</v>
      </c>
      <c r="B1596" s="2">
        <v>2022</v>
      </c>
      <c r="C1596" s="46">
        <v>44621</v>
      </c>
      <c r="D1596" s="54">
        <f t="shared" si="29"/>
        <v>44621</v>
      </c>
      <c r="E1596" s="2" t="s">
        <v>45</v>
      </c>
      <c r="F1596" s="2" t="s">
        <v>46</v>
      </c>
      <c r="G1596" s="2" t="s">
        <v>47</v>
      </c>
      <c r="H1596" s="2" t="s">
        <v>52</v>
      </c>
      <c r="I1596" s="2" t="s">
        <v>49</v>
      </c>
      <c r="J1596" s="2" t="s">
        <v>50</v>
      </c>
      <c r="K1596" s="11">
        <v>227</v>
      </c>
      <c r="L1596" s="8">
        <v>324.61</v>
      </c>
    </row>
    <row r="1597" spans="1:12" x14ac:dyDescent="0.25">
      <c r="A1597" s="4" t="s">
        <v>40</v>
      </c>
      <c r="B1597" s="4">
        <v>2022</v>
      </c>
      <c r="C1597" s="47">
        <v>44621</v>
      </c>
      <c r="D1597" s="55">
        <f t="shared" si="29"/>
        <v>44621</v>
      </c>
      <c r="E1597" s="4" t="s">
        <v>45</v>
      </c>
      <c r="F1597" s="4" t="s">
        <v>46</v>
      </c>
      <c r="G1597" s="4" t="s">
        <v>47</v>
      </c>
      <c r="H1597" s="4" t="s">
        <v>52</v>
      </c>
      <c r="I1597" s="4" t="s">
        <v>49</v>
      </c>
      <c r="J1597" s="4" t="s">
        <v>50</v>
      </c>
      <c r="K1597" s="10">
        <v>221</v>
      </c>
      <c r="L1597" s="9">
        <v>316.02999999999997</v>
      </c>
    </row>
    <row r="1598" spans="1:12" x14ac:dyDescent="0.25">
      <c r="A1598" s="2" t="s">
        <v>40</v>
      </c>
      <c r="B1598" s="2">
        <v>2022</v>
      </c>
      <c r="C1598" s="46">
        <v>44682</v>
      </c>
      <c r="D1598" s="54">
        <f t="shared" si="29"/>
        <v>44682</v>
      </c>
      <c r="E1598" s="2" t="s">
        <v>45</v>
      </c>
      <c r="F1598" s="2" t="s">
        <v>46</v>
      </c>
      <c r="G1598" s="2" t="s">
        <v>47</v>
      </c>
      <c r="H1598" s="2" t="s">
        <v>52</v>
      </c>
      <c r="I1598" s="2" t="s">
        <v>49</v>
      </c>
      <c r="J1598" s="2" t="s">
        <v>50</v>
      </c>
      <c r="K1598" s="11">
        <v>200</v>
      </c>
      <c r="L1598" s="8">
        <v>286</v>
      </c>
    </row>
    <row r="1599" spans="1:12" x14ac:dyDescent="0.25">
      <c r="A1599" s="4" t="s">
        <v>41</v>
      </c>
      <c r="B1599" s="4">
        <v>2022</v>
      </c>
      <c r="C1599" s="47">
        <v>44682</v>
      </c>
      <c r="D1599" s="55">
        <f t="shared" si="29"/>
        <v>44682</v>
      </c>
      <c r="E1599" s="4" t="s">
        <v>45</v>
      </c>
      <c r="F1599" s="4" t="s">
        <v>46</v>
      </c>
      <c r="G1599" s="4" t="s">
        <v>47</v>
      </c>
      <c r="H1599" s="4" t="s">
        <v>52</v>
      </c>
      <c r="I1599" s="4" t="s">
        <v>49</v>
      </c>
      <c r="J1599" s="4" t="s">
        <v>50</v>
      </c>
      <c r="K1599" s="10">
        <v>194</v>
      </c>
      <c r="L1599" s="9">
        <v>277.42</v>
      </c>
    </row>
    <row r="1600" spans="1:12" x14ac:dyDescent="0.25">
      <c r="A1600" s="2" t="s">
        <v>41</v>
      </c>
      <c r="B1600" s="2">
        <v>2022</v>
      </c>
      <c r="C1600" s="46">
        <v>44682</v>
      </c>
      <c r="D1600" s="54">
        <f t="shared" si="29"/>
        <v>44682</v>
      </c>
      <c r="E1600" s="2" t="s">
        <v>45</v>
      </c>
      <c r="F1600" s="2" t="s">
        <v>46</v>
      </c>
      <c r="G1600" s="2" t="s">
        <v>47</v>
      </c>
      <c r="H1600" s="2" t="s">
        <v>52</v>
      </c>
      <c r="I1600" s="2" t="s">
        <v>49</v>
      </c>
      <c r="J1600" s="2" t="s">
        <v>50</v>
      </c>
      <c r="K1600" s="11">
        <v>188</v>
      </c>
      <c r="L1600" s="8">
        <v>268.84000000000003</v>
      </c>
    </row>
    <row r="1601" spans="1:12" x14ac:dyDescent="0.25">
      <c r="A1601" s="4" t="s">
        <v>41</v>
      </c>
      <c r="B1601" s="4">
        <v>2022</v>
      </c>
      <c r="C1601" s="47">
        <v>44682</v>
      </c>
      <c r="D1601" s="55">
        <f t="shared" si="29"/>
        <v>44682</v>
      </c>
      <c r="E1601" s="4" t="s">
        <v>45</v>
      </c>
      <c r="F1601" s="4" t="s">
        <v>46</v>
      </c>
      <c r="G1601" s="4" t="s">
        <v>47</v>
      </c>
      <c r="H1601" s="4" t="s">
        <v>52</v>
      </c>
      <c r="I1601" s="4" t="s">
        <v>49</v>
      </c>
      <c r="J1601" s="4" t="s">
        <v>51</v>
      </c>
      <c r="K1601" s="10">
        <v>198</v>
      </c>
      <c r="L1601" s="9">
        <v>283.14</v>
      </c>
    </row>
    <row r="1602" spans="1:12" x14ac:dyDescent="0.25">
      <c r="A1602" s="2" t="s">
        <v>41</v>
      </c>
      <c r="B1602" s="2">
        <v>2022</v>
      </c>
      <c r="C1602" s="46">
        <v>44682</v>
      </c>
      <c r="D1602" s="54">
        <f t="shared" si="29"/>
        <v>44682</v>
      </c>
      <c r="E1602" s="2" t="s">
        <v>45</v>
      </c>
      <c r="F1602" s="2" t="s">
        <v>46</v>
      </c>
      <c r="G1602" s="2" t="s">
        <v>47</v>
      </c>
      <c r="H1602" s="2" t="s">
        <v>52</v>
      </c>
      <c r="I1602" s="2" t="s">
        <v>49</v>
      </c>
      <c r="J1602" s="2" t="s">
        <v>51</v>
      </c>
      <c r="K1602" s="11">
        <v>192</v>
      </c>
      <c r="L1602" s="8">
        <v>274.56</v>
      </c>
    </row>
    <row r="1603" spans="1:12" x14ac:dyDescent="0.25">
      <c r="A1603" s="4" t="s">
        <v>41</v>
      </c>
      <c r="B1603" s="4">
        <v>2022</v>
      </c>
      <c r="C1603" s="47">
        <v>44682</v>
      </c>
      <c r="D1603" s="55">
        <f t="shared" si="29"/>
        <v>44682</v>
      </c>
      <c r="E1603" s="4" t="s">
        <v>45</v>
      </c>
      <c r="F1603" s="4" t="s">
        <v>46</v>
      </c>
      <c r="G1603" s="4" t="s">
        <v>47</v>
      </c>
      <c r="H1603" s="4" t="s">
        <v>52</v>
      </c>
      <c r="I1603" s="4" t="s">
        <v>49</v>
      </c>
      <c r="J1603" s="4" t="s">
        <v>51</v>
      </c>
      <c r="K1603" s="10">
        <v>186</v>
      </c>
      <c r="L1603" s="9">
        <v>265.98</v>
      </c>
    </row>
    <row r="1604" spans="1:12" x14ac:dyDescent="0.25">
      <c r="A1604" s="2" t="s">
        <v>40</v>
      </c>
      <c r="B1604" s="2">
        <v>2022</v>
      </c>
      <c r="C1604" s="46">
        <v>44682</v>
      </c>
      <c r="D1604" s="54">
        <f t="shared" si="29"/>
        <v>44682</v>
      </c>
      <c r="E1604" s="2" t="s">
        <v>45</v>
      </c>
      <c r="F1604" s="2" t="s">
        <v>46</v>
      </c>
      <c r="G1604" s="2" t="s">
        <v>47</v>
      </c>
      <c r="H1604" s="2" t="s">
        <v>52</v>
      </c>
      <c r="I1604" s="2" t="s">
        <v>49</v>
      </c>
      <c r="J1604" s="2" t="s">
        <v>51</v>
      </c>
      <c r="K1604" s="11">
        <v>195</v>
      </c>
      <c r="L1604" s="8">
        <v>278.85000000000002</v>
      </c>
    </row>
    <row r="1605" spans="1:12" x14ac:dyDescent="0.25">
      <c r="A1605" s="4" t="s">
        <v>42</v>
      </c>
      <c r="B1605" s="4">
        <v>2022</v>
      </c>
      <c r="C1605" s="47">
        <v>44682</v>
      </c>
      <c r="D1605" s="55">
        <f t="shared" si="29"/>
        <v>44682</v>
      </c>
      <c r="E1605" s="4" t="s">
        <v>45</v>
      </c>
      <c r="F1605" s="4" t="s">
        <v>46</v>
      </c>
      <c r="G1605" s="4" t="s">
        <v>47</v>
      </c>
      <c r="H1605" s="4" t="s">
        <v>52</v>
      </c>
      <c r="I1605" s="4" t="s">
        <v>49</v>
      </c>
      <c r="J1605" s="4" t="s">
        <v>51</v>
      </c>
      <c r="K1605" s="10">
        <v>189</v>
      </c>
      <c r="L1605" s="9">
        <v>270.27</v>
      </c>
    </row>
    <row r="1606" spans="1:12" x14ac:dyDescent="0.25">
      <c r="A1606" s="2" t="s">
        <v>42</v>
      </c>
      <c r="B1606" s="2">
        <v>2022</v>
      </c>
      <c r="C1606" s="46">
        <v>44682</v>
      </c>
      <c r="D1606" s="54">
        <f t="shared" si="29"/>
        <v>44682</v>
      </c>
      <c r="E1606" s="2" t="s">
        <v>45</v>
      </c>
      <c r="F1606" s="2" t="s">
        <v>46</v>
      </c>
      <c r="G1606" s="2" t="s">
        <v>47</v>
      </c>
      <c r="H1606" s="2" t="s">
        <v>52</v>
      </c>
      <c r="I1606" s="2" t="s">
        <v>49</v>
      </c>
      <c r="J1606" s="2" t="s">
        <v>50</v>
      </c>
      <c r="K1606" s="11">
        <v>197</v>
      </c>
      <c r="L1606" s="8">
        <v>281.70999999999998</v>
      </c>
    </row>
    <row r="1607" spans="1:12" x14ac:dyDescent="0.25">
      <c r="A1607" s="4" t="s">
        <v>42</v>
      </c>
      <c r="B1607" s="4">
        <v>2022</v>
      </c>
      <c r="C1607" s="47">
        <v>44682</v>
      </c>
      <c r="D1607" s="55">
        <f t="shared" si="29"/>
        <v>44682</v>
      </c>
      <c r="E1607" s="4" t="s">
        <v>45</v>
      </c>
      <c r="F1607" s="4" t="s">
        <v>46</v>
      </c>
      <c r="G1607" s="4" t="s">
        <v>47</v>
      </c>
      <c r="H1607" s="4" t="s">
        <v>52</v>
      </c>
      <c r="I1607" s="4" t="s">
        <v>49</v>
      </c>
      <c r="J1607" s="4" t="s">
        <v>50</v>
      </c>
      <c r="K1607" s="10">
        <v>191</v>
      </c>
      <c r="L1607" s="9">
        <v>273.13</v>
      </c>
    </row>
    <row r="1608" spans="1:12" x14ac:dyDescent="0.25">
      <c r="A1608" s="2" t="s">
        <v>42</v>
      </c>
      <c r="B1608" s="2">
        <v>2022</v>
      </c>
      <c r="C1608" s="46">
        <v>44682</v>
      </c>
      <c r="D1608" s="54">
        <f t="shared" si="29"/>
        <v>44682</v>
      </c>
      <c r="E1608" s="2" t="s">
        <v>45</v>
      </c>
      <c r="F1608" s="2" t="s">
        <v>46</v>
      </c>
      <c r="G1608" s="2" t="s">
        <v>47</v>
      </c>
      <c r="H1608" s="2" t="s">
        <v>52</v>
      </c>
      <c r="I1608" s="2" t="s">
        <v>49</v>
      </c>
      <c r="J1608" s="2" t="s">
        <v>50</v>
      </c>
      <c r="K1608" s="11">
        <v>185</v>
      </c>
      <c r="L1608" s="8">
        <v>264.55</v>
      </c>
    </row>
    <row r="1609" spans="1:12" x14ac:dyDescent="0.25">
      <c r="A1609" s="4" t="s">
        <v>40</v>
      </c>
      <c r="B1609" s="4">
        <v>2022</v>
      </c>
      <c r="C1609" s="47">
        <v>44805</v>
      </c>
      <c r="D1609" s="55">
        <f t="shared" si="29"/>
        <v>44805</v>
      </c>
      <c r="E1609" s="4" t="s">
        <v>45</v>
      </c>
      <c r="F1609" s="4" t="s">
        <v>46</v>
      </c>
      <c r="G1609" s="4" t="s">
        <v>47</v>
      </c>
      <c r="H1609" s="4" t="s">
        <v>52</v>
      </c>
      <c r="I1609" s="4" t="s">
        <v>49</v>
      </c>
      <c r="J1609" s="4" t="s">
        <v>51</v>
      </c>
      <c r="K1609" s="10">
        <v>154</v>
      </c>
      <c r="L1609" s="9">
        <v>220.22</v>
      </c>
    </row>
    <row r="1610" spans="1:12" x14ac:dyDescent="0.25">
      <c r="A1610" s="2" t="s">
        <v>41</v>
      </c>
      <c r="B1610" s="2">
        <v>2022</v>
      </c>
      <c r="C1610" s="46">
        <v>44805</v>
      </c>
      <c r="D1610" s="54">
        <f t="shared" si="29"/>
        <v>44805</v>
      </c>
      <c r="E1610" s="2" t="s">
        <v>45</v>
      </c>
      <c r="F1610" s="2" t="s">
        <v>46</v>
      </c>
      <c r="G1610" s="2" t="s">
        <v>47</v>
      </c>
      <c r="H1610" s="2" t="s">
        <v>52</v>
      </c>
      <c r="I1610" s="2" t="s">
        <v>49</v>
      </c>
      <c r="J1610" s="2" t="s">
        <v>51</v>
      </c>
      <c r="K1610" s="11">
        <v>156</v>
      </c>
      <c r="L1610" s="8">
        <v>223.07999999999998</v>
      </c>
    </row>
    <row r="1611" spans="1:12" x14ac:dyDescent="0.25">
      <c r="A1611" s="4" t="s">
        <v>41</v>
      </c>
      <c r="B1611" s="4">
        <v>2022</v>
      </c>
      <c r="C1611" s="47">
        <v>44805</v>
      </c>
      <c r="D1611" s="55">
        <f t="shared" si="29"/>
        <v>44805</v>
      </c>
      <c r="E1611" s="4" t="s">
        <v>45</v>
      </c>
      <c r="F1611" s="4" t="s">
        <v>46</v>
      </c>
      <c r="G1611" s="4" t="s">
        <v>47</v>
      </c>
      <c r="H1611" s="4" t="s">
        <v>52</v>
      </c>
      <c r="I1611" s="4" t="s">
        <v>49</v>
      </c>
      <c r="J1611" s="4" t="s">
        <v>51</v>
      </c>
      <c r="K1611" s="10">
        <v>153</v>
      </c>
      <c r="L1611" s="9">
        <v>218.79</v>
      </c>
    </row>
    <row r="1612" spans="1:12" x14ac:dyDescent="0.25">
      <c r="A1612" s="2" t="s">
        <v>40</v>
      </c>
      <c r="B1612" s="2">
        <v>2022</v>
      </c>
      <c r="C1612" s="46">
        <v>44805</v>
      </c>
      <c r="D1612" s="54">
        <f t="shared" si="29"/>
        <v>44805</v>
      </c>
      <c r="E1612" s="2" t="s">
        <v>45</v>
      </c>
      <c r="F1612" s="2" t="s">
        <v>46</v>
      </c>
      <c r="G1612" s="2" t="s">
        <v>47</v>
      </c>
      <c r="H1612" s="2" t="s">
        <v>52</v>
      </c>
      <c r="I1612" s="2" t="s">
        <v>49</v>
      </c>
      <c r="J1612" s="2" t="s">
        <v>51</v>
      </c>
      <c r="K1612" s="11">
        <v>157</v>
      </c>
      <c r="L1612" s="8">
        <v>224.51</v>
      </c>
    </row>
    <row r="1613" spans="1:12" x14ac:dyDescent="0.25">
      <c r="A1613" s="4" t="s">
        <v>43</v>
      </c>
      <c r="B1613" s="4">
        <v>2022</v>
      </c>
      <c r="C1613" s="47">
        <v>44805</v>
      </c>
      <c r="D1613" s="55">
        <f t="shared" si="29"/>
        <v>44805</v>
      </c>
      <c r="E1613" s="4" t="s">
        <v>45</v>
      </c>
      <c r="F1613" s="4" t="s">
        <v>46</v>
      </c>
      <c r="G1613" s="4" t="s">
        <v>47</v>
      </c>
      <c r="H1613" s="4" t="s">
        <v>52</v>
      </c>
      <c r="I1613" s="4" t="s">
        <v>49</v>
      </c>
      <c r="J1613" s="4" t="s">
        <v>51</v>
      </c>
      <c r="K1613" s="10">
        <v>155</v>
      </c>
      <c r="L1613" s="9">
        <v>221.65</v>
      </c>
    </row>
    <row r="1614" spans="1:12" x14ac:dyDescent="0.25">
      <c r="A1614" s="2" t="s">
        <v>40</v>
      </c>
      <c r="B1614" s="2">
        <v>2022</v>
      </c>
      <c r="C1614" s="46">
        <v>44805</v>
      </c>
      <c r="D1614" s="54">
        <f t="shared" si="29"/>
        <v>44805</v>
      </c>
      <c r="E1614" s="2" t="s">
        <v>45</v>
      </c>
      <c r="F1614" s="2" t="s">
        <v>46</v>
      </c>
      <c r="G1614" s="2" t="s">
        <v>47</v>
      </c>
      <c r="H1614" s="2" t="s">
        <v>52</v>
      </c>
      <c r="I1614" s="2" t="s">
        <v>49</v>
      </c>
      <c r="J1614" s="2" t="s">
        <v>50</v>
      </c>
      <c r="K1614" s="11">
        <v>341</v>
      </c>
      <c r="L1614" s="8">
        <v>487.63</v>
      </c>
    </row>
    <row r="1615" spans="1:12" x14ac:dyDescent="0.25">
      <c r="A1615" s="4" t="s">
        <v>40</v>
      </c>
      <c r="B1615" s="4">
        <v>2022</v>
      </c>
      <c r="C1615" s="47">
        <v>44774</v>
      </c>
      <c r="D1615" s="55">
        <f t="shared" si="29"/>
        <v>44774</v>
      </c>
      <c r="E1615" s="4" t="s">
        <v>53</v>
      </c>
      <c r="F1615" s="4" t="s">
        <v>46</v>
      </c>
      <c r="G1615" s="4" t="s">
        <v>47</v>
      </c>
      <c r="H1615" s="4" t="s">
        <v>52</v>
      </c>
      <c r="I1615" s="4" t="s">
        <v>49</v>
      </c>
      <c r="J1615" s="4" t="s">
        <v>50</v>
      </c>
      <c r="K1615" s="10">
        <v>254</v>
      </c>
      <c r="L1615" s="9">
        <v>363.22</v>
      </c>
    </row>
    <row r="1616" spans="1:12" x14ac:dyDescent="0.25">
      <c r="A1616" s="2" t="s">
        <v>41</v>
      </c>
      <c r="B1616" s="2">
        <v>2022</v>
      </c>
      <c r="C1616" s="46">
        <v>44774</v>
      </c>
      <c r="D1616" s="54">
        <f t="shared" ref="D1616:D1680" si="30">C1616</f>
        <v>44774</v>
      </c>
      <c r="E1616" s="2" t="s">
        <v>53</v>
      </c>
      <c r="F1616" s="2" t="s">
        <v>46</v>
      </c>
      <c r="G1616" s="2" t="s">
        <v>47</v>
      </c>
      <c r="H1616" s="2" t="s">
        <v>52</v>
      </c>
      <c r="I1616" s="2" t="s">
        <v>49</v>
      </c>
      <c r="J1616" s="2" t="s">
        <v>50</v>
      </c>
      <c r="K1616" s="11">
        <v>256</v>
      </c>
      <c r="L1616" s="8">
        <v>366.08</v>
      </c>
    </row>
    <row r="1617" spans="1:12" x14ac:dyDescent="0.25">
      <c r="A1617" s="4" t="s">
        <v>41</v>
      </c>
      <c r="B1617" s="4">
        <v>2022</v>
      </c>
      <c r="C1617" s="47">
        <v>44774</v>
      </c>
      <c r="D1617" s="55">
        <f t="shared" si="29"/>
        <v>44774</v>
      </c>
      <c r="E1617" s="4" t="s">
        <v>53</v>
      </c>
      <c r="F1617" s="4" t="s">
        <v>46</v>
      </c>
      <c r="G1617" s="4" t="s">
        <v>47</v>
      </c>
      <c r="H1617" s="4" t="s">
        <v>52</v>
      </c>
      <c r="I1617" s="4" t="s">
        <v>49</v>
      </c>
      <c r="J1617" s="4" t="s">
        <v>50</v>
      </c>
      <c r="K1617" s="10">
        <v>961</v>
      </c>
      <c r="L1617" s="9">
        <v>1374.23</v>
      </c>
    </row>
    <row r="1618" spans="1:12" x14ac:dyDescent="0.25">
      <c r="A1618" s="2" t="s">
        <v>41</v>
      </c>
      <c r="B1618" s="2">
        <v>2022</v>
      </c>
      <c r="C1618" s="46">
        <v>44774</v>
      </c>
      <c r="D1618" s="54">
        <f t="shared" si="30"/>
        <v>44774</v>
      </c>
      <c r="E1618" s="2" t="s">
        <v>53</v>
      </c>
      <c r="F1618" s="2" t="s">
        <v>46</v>
      </c>
      <c r="G1618" s="2" t="s">
        <v>47</v>
      </c>
      <c r="H1618" s="2" t="s">
        <v>52</v>
      </c>
      <c r="I1618" s="2" t="s">
        <v>49</v>
      </c>
      <c r="J1618" s="2" t="s">
        <v>50</v>
      </c>
      <c r="K1618" s="11">
        <v>255</v>
      </c>
      <c r="L1618" s="8">
        <v>364.65</v>
      </c>
    </row>
    <row r="1619" spans="1:12" x14ac:dyDescent="0.25">
      <c r="A1619" s="4" t="s">
        <v>42</v>
      </c>
      <c r="B1619" s="4">
        <v>2022</v>
      </c>
      <c r="C1619" s="47">
        <v>44774</v>
      </c>
      <c r="D1619" s="55">
        <f t="shared" si="30"/>
        <v>44774</v>
      </c>
      <c r="E1619" s="4" t="s">
        <v>53</v>
      </c>
      <c r="F1619" s="4" t="s">
        <v>46</v>
      </c>
      <c r="G1619" s="4" t="s">
        <v>47</v>
      </c>
      <c r="H1619" s="4" t="s">
        <v>52</v>
      </c>
      <c r="I1619" s="4" t="s">
        <v>49</v>
      </c>
      <c r="J1619" s="4" t="s">
        <v>50</v>
      </c>
      <c r="K1619" s="10">
        <v>253</v>
      </c>
      <c r="L1619" s="9">
        <v>361.78999999999996</v>
      </c>
    </row>
    <row r="1620" spans="1:12" x14ac:dyDescent="0.25">
      <c r="A1620" s="2" t="s">
        <v>42</v>
      </c>
      <c r="B1620" s="2">
        <v>2022</v>
      </c>
      <c r="C1620" s="46">
        <v>44774</v>
      </c>
      <c r="D1620" s="54">
        <f t="shared" si="30"/>
        <v>44774</v>
      </c>
      <c r="E1620" s="2" t="s">
        <v>53</v>
      </c>
      <c r="F1620" s="2" t="s">
        <v>46</v>
      </c>
      <c r="G1620" s="2" t="s">
        <v>47</v>
      </c>
      <c r="H1620" s="2" t="s">
        <v>52</v>
      </c>
      <c r="I1620" s="2" t="s">
        <v>49</v>
      </c>
      <c r="J1620" s="2" t="s">
        <v>50</v>
      </c>
      <c r="K1620" s="11">
        <v>251</v>
      </c>
      <c r="L1620" s="8">
        <v>358.93</v>
      </c>
    </row>
    <row r="1621" spans="1:12" x14ac:dyDescent="0.25">
      <c r="A1621" s="4" t="s">
        <v>41</v>
      </c>
      <c r="B1621" s="4">
        <v>2022</v>
      </c>
      <c r="C1621" s="47">
        <v>44743</v>
      </c>
      <c r="D1621" s="55">
        <f t="shared" si="30"/>
        <v>44743</v>
      </c>
      <c r="E1621" s="4" t="s">
        <v>53</v>
      </c>
      <c r="F1621" s="4" t="s">
        <v>46</v>
      </c>
      <c r="G1621" s="4" t="s">
        <v>47</v>
      </c>
      <c r="H1621" s="4" t="s">
        <v>52</v>
      </c>
      <c r="I1621" s="4" t="s">
        <v>49</v>
      </c>
      <c r="J1621" s="4" t="s">
        <v>50</v>
      </c>
      <c r="K1621" s="10">
        <v>260</v>
      </c>
      <c r="L1621" s="9">
        <v>371.8</v>
      </c>
    </row>
    <row r="1622" spans="1:12" x14ac:dyDescent="0.25">
      <c r="A1622" s="2" t="s">
        <v>41</v>
      </c>
      <c r="B1622" s="2">
        <v>2022</v>
      </c>
      <c r="C1622" s="46">
        <v>44743</v>
      </c>
      <c r="D1622" s="54">
        <f t="shared" si="30"/>
        <v>44743</v>
      </c>
      <c r="E1622" s="2" t="s">
        <v>53</v>
      </c>
      <c r="F1622" s="2" t="s">
        <v>46</v>
      </c>
      <c r="G1622" s="2" t="s">
        <v>47</v>
      </c>
      <c r="H1622" s="2" t="s">
        <v>52</v>
      </c>
      <c r="I1622" s="2" t="s">
        <v>49</v>
      </c>
      <c r="J1622" s="2" t="s">
        <v>50</v>
      </c>
      <c r="K1622" s="11">
        <v>960</v>
      </c>
      <c r="L1622" s="8">
        <v>1372.8</v>
      </c>
    </row>
    <row r="1623" spans="1:12" x14ac:dyDescent="0.25">
      <c r="A1623" s="4" t="s">
        <v>43</v>
      </c>
      <c r="B1623" s="4">
        <v>2022</v>
      </c>
      <c r="C1623" s="47">
        <v>44743</v>
      </c>
      <c r="D1623" s="55">
        <f t="shared" si="30"/>
        <v>44743</v>
      </c>
      <c r="E1623" s="4" t="s">
        <v>53</v>
      </c>
      <c r="F1623" s="4" t="s">
        <v>46</v>
      </c>
      <c r="G1623" s="4" t="s">
        <v>47</v>
      </c>
      <c r="H1623" s="4" t="s">
        <v>52</v>
      </c>
      <c r="I1623" s="4" t="s">
        <v>49</v>
      </c>
      <c r="J1623" s="4" t="s">
        <v>50</v>
      </c>
      <c r="K1623" s="10">
        <v>261</v>
      </c>
      <c r="L1623" s="9">
        <v>373.23</v>
      </c>
    </row>
    <row r="1624" spans="1:12" x14ac:dyDescent="0.25">
      <c r="A1624" s="2" t="s">
        <v>41</v>
      </c>
      <c r="B1624" s="2">
        <v>2022</v>
      </c>
      <c r="C1624" s="46">
        <v>44743</v>
      </c>
      <c r="D1624" s="54">
        <f t="shared" si="30"/>
        <v>44743</v>
      </c>
      <c r="E1624" s="2" t="s">
        <v>53</v>
      </c>
      <c r="F1624" s="2" t="s">
        <v>46</v>
      </c>
      <c r="G1624" s="2" t="s">
        <v>47</v>
      </c>
      <c r="H1624" s="2" t="s">
        <v>52</v>
      </c>
      <c r="I1624" s="2" t="s">
        <v>49</v>
      </c>
      <c r="J1624" s="2" t="s">
        <v>50</v>
      </c>
      <c r="K1624" s="11">
        <v>259</v>
      </c>
      <c r="L1624" s="8">
        <v>370.37</v>
      </c>
    </row>
    <row r="1625" spans="1:12" x14ac:dyDescent="0.25">
      <c r="A1625" s="4" t="s">
        <v>41</v>
      </c>
      <c r="B1625" s="4">
        <v>2022</v>
      </c>
      <c r="C1625" s="47">
        <v>44743</v>
      </c>
      <c r="D1625" s="55">
        <f t="shared" si="30"/>
        <v>44743</v>
      </c>
      <c r="E1625" s="4" t="s">
        <v>53</v>
      </c>
      <c r="F1625" s="4" t="s">
        <v>46</v>
      </c>
      <c r="G1625" s="4" t="s">
        <v>47</v>
      </c>
      <c r="H1625" s="4" t="s">
        <v>52</v>
      </c>
      <c r="I1625" s="4" t="s">
        <v>49</v>
      </c>
      <c r="J1625" s="4" t="s">
        <v>50</v>
      </c>
      <c r="K1625" s="10">
        <v>257</v>
      </c>
      <c r="L1625" s="9">
        <v>367.51</v>
      </c>
    </row>
    <row r="1626" spans="1:12" x14ac:dyDescent="0.25">
      <c r="A1626" s="2" t="s">
        <v>40</v>
      </c>
      <c r="B1626" s="2">
        <v>2022</v>
      </c>
      <c r="C1626" s="46">
        <v>44805</v>
      </c>
      <c r="D1626" s="54">
        <f t="shared" si="30"/>
        <v>44805</v>
      </c>
      <c r="E1626" s="2" t="s">
        <v>53</v>
      </c>
      <c r="F1626" s="2" t="s">
        <v>46</v>
      </c>
      <c r="G1626" s="2" t="s">
        <v>47</v>
      </c>
      <c r="H1626" s="2" t="s">
        <v>52</v>
      </c>
      <c r="I1626" s="2" t="s">
        <v>49</v>
      </c>
      <c r="J1626" s="2" t="s">
        <v>50</v>
      </c>
      <c r="K1626" s="11">
        <v>248</v>
      </c>
      <c r="L1626" s="8">
        <v>354.64</v>
      </c>
    </row>
    <row r="1627" spans="1:12" x14ac:dyDescent="0.25">
      <c r="A1627" s="4" t="s">
        <v>42</v>
      </c>
      <c r="B1627" s="4">
        <v>2022</v>
      </c>
      <c r="C1627" s="47">
        <v>44805</v>
      </c>
      <c r="D1627" s="55">
        <f t="shared" si="30"/>
        <v>44805</v>
      </c>
      <c r="E1627" s="4" t="s">
        <v>53</v>
      </c>
      <c r="F1627" s="4" t="s">
        <v>46</v>
      </c>
      <c r="G1627" s="4" t="s">
        <v>47</v>
      </c>
      <c r="H1627" s="4" t="s">
        <v>52</v>
      </c>
      <c r="I1627" s="4" t="s">
        <v>49</v>
      </c>
      <c r="J1627" s="4" t="s">
        <v>50</v>
      </c>
      <c r="K1627" s="10">
        <v>250</v>
      </c>
      <c r="L1627" s="9">
        <v>526.24</v>
      </c>
    </row>
    <row r="1628" spans="1:12" x14ac:dyDescent="0.25">
      <c r="A1628" s="2" t="s">
        <v>41</v>
      </c>
      <c r="B1628" s="2">
        <v>2022</v>
      </c>
      <c r="C1628" s="46">
        <v>44805</v>
      </c>
      <c r="D1628" s="54">
        <f t="shared" si="30"/>
        <v>44805</v>
      </c>
      <c r="E1628" s="2" t="s">
        <v>53</v>
      </c>
      <c r="F1628" s="2" t="s">
        <v>46</v>
      </c>
      <c r="G1628" s="2" t="s">
        <v>47</v>
      </c>
      <c r="H1628" s="2" t="s">
        <v>52</v>
      </c>
      <c r="I1628" s="2" t="s">
        <v>49</v>
      </c>
      <c r="J1628" s="2" t="s">
        <v>50</v>
      </c>
      <c r="K1628" s="11">
        <v>249</v>
      </c>
      <c r="L1628" s="8">
        <v>356.07</v>
      </c>
    </row>
    <row r="1629" spans="1:12" x14ac:dyDescent="0.25">
      <c r="A1629" s="4" t="s">
        <v>40</v>
      </c>
      <c r="B1629" s="4">
        <v>2022</v>
      </c>
      <c r="C1629" s="47">
        <v>44805</v>
      </c>
      <c r="D1629" s="55">
        <f t="shared" si="30"/>
        <v>44805</v>
      </c>
      <c r="E1629" s="4" t="s">
        <v>53</v>
      </c>
      <c r="F1629" s="4" t="s">
        <v>46</v>
      </c>
      <c r="G1629" s="4" t="s">
        <v>47</v>
      </c>
      <c r="H1629" s="4" t="s">
        <v>52</v>
      </c>
      <c r="I1629" s="4" t="s">
        <v>49</v>
      </c>
      <c r="J1629" s="4" t="s">
        <v>50</v>
      </c>
      <c r="K1629" s="10">
        <v>247</v>
      </c>
      <c r="L1629" s="9">
        <v>353.21</v>
      </c>
    </row>
    <row r="1630" spans="1:12" x14ac:dyDescent="0.25">
      <c r="A1630" s="2" t="s">
        <v>40</v>
      </c>
      <c r="B1630" s="2">
        <v>2022</v>
      </c>
      <c r="C1630" s="46">
        <v>44652</v>
      </c>
      <c r="D1630" s="54">
        <f t="shared" si="30"/>
        <v>44652</v>
      </c>
      <c r="E1630" s="2" t="s">
        <v>45</v>
      </c>
      <c r="F1630" s="2" t="s">
        <v>46</v>
      </c>
      <c r="G1630" s="2" t="s">
        <v>47</v>
      </c>
      <c r="H1630" s="2" t="s">
        <v>48</v>
      </c>
      <c r="I1630" s="2" t="s">
        <v>49</v>
      </c>
      <c r="J1630" s="2" t="s">
        <v>51</v>
      </c>
      <c r="K1630" s="11">
        <v>356</v>
      </c>
      <c r="L1630" s="8">
        <v>484.15999999999997</v>
      </c>
    </row>
    <row r="1631" spans="1:12" x14ac:dyDescent="0.25">
      <c r="A1631" s="4" t="s">
        <v>41</v>
      </c>
      <c r="B1631" s="4">
        <v>2022</v>
      </c>
      <c r="C1631" s="47">
        <v>44652</v>
      </c>
      <c r="D1631" s="55">
        <f t="shared" si="30"/>
        <v>44652</v>
      </c>
      <c r="E1631" s="4" t="s">
        <v>45</v>
      </c>
      <c r="F1631" s="4" t="s">
        <v>46</v>
      </c>
      <c r="G1631" s="4" t="s">
        <v>47</v>
      </c>
      <c r="H1631" s="4" t="s">
        <v>48</v>
      </c>
      <c r="I1631" s="4" t="s">
        <v>49</v>
      </c>
      <c r="J1631" s="4" t="s">
        <v>51</v>
      </c>
      <c r="K1631" s="10">
        <v>152</v>
      </c>
      <c r="L1631" s="9">
        <v>217.36</v>
      </c>
    </row>
    <row r="1632" spans="1:12" x14ac:dyDescent="0.25">
      <c r="A1632" s="2" t="s">
        <v>42</v>
      </c>
      <c r="B1632" s="2">
        <v>2022</v>
      </c>
      <c r="C1632" s="46">
        <v>44652</v>
      </c>
      <c r="D1632" s="54">
        <f t="shared" si="30"/>
        <v>44652</v>
      </c>
      <c r="E1632" s="2" t="s">
        <v>45</v>
      </c>
      <c r="F1632" s="2" t="s">
        <v>55</v>
      </c>
      <c r="G1632" s="2" t="s">
        <v>47</v>
      </c>
      <c r="H1632" s="2" t="s">
        <v>48</v>
      </c>
      <c r="I1632" s="2" t="s">
        <v>49</v>
      </c>
      <c r="J1632" s="2" t="s">
        <v>51</v>
      </c>
      <c r="K1632" s="11">
        <v>352</v>
      </c>
      <c r="L1632" s="8">
        <v>503.36</v>
      </c>
    </row>
    <row r="1633" spans="1:12" x14ac:dyDescent="0.25">
      <c r="A1633" s="4" t="s">
        <v>40</v>
      </c>
      <c r="B1633" s="4">
        <v>2022</v>
      </c>
      <c r="C1633" s="47">
        <v>44652</v>
      </c>
      <c r="D1633" s="55">
        <f t="shared" si="30"/>
        <v>44652</v>
      </c>
      <c r="E1633" s="4" t="s">
        <v>45</v>
      </c>
      <c r="F1633" s="4" t="s">
        <v>55</v>
      </c>
      <c r="G1633" s="4" t="s">
        <v>47</v>
      </c>
      <c r="H1633" s="4" t="s">
        <v>48</v>
      </c>
      <c r="I1633" s="4" t="s">
        <v>49</v>
      </c>
      <c r="J1633" s="4" t="s">
        <v>51</v>
      </c>
      <c r="K1633" s="10">
        <v>154</v>
      </c>
      <c r="L1633" s="9">
        <v>220.22</v>
      </c>
    </row>
    <row r="1634" spans="1:12" x14ac:dyDescent="0.25">
      <c r="A1634" s="2" t="s">
        <v>44</v>
      </c>
      <c r="B1634" s="2">
        <v>2022</v>
      </c>
      <c r="C1634" s="46">
        <v>44652</v>
      </c>
      <c r="D1634" s="54">
        <f t="shared" si="30"/>
        <v>44652</v>
      </c>
      <c r="E1634" s="2" t="s">
        <v>45</v>
      </c>
      <c r="F1634" s="2" t="s">
        <v>55</v>
      </c>
      <c r="G1634" s="2" t="s">
        <v>47</v>
      </c>
      <c r="H1634" s="2" t="s">
        <v>48</v>
      </c>
      <c r="I1634" s="2" t="s">
        <v>49</v>
      </c>
      <c r="J1634" s="2" t="s">
        <v>51</v>
      </c>
      <c r="K1634" s="11">
        <v>698</v>
      </c>
      <c r="L1634" s="8">
        <v>998.14</v>
      </c>
    </row>
    <row r="1635" spans="1:12" x14ac:dyDescent="0.25">
      <c r="A1635" s="4" t="s">
        <v>42</v>
      </c>
      <c r="B1635" s="4">
        <v>2022</v>
      </c>
      <c r="C1635" s="47">
        <v>44652</v>
      </c>
      <c r="D1635" s="55">
        <f t="shared" si="30"/>
        <v>44652</v>
      </c>
      <c r="E1635" s="4" t="s">
        <v>45</v>
      </c>
      <c r="F1635" s="4" t="s">
        <v>55</v>
      </c>
      <c r="G1635" s="4" t="s">
        <v>47</v>
      </c>
      <c r="H1635" s="4" t="s">
        <v>48</v>
      </c>
      <c r="I1635" s="4" t="s">
        <v>49</v>
      </c>
      <c r="J1635" s="4" t="s">
        <v>51</v>
      </c>
      <c r="K1635" s="10">
        <v>731</v>
      </c>
      <c r="L1635" s="9">
        <v>1045.33</v>
      </c>
    </row>
    <row r="1636" spans="1:12" x14ac:dyDescent="0.25">
      <c r="A1636" s="2" t="s">
        <v>42</v>
      </c>
      <c r="B1636" s="2">
        <v>2022</v>
      </c>
      <c r="C1636" s="46">
        <v>44652</v>
      </c>
      <c r="D1636" s="54">
        <f t="shared" si="30"/>
        <v>44652</v>
      </c>
      <c r="E1636" s="2" t="s">
        <v>45</v>
      </c>
      <c r="F1636" s="2" t="s">
        <v>55</v>
      </c>
      <c r="G1636" s="2" t="s">
        <v>47</v>
      </c>
      <c r="H1636" s="2" t="s">
        <v>48</v>
      </c>
      <c r="I1636" s="2" t="s">
        <v>49</v>
      </c>
      <c r="J1636" s="2" t="s">
        <v>51</v>
      </c>
      <c r="K1636" s="11">
        <v>771</v>
      </c>
      <c r="L1636" s="8">
        <v>526.24</v>
      </c>
    </row>
    <row r="1637" spans="1:12" x14ac:dyDescent="0.25">
      <c r="A1637" s="4" t="s">
        <v>42</v>
      </c>
      <c r="B1637" s="4">
        <v>2022</v>
      </c>
      <c r="C1637" s="47">
        <v>44652</v>
      </c>
      <c r="D1637" s="55">
        <f t="shared" si="30"/>
        <v>44652</v>
      </c>
      <c r="E1637" s="4" t="s">
        <v>45</v>
      </c>
      <c r="F1637" s="4" t="s">
        <v>55</v>
      </c>
      <c r="G1637" s="4" t="s">
        <v>47</v>
      </c>
      <c r="H1637" s="4" t="s">
        <v>48</v>
      </c>
      <c r="I1637" s="4" t="s">
        <v>49</v>
      </c>
      <c r="J1637" s="4" t="s">
        <v>51</v>
      </c>
      <c r="K1637" s="10">
        <v>355</v>
      </c>
      <c r="L1637" s="9">
        <v>507.65</v>
      </c>
    </row>
    <row r="1638" spans="1:12" x14ac:dyDescent="0.25">
      <c r="A1638" s="2" t="s">
        <v>42</v>
      </c>
      <c r="B1638" s="2">
        <v>2022</v>
      </c>
      <c r="C1638" s="46">
        <v>44652</v>
      </c>
      <c r="D1638" s="54">
        <f t="shared" si="30"/>
        <v>44652</v>
      </c>
      <c r="E1638" s="2" t="s">
        <v>45</v>
      </c>
      <c r="F1638" s="2" t="s">
        <v>55</v>
      </c>
      <c r="G1638" s="2" t="s">
        <v>47</v>
      </c>
      <c r="H1638" s="2" t="s">
        <v>48</v>
      </c>
      <c r="I1638" s="2" t="s">
        <v>49</v>
      </c>
      <c r="J1638" s="2" t="s">
        <v>51</v>
      </c>
      <c r="K1638" s="11">
        <v>157</v>
      </c>
      <c r="L1638" s="8">
        <v>224.51</v>
      </c>
    </row>
    <row r="1639" spans="1:12" x14ac:dyDescent="0.25">
      <c r="A1639" s="4" t="s">
        <v>41</v>
      </c>
      <c r="B1639" s="4">
        <v>2022</v>
      </c>
      <c r="C1639" s="47">
        <v>44652</v>
      </c>
      <c r="D1639" s="55">
        <f t="shared" si="30"/>
        <v>44652</v>
      </c>
      <c r="E1639" s="4" t="s">
        <v>45</v>
      </c>
      <c r="F1639" s="4" t="s">
        <v>55</v>
      </c>
      <c r="G1639" s="4" t="s">
        <v>47</v>
      </c>
      <c r="H1639" s="4" t="s">
        <v>48</v>
      </c>
      <c r="I1639" s="4" t="s">
        <v>49</v>
      </c>
      <c r="J1639" s="4" t="s">
        <v>51</v>
      </c>
      <c r="K1639" s="10">
        <v>353</v>
      </c>
      <c r="L1639" s="9">
        <v>504.78999999999996</v>
      </c>
    </row>
    <row r="1640" spans="1:12" x14ac:dyDescent="0.25">
      <c r="A1640" s="2" t="s">
        <v>41</v>
      </c>
      <c r="B1640" s="2">
        <v>2022</v>
      </c>
      <c r="C1640" s="46">
        <v>44652</v>
      </c>
      <c r="D1640" s="54">
        <f t="shared" si="30"/>
        <v>44652</v>
      </c>
      <c r="E1640" s="2" t="s">
        <v>45</v>
      </c>
      <c r="F1640" s="2" t="s">
        <v>55</v>
      </c>
      <c r="G1640" s="2" t="s">
        <v>47</v>
      </c>
      <c r="H1640" s="2" t="s">
        <v>48</v>
      </c>
      <c r="I1640" s="2" t="s">
        <v>49</v>
      </c>
      <c r="J1640" s="2" t="s">
        <v>51</v>
      </c>
      <c r="K1640" s="11">
        <v>155</v>
      </c>
      <c r="L1640" s="8">
        <v>221.65</v>
      </c>
    </row>
    <row r="1641" spans="1:12" x14ac:dyDescent="0.25">
      <c r="A1641" s="4" t="s">
        <v>41</v>
      </c>
      <c r="B1641" s="4">
        <v>2022</v>
      </c>
      <c r="C1641" s="47">
        <v>44774</v>
      </c>
      <c r="D1641" s="55">
        <f t="shared" si="30"/>
        <v>44774</v>
      </c>
      <c r="E1641" s="4" t="s">
        <v>45</v>
      </c>
      <c r="F1641" s="4" t="s">
        <v>55</v>
      </c>
      <c r="G1641" s="4" t="s">
        <v>47</v>
      </c>
      <c r="H1641" s="4" t="s">
        <v>48</v>
      </c>
      <c r="I1641" s="4" t="s">
        <v>49</v>
      </c>
      <c r="J1641" s="4" t="s">
        <v>51</v>
      </c>
      <c r="K1641" s="10">
        <v>332</v>
      </c>
      <c r="L1641" s="9">
        <v>451.52</v>
      </c>
    </row>
    <row r="1642" spans="1:12" x14ac:dyDescent="0.25">
      <c r="A1642" s="2" t="s">
        <v>41</v>
      </c>
      <c r="B1642" s="2">
        <v>2022</v>
      </c>
      <c r="C1642" s="46">
        <v>44774</v>
      </c>
      <c r="D1642" s="54">
        <f t="shared" si="30"/>
        <v>44774</v>
      </c>
      <c r="E1642" s="2" t="s">
        <v>45</v>
      </c>
      <c r="F1642" s="2" t="s">
        <v>55</v>
      </c>
      <c r="G1642" s="2" t="s">
        <v>47</v>
      </c>
      <c r="H1642" s="2" t="s">
        <v>48</v>
      </c>
      <c r="I1642" s="2" t="s">
        <v>49</v>
      </c>
      <c r="J1642" s="2" t="s">
        <v>51</v>
      </c>
      <c r="K1642" s="11">
        <v>134</v>
      </c>
      <c r="L1642" s="8">
        <v>191.62</v>
      </c>
    </row>
    <row r="1643" spans="1:12" x14ac:dyDescent="0.25">
      <c r="A1643" s="4" t="s">
        <v>40</v>
      </c>
      <c r="B1643" s="4">
        <v>2022</v>
      </c>
      <c r="C1643" s="47">
        <v>44774</v>
      </c>
      <c r="D1643" s="55">
        <f t="shared" si="30"/>
        <v>44774</v>
      </c>
      <c r="E1643" s="4" t="s">
        <v>45</v>
      </c>
      <c r="F1643" s="4" t="s">
        <v>55</v>
      </c>
      <c r="G1643" s="4" t="s">
        <v>47</v>
      </c>
      <c r="H1643" s="4" t="s">
        <v>48</v>
      </c>
      <c r="I1643" s="4" t="s">
        <v>49</v>
      </c>
      <c r="J1643" s="4" t="s">
        <v>51</v>
      </c>
      <c r="K1643" s="10">
        <v>334</v>
      </c>
      <c r="L1643" s="9">
        <v>477.62</v>
      </c>
    </row>
    <row r="1644" spans="1:12" x14ac:dyDescent="0.25">
      <c r="A1644" s="2" t="s">
        <v>41</v>
      </c>
      <c r="B1644" s="2">
        <v>2022</v>
      </c>
      <c r="C1644" s="46">
        <v>44774</v>
      </c>
      <c r="D1644" s="54">
        <f t="shared" si="30"/>
        <v>44774</v>
      </c>
      <c r="E1644" s="2" t="s">
        <v>45</v>
      </c>
      <c r="F1644" s="2" t="s">
        <v>55</v>
      </c>
      <c r="G1644" s="2" t="s">
        <v>47</v>
      </c>
      <c r="H1644" s="2" t="s">
        <v>48</v>
      </c>
      <c r="I1644" s="2" t="s">
        <v>49</v>
      </c>
      <c r="J1644" s="2" t="s">
        <v>51</v>
      </c>
      <c r="K1644" s="11">
        <v>702</v>
      </c>
      <c r="L1644" s="8">
        <v>1003.86</v>
      </c>
    </row>
    <row r="1645" spans="1:12" x14ac:dyDescent="0.25">
      <c r="A1645" s="4" t="s">
        <v>40</v>
      </c>
      <c r="B1645" s="4">
        <v>2022</v>
      </c>
      <c r="C1645" s="47">
        <v>44774</v>
      </c>
      <c r="D1645" s="55">
        <f t="shared" si="30"/>
        <v>44774</v>
      </c>
      <c r="E1645" s="4" t="s">
        <v>45</v>
      </c>
      <c r="F1645" s="4" t="s">
        <v>55</v>
      </c>
      <c r="G1645" s="4" t="s">
        <v>47</v>
      </c>
      <c r="H1645" s="4" t="s">
        <v>48</v>
      </c>
      <c r="I1645" s="4" t="s">
        <v>49</v>
      </c>
      <c r="J1645" s="4" t="s">
        <v>51</v>
      </c>
      <c r="K1645" s="10">
        <v>735</v>
      </c>
      <c r="L1645" s="9">
        <v>1051.05</v>
      </c>
    </row>
    <row r="1646" spans="1:12" x14ac:dyDescent="0.25">
      <c r="A1646" s="2" t="s">
        <v>41</v>
      </c>
      <c r="B1646" s="2">
        <v>2022</v>
      </c>
      <c r="C1646" s="46">
        <v>44774</v>
      </c>
      <c r="D1646" s="54">
        <f t="shared" si="30"/>
        <v>44774</v>
      </c>
      <c r="E1646" s="2" t="s">
        <v>45</v>
      </c>
      <c r="F1646" s="2" t="s">
        <v>55</v>
      </c>
      <c r="G1646" s="2" t="s">
        <v>47</v>
      </c>
      <c r="H1646" s="2" t="s">
        <v>48</v>
      </c>
      <c r="I1646" s="2" t="s">
        <v>49</v>
      </c>
      <c r="J1646" s="2" t="s">
        <v>51</v>
      </c>
      <c r="K1646" s="11">
        <v>333</v>
      </c>
      <c r="L1646" s="8">
        <v>526.24</v>
      </c>
    </row>
    <row r="1647" spans="1:12" x14ac:dyDescent="0.25">
      <c r="A1647" s="4" t="s">
        <v>44</v>
      </c>
      <c r="B1647" s="4">
        <v>2022</v>
      </c>
      <c r="C1647" s="47">
        <v>44774</v>
      </c>
      <c r="D1647" s="55">
        <f t="shared" si="30"/>
        <v>44774</v>
      </c>
      <c r="E1647" s="4" t="s">
        <v>45</v>
      </c>
      <c r="F1647" s="4" t="s">
        <v>55</v>
      </c>
      <c r="G1647" s="4" t="s">
        <v>47</v>
      </c>
      <c r="H1647" s="4" t="s">
        <v>48</v>
      </c>
      <c r="I1647" s="4" t="s">
        <v>49</v>
      </c>
      <c r="J1647" s="4" t="s">
        <v>51</v>
      </c>
      <c r="K1647" s="10">
        <v>774</v>
      </c>
      <c r="L1647" s="9">
        <v>526.24</v>
      </c>
    </row>
    <row r="1648" spans="1:12" x14ac:dyDescent="0.25">
      <c r="A1648" s="2" t="s">
        <v>41</v>
      </c>
      <c r="B1648" s="2">
        <v>2022</v>
      </c>
      <c r="C1648" s="46">
        <v>44774</v>
      </c>
      <c r="D1648" s="54">
        <f t="shared" si="30"/>
        <v>44774</v>
      </c>
      <c r="E1648" s="2" t="s">
        <v>45</v>
      </c>
      <c r="F1648" s="2" t="s">
        <v>55</v>
      </c>
      <c r="G1648" s="2" t="s">
        <v>47</v>
      </c>
      <c r="H1648" s="2" t="s">
        <v>48</v>
      </c>
      <c r="I1648" s="2" t="s">
        <v>49</v>
      </c>
      <c r="J1648" s="2" t="s">
        <v>51</v>
      </c>
      <c r="K1648" s="11">
        <v>331</v>
      </c>
      <c r="L1648" s="8">
        <v>473.33</v>
      </c>
    </row>
    <row r="1649" spans="1:12" x14ac:dyDescent="0.25">
      <c r="A1649" s="4" t="s">
        <v>41</v>
      </c>
      <c r="B1649" s="4">
        <v>2022</v>
      </c>
      <c r="C1649" s="47">
        <v>44774</v>
      </c>
      <c r="D1649" s="55">
        <f t="shared" si="30"/>
        <v>44774</v>
      </c>
      <c r="E1649" s="4" t="s">
        <v>45</v>
      </c>
      <c r="F1649" s="4" t="s">
        <v>55</v>
      </c>
      <c r="G1649" s="4" t="s">
        <v>47</v>
      </c>
      <c r="H1649" s="4" t="s">
        <v>48</v>
      </c>
      <c r="I1649" s="4" t="s">
        <v>49</v>
      </c>
      <c r="J1649" s="4" t="s">
        <v>51</v>
      </c>
      <c r="K1649" s="10">
        <v>133</v>
      </c>
      <c r="L1649" s="9">
        <v>190.19</v>
      </c>
    </row>
    <row r="1650" spans="1:12" x14ac:dyDescent="0.25">
      <c r="A1650" s="2" t="s">
        <v>43</v>
      </c>
      <c r="B1650" s="2">
        <v>2022</v>
      </c>
      <c r="C1650" s="46">
        <v>44774</v>
      </c>
      <c r="D1650" s="54">
        <f t="shared" si="30"/>
        <v>44774</v>
      </c>
      <c r="E1650" s="2" t="s">
        <v>45</v>
      </c>
      <c r="F1650" s="2" t="s">
        <v>55</v>
      </c>
      <c r="G1650" s="2" t="s">
        <v>47</v>
      </c>
      <c r="H1650" s="2" t="s">
        <v>48</v>
      </c>
      <c r="I1650" s="2" t="s">
        <v>49</v>
      </c>
      <c r="J1650" s="2" t="s">
        <v>51</v>
      </c>
      <c r="K1650" s="11">
        <v>335</v>
      </c>
      <c r="L1650" s="8">
        <v>479.05</v>
      </c>
    </row>
    <row r="1651" spans="1:12" x14ac:dyDescent="0.25">
      <c r="A1651" s="4" t="s">
        <v>41</v>
      </c>
      <c r="B1651" s="4">
        <v>2022</v>
      </c>
      <c r="C1651" s="47">
        <v>44774</v>
      </c>
      <c r="D1651" s="55">
        <f t="shared" si="30"/>
        <v>44774</v>
      </c>
      <c r="E1651" s="4" t="s">
        <v>45</v>
      </c>
      <c r="F1651" s="4" t="s">
        <v>55</v>
      </c>
      <c r="G1651" s="4" t="s">
        <v>47</v>
      </c>
      <c r="H1651" s="4" t="s">
        <v>48</v>
      </c>
      <c r="I1651" s="4" t="s">
        <v>49</v>
      </c>
      <c r="J1651" s="4" t="s">
        <v>51</v>
      </c>
      <c r="K1651" s="10">
        <v>131</v>
      </c>
      <c r="L1651" s="9">
        <v>187.32999999999998</v>
      </c>
    </row>
    <row r="1652" spans="1:12" x14ac:dyDescent="0.25">
      <c r="A1652" s="2" t="s">
        <v>43</v>
      </c>
      <c r="B1652" s="2">
        <v>2022</v>
      </c>
      <c r="C1652" s="46">
        <v>44896</v>
      </c>
      <c r="D1652" s="54">
        <f t="shared" si="30"/>
        <v>44896</v>
      </c>
      <c r="E1652" s="2" t="s">
        <v>45</v>
      </c>
      <c r="F1652" s="2" t="s">
        <v>55</v>
      </c>
      <c r="G1652" s="2" t="s">
        <v>47</v>
      </c>
      <c r="H1652" s="2" t="s">
        <v>48</v>
      </c>
      <c r="I1652" s="2" t="s">
        <v>49</v>
      </c>
      <c r="J1652" s="2" t="s">
        <v>51</v>
      </c>
      <c r="K1652" s="11">
        <v>140</v>
      </c>
      <c r="L1652" s="8">
        <v>200.2</v>
      </c>
    </row>
    <row r="1653" spans="1:12" x14ac:dyDescent="0.25">
      <c r="A1653" s="4" t="s">
        <v>41</v>
      </c>
      <c r="B1653" s="4">
        <v>2022</v>
      </c>
      <c r="C1653" s="47">
        <v>44896</v>
      </c>
      <c r="D1653" s="55">
        <f t="shared" si="30"/>
        <v>44896</v>
      </c>
      <c r="E1653" s="4" t="s">
        <v>45</v>
      </c>
      <c r="F1653" s="4" t="s">
        <v>55</v>
      </c>
      <c r="G1653" s="4" t="s">
        <v>47</v>
      </c>
      <c r="H1653" s="4" t="s">
        <v>48</v>
      </c>
      <c r="I1653" s="4" t="s">
        <v>49</v>
      </c>
      <c r="J1653" s="4" t="s">
        <v>51</v>
      </c>
      <c r="K1653" s="10">
        <v>356</v>
      </c>
      <c r="L1653" s="9">
        <v>509.08</v>
      </c>
    </row>
    <row r="1654" spans="1:12" x14ac:dyDescent="0.25">
      <c r="A1654" s="2" t="s">
        <v>41</v>
      </c>
      <c r="B1654" s="2">
        <v>2022</v>
      </c>
      <c r="C1654" s="46">
        <v>44896</v>
      </c>
      <c r="D1654" s="54">
        <f t="shared" si="30"/>
        <v>44896</v>
      </c>
      <c r="E1654" s="2" t="s">
        <v>45</v>
      </c>
      <c r="F1654" s="2" t="s">
        <v>55</v>
      </c>
      <c r="G1654" s="2" t="s">
        <v>47</v>
      </c>
      <c r="H1654" s="2" t="s">
        <v>48</v>
      </c>
      <c r="I1654" s="2" t="s">
        <v>49</v>
      </c>
      <c r="J1654" s="2" t="s">
        <v>51</v>
      </c>
      <c r="K1654" s="11">
        <v>310</v>
      </c>
      <c r="L1654" s="8">
        <v>443.3</v>
      </c>
    </row>
    <row r="1655" spans="1:12" x14ac:dyDescent="0.25">
      <c r="A1655" s="4" t="s">
        <v>40</v>
      </c>
      <c r="B1655" s="4">
        <v>2022</v>
      </c>
      <c r="C1655" s="47">
        <v>44896</v>
      </c>
      <c r="D1655" s="55">
        <f t="shared" si="30"/>
        <v>44896</v>
      </c>
      <c r="E1655" s="4" t="s">
        <v>45</v>
      </c>
      <c r="F1655" s="4" t="s">
        <v>55</v>
      </c>
      <c r="G1655" s="4" t="s">
        <v>47</v>
      </c>
      <c r="H1655" s="4" t="s">
        <v>48</v>
      </c>
      <c r="I1655" s="4" t="s">
        <v>49</v>
      </c>
      <c r="J1655" s="4" t="s">
        <v>51</v>
      </c>
      <c r="K1655" s="10">
        <v>358</v>
      </c>
      <c r="L1655" s="9">
        <v>511.94</v>
      </c>
    </row>
    <row r="1656" spans="1:12" x14ac:dyDescent="0.25">
      <c r="A1656" s="2" t="s">
        <v>44</v>
      </c>
      <c r="B1656" s="2">
        <v>2022</v>
      </c>
      <c r="C1656" s="46">
        <v>44896</v>
      </c>
      <c r="D1656" s="54">
        <f t="shared" si="30"/>
        <v>44896</v>
      </c>
      <c r="E1656" s="2" t="s">
        <v>45</v>
      </c>
      <c r="F1656" s="2" t="s">
        <v>55</v>
      </c>
      <c r="G1656" s="2" t="s">
        <v>47</v>
      </c>
      <c r="H1656" s="2" t="s">
        <v>48</v>
      </c>
      <c r="I1656" s="2" t="s">
        <v>49</v>
      </c>
      <c r="J1656" s="2" t="s">
        <v>51</v>
      </c>
      <c r="K1656" s="11">
        <v>138</v>
      </c>
      <c r="L1656" s="8">
        <v>197.34</v>
      </c>
    </row>
    <row r="1657" spans="1:12" x14ac:dyDescent="0.25">
      <c r="A1657" s="4" t="s">
        <v>42</v>
      </c>
      <c r="B1657" s="4">
        <v>2022</v>
      </c>
      <c r="C1657" s="47">
        <v>44896</v>
      </c>
      <c r="D1657" s="55">
        <f t="shared" si="30"/>
        <v>44896</v>
      </c>
      <c r="E1657" s="4" t="s">
        <v>45</v>
      </c>
      <c r="F1657" s="4" t="s">
        <v>55</v>
      </c>
      <c r="G1657" s="4" t="s">
        <v>47</v>
      </c>
      <c r="H1657" s="4" t="s">
        <v>48</v>
      </c>
      <c r="I1657" s="4" t="s">
        <v>49</v>
      </c>
      <c r="J1657" s="4" t="s">
        <v>51</v>
      </c>
      <c r="K1657" s="10">
        <v>705</v>
      </c>
      <c r="L1657" s="9">
        <v>1008.15</v>
      </c>
    </row>
    <row r="1658" spans="1:12" x14ac:dyDescent="0.25">
      <c r="A1658" s="2" t="s">
        <v>40</v>
      </c>
      <c r="B1658" s="2">
        <v>2022</v>
      </c>
      <c r="C1658" s="46">
        <v>44896</v>
      </c>
      <c r="D1658" s="54">
        <f t="shared" si="30"/>
        <v>44896</v>
      </c>
      <c r="E1658" s="2" t="s">
        <v>45</v>
      </c>
      <c r="F1658" s="2" t="s">
        <v>55</v>
      </c>
      <c r="G1658" s="2" t="s">
        <v>47</v>
      </c>
      <c r="H1658" s="2" t="s">
        <v>48</v>
      </c>
      <c r="I1658" s="2" t="s">
        <v>49</v>
      </c>
      <c r="J1658" s="2" t="s">
        <v>51</v>
      </c>
      <c r="K1658" s="11">
        <v>738</v>
      </c>
      <c r="L1658" s="8">
        <v>1055.3399999999999</v>
      </c>
    </row>
    <row r="1659" spans="1:12" x14ac:dyDescent="0.25">
      <c r="A1659" s="4" t="s">
        <v>40</v>
      </c>
      <c r="B1659" s="4">
        <v>2022</v>
      </c>
      <c r="C1659" s="47">
        <v>44896</v>
      </c>
      <c r="D1659" s="55">
        <f t="shared" si="30"/>
        <v>44896</v>
      </c>
      <c r="E1659" s="4" t="s">
        <v>45</v>
      </c>
      <c r="F1659" s="4" t="s">
        <v>55</v>
      </c>
      <c r="G1659" s="4" t="s">
        <v>47</v>
      </c>
      <c r="H1659" s="4" t="s">
        <v>48</v>
      </c>
      <c r="I1659" s="4" t="s">
        <v>49</v>
      </c>
      <c r="J1659" s="4" t="s">
        <v>51</v>
      </c>
      <c r="K1659" s="10">
        <v>141</v>
      </c>
      <c r="L1659" s="9">
        <v>201.63</v>
      </c>
    </row>
    <row r="1660" spans="1:12" x14ac:dyDescent="0.25">
      <c r="A1660" s="2" t="s">
        <v>42</v>
      </c>
      <c r="B1660" s="2">
        <v>2022</v>
      </c>
      <c r="C1660" s="46">
        <v>44896</v>
      </c>
      <c r="D1660" s="54">
        <f t="shared" si="30"/>
        <v>44896</v>
      </c>
      <c r="E1660" s="2" t="s">
        <v>45</v>
      </c>
      <c r="F1660" s="2" t="s">
        <v>55</v>
      </c>
      <c r="G1660" s="2" t="s">
        <v>47</v>
      </c>
      <c r="H1660" s="2" t="s">
        <v>48</v>
      </c>
      <c r="I1660" s="2" t="s">
        <v>49</v>
      </c>
      <c r="J1660" s="2" t="s">
        <v>51</v>
      </c>
      <c r="K1660" s="11">
        <v>309</v>
      </c>
      <c r="L1660" s="8">
        <v>526.24</v>
      </c>
    </row>
    <row r="1661" spans="1:12" x14ac:dyDescent="0.25">
      <c r="A1661" s="4" t="s">
        <v>44</v>
      </c>
      <c r="B1661" s="4">
        <v>2022</v>
      </c>
      <c r="C1661" s="47">
        <v>44896</v>
      </c>
      <c r="D1661" s="55">
        <f t="shared" si="30"/>
        <v>44896</v>
      </c>
      <c r="E1661" s="4" t="s">
        <v>45</v>
      </c>
      <c r="F1661" s="4" t="s">
        <v>55</v>
      </c>
      <c r="G1661" s="4" t="s">
        <v>47</v>
      </c>
      <c r="H1661" s="4" t="s">
        <v>48</v>
      </c>
      <c r="I1661" s="4" t="s">
        <v>49</v>
      </c>
      <c r="J1661" s="4" t="s">
        <v>51</v>
      </c>
      <c r="K1661" s="10">
        <v>778</v>
      </c>
      <c r="L1661" s="9">
        <v>526.24</v>
      </c>
    </row>
    <row r="1662" spans="1:12" x14ac:dyDescent="0.25">
      <c r="A1662" s="2" t="s">
        <v>40</v>
      </c>
      <c r="B1662" s="2">
        <v>2022</v>
      </c>
      <c r="C1662" s="46">
        <v>44896</v>
      </c>
      <c r="D1662" s="54">
        <f t="shared" si="30"/>
        <v>44896</v>
      </c>
      <c r="E1662" s="2" t="s">
        <v>45</v>
      </c>
      <c r="F1662" s="2" t="s">
        <v>55</v>
      </c>
      <c r="G1662" s="2" t="s">
        <v>47</v>
      </c>
      <c r="H1662" s="2" t="s">
        <v>48</v>
      </c>
      <c r="I1662" s="2" t="s">
        <v>49</v>
      </c>
      <c r="J1662" s="2" t="s">
        <v>51</v>
      </c>
      <c r="K1662" s="11">
        <v>139</v>
      </c>
      <c r="L1662" s="8">
        <v>198.76999999999998</v>
      </c>
    </row>
    <row r="1663" spans="1:12" x14ac:dyDescent="0.25">
      <c r="A1663" s="4" t="s">
        <v>41</v>
      </c>
      <c r="B1663" s="4">
        <v>2022</v>
      </c>
      <c r="C1663" s="47">
        <v>44896</v>
      </c>
      <c r="D1663" s="55">
        <f t="shared" si="30"/>
        <v>44896</v>
      </c>
      <c r="E1663" s="4" t="s">
        <v>45</v>
      </c>
      <c r="F1663" s="4" t="s">
        <v>55</v>
      </c>
      <c r="G1663" s="4" t="s">
        <v>47</v>
      </c>
      <c r="H1663" s="4" t="s">
        <v>48</v>
      </c>
      <c r="I1663" s="4" t="s">
        <v>49</v>
      </c>
      <c r="J1663" s="4" t="s">
        <v>51</v>
      </c>
      <c r="K1663" s="10">
        <v>313</v>
      </c>
      <c r="L1663" s="9">
        <v>447.59000000000003</v>
      </c>
    </row>
    <row r="1664" spans="1:12" x14ac:dyDescent="0.25">
      <c r="A1664" s="2" t="s">
        <v>41</v>
      </c>
      <c r="B1664" s="2">
        <v>2022</v>
      </c>
      <c r="C1664" s="46">
        <v>44896</v>
      </c>
      <c r="D1664" s="54">
        <f t="shared" si="30"/>
        <v>44896</v>
      </c>
      <c r="E1664" s="2" t="s">
        <v>45</v>
      </c>
      <c r="F1664" s="2" t="s">
        <v>55</v>
      </c>
      <c r="G1664" s="2" t="s">
        <v>47</v>
      </c>
      <c r="H1664" s="2" t="s">
        <v>48</v>
      </c>
      <c r="I1664" s="2" t="s">
        <v>49</v>
      </c>
      <c r="J1664" s="2" t="s">
        <v>51</v>
      </c>
      <c r="K1664" s="11">
        <v>137</v>
      </c>
      <c r="L1664" s="8">
        <v>195.91</v>
      </c>
    </row>
    <row r="1665" spans="1:12" x14ac:dyDescent="0.25">
      <c r="A1665" s="4" t="s">
        <v>40</v>
      </c>
      <c r="B1665" s="4">
        <v>2022</v>
      </c>
      <c r="C1665" s="47">
        <v>44896</v>
      </c>
      <c r="D1665" s="55">
        <f t="shared" si="30"/>
        <v>44896</v>
      </c>
      <c r="E1665" s="4" t="s">
        <v>45</v>
      </c>
      <c r="F1665" s="4" t="s">
        <v>55</v>
      </c>
      <c r="G1665" s="4" t="s">
        <v>47</v>
      </c>
      <c r="H1665" s="4" t="s">
        <v>48</v>
      </c>
      <c r="I1665" s="4" t="s">
        <v>49</v>
      </c>
      <c r="J1665" s="4" t="s">
        <v>51</v>
      </c>
      <c r="K1665" s="10">
        <v>311</v>
      </c>
      <c r="L1665" s="9">
        <v>444.73</v>
      </c>
    </row>
    <row r="1666" spans="1:12" x14ac:dyDescent="0.25">
      <c r="A1666" s="2" t="s">
        <v>43</v>
      </c>
      <c r="B1666" s="2">
        <v>2022</v>
      </c>
      <c r="C1666" s="46">
        <v>44896</v>
      </c>
      <c r="D1666" s="54">
        <f t="shared" si="30"/>
        <v>44896</v>
      </c>
      <c r="E1666" s="2" t="s">
        <v>45</v>
      </c>
      <c r="F1666" s="2" t="s">
        <v>55</v>
      </c>
      <c r="G1666" s="2" t="s">
        <v>47</v>
      </c>
      <c r="H1666" s="2" t="s">
        <v>48</v>
      </c>
      <c r="I1666" s="2" t="s">
        <v>49</v>
      </c>
      <c r="J1666" s="2" t="s">
        <v>51</v>
      </c>
      <c r="K1666" s="11">
        <v>747</v>
      </c>
      <c r="L1666" s="8">
        <v>1068.21</v>
      </c>
    </row>
    <row r="1667" spans="1:12" x14ac:dyDescent="0.25">
      <c r="A1667" s="4" t="s">
        <v>40</v>
      </c>
      <c r="B1667" s="4">
        <v>2022</v>
      </c>
      <c r="C1667" s="47">
        <v>44593</v>
      </c>
      <c r="D1667" s="55">
        <f t="shared" si="30"/>
        <v>44593</v>
      </c>
      <c r="E1667" s="4" t="s">
        <v>45</v>
      </c>
      <c r="F1667" s="4" t="s">
        <v>55</v>
      </c>
      <c r="G1667" s="4" t="s">
        <v>47</v>
      </c>
      <c r="H1667" s="4" t="s">
        <v>48</v>
      </c>
      <c r="I1667" s="4" t="s">
        <v>49</v>
      </c>
      <c r="J1667" s="4" t="s">
        <v>51</v>
      </c>
      <c r="K1667" s="10">
        <v>362</v>
      </c>
      <c r="L1667" s="9">
        <v>492.32</v>
      </c>
    </row>
    <row r="1668" spans="1:12" x14ac:dyDescent="0.25">
      <c r="A1668" s="2" t="s">
        <v>41</v>
      </c>
      <c r="B1668" s="2">
        <v>2022</v>
      </c>
      <c r="C1668" s="46">
        <v>44593</v>
      </c>
      <c r="D1668" s="54">
        <f t="shared" si="30"/>
        <v>44593</v>
      </c>
      <c r="E1668" s="2" t="s">
        <v>45</v>
      </c>
      <c r="F1668" s="2" t="s">
        <v>55</v>
      </c>
      <c r="G1668" s="2" t="s">
        <v>47</v>
      </c>
      <c r="H1668" s="2" t="s">
        <v>48</v>
      </c>
      <c r="I1668" s="2" t="s">
        <v>49</v>
      </c>
      <c r="J1668" s="2" t="s">
        <v>51</v>
      </c>
      <c r="K1668" s="11">
        <v>164</v>
      </c>
      <c r="L1668" s="8">
        <v>234.51999999999998</v>
      </c>
    </row>
    <row r="1669" spans="1:12" x14ac:dyDescent="0.25">
      <c r="A1669" s="4" t="s">
        <v>42</v>
      </c>
      <c r="B1669" s="4">
        <v>2022</v>
      </c>
      <c r="C1669" s="47">
        <v>44593</v>
      </c>
      <c r="D1669" s="55">
        <f t="shared" si="30"/>
        <v>44593</v>
      </c>
      <c r="E1669" s="4" t="s">
        <v>45</v>
      </c>
      <c r="F1669" s="4" t="s">
        <v>55</v>
      </c>
      <c r="G1669" s="4" t="s">
        <v>47</v>
      </c>
      <c r="H1669" s="4" t="s">
        <v>48</v>
      </c>
      <c r="I1669" s="4" t="s">
        <v>49</v>
      </c>
      <c r="J1669" s="4" t="s">
        <v>51</v>
      </c>
      <c r="K1669" s="10">
        <v>364</v>
      </c>
      <c r="L1669" s="9">
        <v>520.52</v>
      </c>
    </row>
    <row r="1670" spans="1:12" x14ac:dyDescent="0.25">
      <c r="A1670" s="2" t="s">
        <v>40</v>
      </c>
      <c r="B1670" s="2">
        <v>2022</v>
      </c>
      <c r="C1670" s="46">
        <v>44593</v>
      </c>
      <c r="D1670" s="54">
        <f t="shared" si="30"/>
        <v>44593</v>
      </c>
      <c r="E1670" s="2" t="s">
        <v>45</v>
      </c>
      <c r="F1670" s="2" t="s">
        <v>55</v>
      </c>
      <c r="G1670" s="2" t="s">
        <v>47</v>
      </c>
      <c r="H1670" s="2" t="s">
        <v>48</v>
      </c>
      <c r="I1670" s="2" t="s">
        <v>49</v>
      </c>
      <c r="J1670" s="2" t="s">
        <v>51</v>
      </c>
      <c r="K1670" s="11">
        <v>166</v>
      </c>
      <c r="L1670" s="8">
        <v>237.38</v>
      </c>
    </row>
    <row r="1671" spans="1:12" x14ac:dyDescent="0.25">
      <c r="A1671" s="4" t="s">
        <v>40</v>
      </c>
      <c r="B1671" s="4">
        <v>2022</v>
      </c>
      <c r="C1671" s="47">
        <v>44593</v>
      </c>
      <c r="D1671" s="55">
        <f t="shared" si="30"/>
        <v>44593</v>
      </c>
      <c r="E1671" s="4" t="s">
        <v>45</v>
      </c>
      <c r="F1671" s="4" t="s">
        <v>55</v>
      </c>
      <c r="G1671" s="4" t="s">
        <v>47</v>
      </c>
      <c r="H1671" s="4" t="s">
        <v>48</v>
      </c>
      <c r="I1671" s="4" t="s">
        <v>49</v>
      </c>
      <c r="J1671" s="4" t="s">
        <v>51</v>
      </c>
      <c r="K1671" s="10">
        <v>696</v>
      </c>
      <c r="L1671" s="9">
        <v>995.28</v>
      </c>
    </row>
    <row r="1672" spans="1:12" x14ac:dyDescent="0.25">
      <c r="A1672" s="2" t="s">
        <v>42</v>
      </c>
      <c r="B1672" s="2">
        <v>2022</v>
      </c>
      <c r="C1672" s="46">
        <v>44593</v>
      </c>
      <c r="D1672" s="54">
        <f t="shared" si="30"/>
        <v>44593</v>
      </c>
      <c r="E1672" s="2" t="s">
        <v>45</v>
      </c>
      <c r="F1672" s="2" t="s">
        <v>55</v>
      </c>
      <c r="G1672" s="2" t="s">
        <v>47</v>
      </c>
      <c r="H1672" s="2" t="s">
        <v>48</v>
      </c>
      <c r="I1672" s="2" t="s">
        <v>49</v>
      </c>
      <c r="J1672" s="2" t="s">
        <v>51</v>
      </c>
      <c r="K1672" s="11">
        <v>363</v>
      </c>
      <c r="L1672" s="8">
        <v>519.09</v>
      </c>
    </row>
    <row r="1673" spans="1:12" x14ac:dyDescent="0.25">
      <c r="A1673" s="4" t="s">
        <v>40</v>
      </c>
      <c r="B1673" s="4">
        <v>2022</v>
      </c>
      <c r="C1673" s="47">
        <v>44593</v>
      </c>
      <c r="D1673" s="55">
        <f t="shared" si="30"/>
        <v>44593</v>
      </c>
      <c r="E1673" s="4" t="s">
        <v>45</v>
      </c>
      <c r="F1673" s="4" t="s">
        <v>55</v>
      </c>
      <c r="G1673" s="4" t="s">
        <v>47</v>
      </c>
      <c r="H1673" s="4" t="s">
        <v>48</v>
      </c>
      <c r="I1673" s="4" t="s">
        <v>49</v>
      </c>
      <c r="J1673" s="4" t="s">
        <v>51</v>
      </c>
      <c r="K1673" s="10">
        <v>769</v>
      </c>
      <c r="L1673" s="9">
        <v>526.24</v>
      </c>
    </row>
    <row r="1674" spans="1:12" x14ac:dyDescent="0.25">
      <c r="A1674" s="2" t="s">
        <v>40</v>
      </c>
      <c r="B1674" s="2">
        <v>2022</v>
      </c>
      <c r="C1674" s="46">
        <v>44593</v>
      </c>
      <c r="D1674" s="54">
        <f t="shared" si="30"/>
        <v>44593</v>
      </c>
      <c r="E1674" s="2" t="s">
        <v>45</v>
      </c>
      <c r="F1674" s="2" t="s">
        <v>55</v>
      </c>
      <c r="G1674" s="2" t="s">
        <v>47</v>
      </c>
      <c r="H1674" s="2" t="s">
        <v>48</v>
      </c>
      <c r="I1674" s="2" t="s">
        <v>49</v>
      </c>
      <c r="J1674" s="2" t="s">
        <v>51</v>
      </c>
      <c r="K1674" s="11">
        <v>367</v>
      </c>
      <c r="L1674" s="8">
        <v>524.80999999999995</v>
      </c>
    </row>
    <row r="1675" spans="1:12" x14ac:dyDescent="0.25">
      <c r="A1675" s="4" t="s">
        <v>42</v>
      </c>
      <c r="B1675" s="4">
        <v>2022</v>
      </c>
      <c r="C1675" s="47">
        <v>44593</v>
      </c>
      <c r="D1675" s="55">
        <f t="shared" si="30"/>
        <v>44593</v>
      </c>
      <c r="E1675" s="4" t="s">
        <v>45</v>
      </c>
      <c r="F1675" s="4" t="s">
        <v>55</v>
      </c>
      <c r="G1675" s="4" t="s">
        <v>47</v>
      </c>
      <c r="H1675" s="4" t="s">
        <v>48</v>
      </c>
      <c r="I1675" s="4" t="s">
        <v>49</v>
      </c>
      <c r="J1675" s="4" t="s">
        <v>51</v>
      </c>
      <c r="K1675" s="10">
        <v>163</v>
      </c>
      <c r="L1675" s="9">
        <v>233.09</v>
      </c>
    </row>
    <row r="1676" spans="1:12" x14ac:dyDescent="0.25">
      <c r="A1676" s="2" t="s">
        <v>41</v>
      </c>
      <c r="B1676" s="2">
        <v>2022</v>
      </c>
      <c r="C1676" s="46">
        <v>44593</v>
      </c>
      <c r="D1676" s="54">
        <f t="shared" si="30"/>
        <v>44593</v>
      </c>
      <c r="E1676" s="2" t="s">
        <v>45</v>
      </c>
      <c r="F1676" s="2" t="s">
        <v>55</v>
      </c>
      <c r="G1676" s="2" t="s">
        <v>47</v>
      </c>
      <c r="H1676" s="2" t="s">
        <v>48</v>
      </c>
      <c r="I1676" s="2" t="s">
        <v>49</v>
      </c>
      <c r="J1676" s="2" t="s">
        <v>51</v>
      </c>
      <c r="K1676" s="11">
        <v>365</v>
      </c>
      <c r="L1676" s="8">
        <v>521.95000000000005</v>
      </c>
    </row>
    <row r="1677" spans="1:12" x14ac:dyDescent="0.25">
      <c r="A1677" s="4" t="s">
        <v>42</v>
      </c>
      <c r="B1677" s="4">
        <v>2022</v>
      </c>
      <c r="C1677" s="47">
        <v>44593</v>
      </c>
      <c r="D1677" s="55">
        <f t="shared" si="30"/>
        <v>44593</v>
      </c>
      <c r="E1677" s="4" t="s">
        <v>45</v>
      </c>
      <c r="F1677" s="4" t="s">
        <v>55</v>
      </c>
      <c r="G1677" s="4" t="s">
        <v>47</v>
      </c>
      <c r="H1677" s="4" t="s">
        <v>48</v>
      </c>
      <c r="I1677" s="4" t="s">
        <v>49</v>
      </c>
      <c r="J1677" s="4" t="s">
        <v>51</v>
      </c>
      <c r="K1677" s="10">
        <v>167</v>
      </c>
      <c r="L1677" s="9">
        <v>238.81</v>
      </c>
    </row>
    <row r="1678" spans="1:12" x14ac:dyDescent="0.25">
      <c r="A1678" s="2" t="s">
        <v>40</v>
      </c>
      <c r="B1678" s="2">
        <v>2022</v>
      </c>
      <c r="C1678" s="46">
        <v>44562</v>
      </c>
      <c r="D1678" s="54">
        <f t="shared" si="30"/>
        <v>44562</v>
      </c>
      <c r="E1678" s="2" t="s">
        <v>45</v>
      </c>
      <c r="F1678" s="2" t="s">
        <v>55</v>
      </c>
      <c r="G1678" s="2" t="s">
        <v>47</v>
      </c>
      <c r="H1678" s="2" t="s">
        <v>48</v>
      </c>
      <c r="I1678" s="2" t="s">
        <v>49</v>
      </c>
      <c r="J1678" s="2" t="s">
        <v>51</v>
      </c>
      <c r="K1678" s="11">
        <v>368</v>
      </c>
      <c r="L1678" s="8">
        <v>500.48</v>
      </c>
    </row>
    <row r="1679" spans="1:12" x14ac:dyDescent="0.25">
      <c r="A1679" s="4" t="s">
        <v>41</v>
      </c>
      <c r="B1679" s="4">
        <v>2022</v>
      </c>
      <c r="C1679" s="47">
        <v>44562</v>
      </c>
      <c r="D1679" s="55">
        <f t="shared" si="30"/>
        <v>44562</v>
      </c>
      <c r="E1679" s="4" t="s">
        <v>45</v>
      </c>
      <c r="F1679" s="4" t="s">
        <v>55</v>
      </c>
      <c r="G1679" s="4" t="s">
        <v>47</v>
      </c>
      <c r="H1679" s="4" t="s">
        <v>48</v>
      </c>
      <c r="I1679" s="4" t="s">
        <v>49</v>
      </c>
      <c r="J1679" s="4" t="s">
        <v>51</v>
      </c>
      <c r="K1679" s="10">
        <v>170</v>
      </c>
      <c r="L1679" s="9">
        <v>243.1</v>
      </c>
    </row>
    <row r="1680" spans="1:12" x14ac:dyDescent="0.25">
      <c r="A1680" s="2" t="s">
        <v>41</v>
      </c>
      <c r="B1680" s="2">
        <v>2022</v>
      </c>
      <c r="C1680" s="46">
        <v>44562</v>
      </c>
      <c r="D1680" s="54">
        <f t="shared" si="30"/>
        <v>44562</v>
      </c>
      <c r="E1680" s="2" t="s">
        <v>45</v>
      </c>
      <c r="F1680" s="2" t="s">
        <v>55</v>
      </c>
      <c r="G1680" s="2" t="s">
        <v>47</v>
      </c>
      <c r="H1680" s="2" t="s">
        <v>48</v>
      </c>
      <c r="I1680" s="2" t="s">
        <v>49</v>
      </c>
      <c r="J1680" s="2" t="s">
        <v>51</v>
      </c>
      <c r="K1680" s="11">
        <v>370</v>
      </c>
      <c r="L1680" s="8">
        <v>529.1</v>
      </c>
    </row>
    <row r="1681" spans="1:12" x14ac:dyDescent="0.25">
      <c r="A1681" s="4" t="s">
        <v>40</v>
      </c>
      <c r="B1681" s="4">
        <v>2022</v>
      </c>
      <c r="C1681" s="47">
        <v>44562</v>
      </c>
      <c r="D1681" s="55">
        <f t="shared" ref="D1681:D1744" si="31">C1681</f>
        <v>44562</v>
      </c>
      <c r="E1681" s="4" t="s">
        <v>45</v>
      </c>
      <c r="F1681" s="4" t="s">
        <v>55</v>
      </c>
      <c r="G1681" s="4" t="s">
        <v>47</v>
      </c>
      <c r="H1681" s="4" t="s">
        <v>48</v>
      </c>
      <c r="I1681" s="4" t="s">
        <v>49</v>
      </c>
      <c r="J1681" s="4" t="s">
        <v>51</v>
      </c>
      <c r="K1681" s="10">
        <v>172</v>
      </c>
      <c r="L1681" s="9">
        <v>245.95999999999998</v>
      </c>
    </row>
    <row r="1682" spans="1:12" x14ac:dyDescent="0.25">
      <c r="A1682" s="2" t="s">
        <v>41</v>
      </c>
      <c r="B1682" s="2">
        <v>2022</v>
      </c>
      <c r="C1682" s="46">
        <v>44562</v>
      </c>
      <c r="D1682" s="54">
        <f t="shared" si="31"/>
        <v>44562</v>
      </c>
      <c r="E1682" s="2" t="s">
        <v>45</v>
      </c>
      <c r="F1682" s="2" t="s">
        <v>55</v>
      </c>
      <c r="G1682" s="2" t="s">
        <v>47</v>
      </c>
      <c r="H1682" s="2" t="s">
        <v>48</v>
      </c>
      <c r="I1682" s="2" t="s">
        <v>49</v>
      </c>
      <c r="J1682" s="2" t="s">
        <v>51</v>
      </c>
      <c r="K1682" s="11">
        <v>695</v>
      </c>
      <c r="L1682" s="8">
        <v>993.85</v>
      </c>
    </row>
    <row r="1683" spans="1:12" x14ac:dyDescent="0.25">
      <c r="A1683" s="4" t="s">
        <v>40</v>
      </c>
      <c r="B1683" s="4">
        <v>2022</v>
      </c>
      <c r="C1683" s="47">
        <v>44562</v>
      </c>
      <c r="D1683" s="55">
        <f t="shared" si="31"/>
        <v>44562</v>
      </c>
      <c r="E1683" s="4" t="s">
        <v>45</v>
      </c>
      <c r="F1683" s="4" t="s">
        <v>55</v>
      </c>
      <c r="G1683" s="4" t="s">
        <v>47</v>
      </c>
      <c r="H1683" s="4" t="s">
        <v>48</v>
      </c>
      <c r="I1683" s="4" t="s">
        <v>49</v>
      </c>
      <c r="J1683" s="4" t="s">
        <v>51</v>
      </c>
      <c r="K1683" s="10">
        <v>729</v>
      </c>
      <c r="L1683" s="9">
        <v>1042.47</v>
      </c>
    </row>
    <row r="1684" spans="1:12" x14ac:dyDescent="0.25">
      <c r="A1684" s="2" t="s">
        <v>40</v>
      </c>
      <c r="B1684" s="2">
        <v>2022</v>
      </c>
      <c r="C1684" s="46">
        <v>44562</v>
      </c>
      <c r="D1684" s="54">
        <f t="shared" si="31"/>
        <v>44562</v>
      </c>
      <c r="E1684" s="2" t="s">
        <v>45</v>
      </c>
      <c r="F1684" s="2" t="s">
        <v>55</v>
      </c>
      <c r="G1684" s="2" t="s">
        <v>47</v>
      </c>
      <c r="H1684" s="2" t="s">
        <v>48</v>
      </c>
      <c r="I1684" s="2" t="s">
        <v>49</v>
      </c>
      <c r="J1684" s="2" t="s">
        <v>51</v>
      </c>
      <c r="K1684" s="11">
        <v>369</v>
      </c>
      <c r="L1684" s="8">
        <v>527.66999999999996</v>
      </c>
    </row>
    <row r="1685" spans="1:12" x14ac:dyDescent="0.25">
      <c r="A1685" s="4" t="s">
        <v>42</v>
      </c>
      <c r="B1685" s="4">
        <v>2022</v>
      </c>
      <c r="C1685" s="47">
        <v>44562</v>
      </c>
      <c r="D1685" s="55">
        <f t="shared" si="31"/>
        <v>44562</v>
      </c>
      <c r="E1685" s="4" t="s">
        <v>45</v>
      </c>
      <c r="F1685" s="4" t="s">
        <v>55</v>
      </c>
      <c r="G1685" s="4" t="s">
        <v>47</v>
      </c>
      <c r="H1685" s="4" t="s">
        <v>48</v>
      </c>
      <c r="I1685" s="4" t="s">
        <v>49</v>
      </c>
      <c r="J1685" s="4" t="s">
        <v>51</v>
      </c>
      <c r="K1685" s="10">
        <v>768</v>
      </c>
      <c r="L1685" s="9">
        <v>526.24</v>
      </c>
    </row>
    <row r="1686" spans="1:12" x14ac:dyDescent="0.25">
      <c r="A1686" s="2" t="s">
        <v>41</v>
      </c>
      <c r="B1686" s="2">
        <v>2022</v>
      </c>
      <c r="C1686" s="46">
        <v>44562</v>
      </c>
      <c r="D1686" s="54">
        <f t="shared" si="31"/>
        <v>44562</v>
      </c>
      <c r="E1686" s="2" t="s">
        <v>45</v>
      </c>
      <c r="F1686" s="2" t="s">
        <v>55</v>
      </c>
      <c r="G1686" s="2" t="s">
        <v>47</v>
      </c>
      <c r="H1686" s="2" t="s">
        <v>48</v>
      </c>
      <c r="I1686" s="2" t="s">
        <v>49</v>
      </c>
      <c r="J1686" s="2" t="s">
        <v>51</v>
      </c>
      <c r="K1686" s="11">
        <v>169</v>
      </c>
      <c r="L1686" s="8">
        <v>241.67000000000002</v>
      </c>
    </row>
    <row r="1687" spans="1:12" x14ac:dyDescent="0.25">
      <c r="A1687" s="4" t="s">
        <v>41</v>
      </c>
      <c r="B1687" s="4">
        <v>2022</v>
      </c>
      <c r="C1687" s="47">
        <v>44562</v>
      </c>
      <c r="D1687" s="55">
        <f t="shared" si="31"/>
        <v>44562</v>
      </c>
      <c r="E1687" s="4" t="s">
        <v>45</v>
      </c>
      <c r="F1687" s="4" t="s">
        <v>55</v>
      </c>
      <c r="G1687" s="4" t="s">
        <v>47</v>
      </c>
      <c r="H1687" s="4" t="s">
        <v>48</v>
      </c>
      <c r="I1687" s="4" t="s">
        <v>49</v>
      </c>
      <c r="J1687" s="4" t="s">
        <v>51</v>
      </c>
      <c r="K1687" s="10">
        <v>371</v>
      </c>
      <c r="L1687" s="9">
        <v>530.53</v>
      </c>
    </row>
    <row r="1688" spans="1:12" x14ac:dyDescent="0.25">
      <c r="A1688" s="2" t="s">
        <v>40</v>
      </c>
      <c r="B1688" s="2">
        <v>2022</v>
      </c>
      <c r="C1688" s="46">
        <v>44562</v>
      </c>
      <c r="D1688" s="54">
        <f t="shared" si="31"/>
        <v>44562</v>
      </c>
      <c r="E1688" s="2" t="s">
        <v>45</v>
      </c>
      <c r="F1688" s="2" t="s">
        <v>55</v>
      </c>
      <c r="G1688" s="2" t="s">
        <v>47</v>
      </c>
      <c r="H1688" s="2" t="s">
        <v>48</v>
      </c>
      <c r="I1688" s="2" t="s">
        <v>49</v>
      </c>
      <c r="J1688" s="2" t="s">
        <v>51</v>
      </c>
      <c r="K1688" s="11">
        <v>173</v>
      </c>
      <c r="L1688" s="8">
        <v>247.39</v>
      </c>
    </row>
    <row r="1689" spans="1:12" x14ac:dyDescent="0.25">
      <c r="A1689" s="4" t="s">
        <v>40</v>
      </c>
      <c r="B1689" s="4">
        <v>2022</v>
      </c>
      <c r="C1689" s="47">
        <v>44743</v>
      </c>
      <c r="D1689" s="55">
        <f t="shared" si="31"/>
        <v>44743</v>
      </c>
      <c r="E1689" s="4" t="s">
        <v>45</v>
      </c>
      <c r="F1689" s="4" t="s">
        <v>55</v>
      </c>
      <c r="G1689" s="4" t="s">
        <v>47</v>
      </c>
      <c r="H1689" s="4" t="s">
        <v>48</v>
      </c>
      <c r="I1689" s="4" t="s">
        <v>49</v>
      </c>
      <c r="J1689" s="4" t="s">
        <v>51</v>
      </c>
      <c r="K1689" s="10">
        <v>338</v>
      </c>
      <c r="L1689" s="9">
        <v>459.68</v>
      </c>
    </row>
    <row r="1690" spans="1:12" x14ac:dyDescent="0.25">
      <c r="A1690" s="2" t="s">
        <v>44</v>
      </c>
      <c r="B1690" s="2">
        <v>2022</v>
      </c>
      <c r="C1690" s="46">
        <v>44743</v>
      </c>
      <c r="D1690" s="54">
        <f t="shared" si="31"/>
        <v>44743</v>
      </c>
      <c r="E1690" s="2" t="s">
        <v>45</v>
      </c>
      <c r="F1690" s="2" t="s">
        <v>55</v>
      </c>
      <c r="G1690" s="2" t="s">
        <v>47</v>
      </c>
      <c r="H1690" s="2" t="s">
        <v>48</v>
      </c>
      <c r="I1690" s="2" t="s">
        <v>49</v>
      </c>
      <c r="J1690" s="2" t="s">
        <v>51</v>
      </c>
      <c r="K1690" s="11">
        <v>140</v>
      </c>
      <c r="L1690" s="8">
        <v>200.2</v>
      </c>
    </row>
    <row r="1691" spans="1:12" x14ac:dyDescent="0.25">
      <c r="A1691" s="4" t="s">
        <v>41</v>
      </c>
      <c r="B1691" s="4">
        <v>2022</v>
      </c>
      <c r="C1691" s="47">
        <v>44743</v>
      </c>
      <c r="D1691" s="55">
        <f t="shared" si="31"/>
        <v>44743</v>
      </c>
      <c r="E1691" s="4" t="s">
        <v>45</v>
      </c>
      <c r="F1691" s="4" t="s">
        <v>55</v>
      </c>
      <c r="G1691" s="4" t="s">
        <v>47</v>
      </c>
      <c r="H1691" s="4" t="s">
        <v>48</v>
      </c>
      <c r="I1691" s="4" t="s">
        <v>49</v>
      </c>
      <c r="J1691" s="4" t="s">
        <v>51</v>
      </c>
      <c r="K1691" s="10">
        <v>340</v>
      </c>
      <c r="L1691" s="9">
        <v>486.2</v>
      </c>
    </row>
    <row r="1692" spans="1:12" x14ac:dyDescent="0.25">
      <c r="A1692" s="2" t="s">
        <v>41</v>
      </c>
      <c r="B1692" s="2">
        <v>2022</v>
      </c>
      <c r="C1692" s="46">
        <v>44743</v>
      </c>
      <c r="D1692" s="54">
        <f t="shared" si="31"/>
        <v>44743</v>
      </c>
      <c r="E1692" s="2" t="s">
        <v>45</v>
      </c>
      <c r="F1692" s="2" t="s">
        <v>55</v>
      </c>
      <c r="G1692" s="2" t="s">
        <v>47</v>
      </c>
      <c r="H1692" s="2" t="s">
        <v>48</v>
      </c>
      <c r="I1692" s="2" t="s">
        <v>49</v>
      </c>
      <c r="J1692" s="2" t="s">
        <v>51</v>
      </c>
      <c r="K1692" s="11">
        <v>136</v>
      </c>
      <c r="L1692" s="8">
        <v>194.48</v>
      </c>
    </row>
    <row r="1693" spans="1:12" x14ac:dyDescent="0.25">
      <c r="A1693" s="4" t="s">
        <v>40</v>
      </c>
      <c r="B1693" s="4">
        <v>2022</v>
      </c>
      <c r="C1693" s="47">
        <v>44743</v>
      </c>
      <c r="D1693" s="55">
        <f t="shared" si="31"/>
        <v>44743</v>
      </c>
      <c r="E1693" s="4" t="s">
        <v>45</v>
      </c>
      <c r="F1693" s="4" t="s">
        <v>55</v>
      </c>
      <c r="G1693" s="4" t="s">
        <v>47</v>
      </c>
      <c r="H1693" s="4" t="s">
        <v>48</v>
      </c>
      <c r="I1693" s="4" t="s">
        <v>49</v>
      </c>
      <c r="J1693" s="4" t="s">
        <v>51</v>
      </c>
      <c r="K1693" s="10">
        <v>701</v>
      </c>
      <c r="L1693" s="9">
        <v>1002.4300000000001</v>
      </c>
    </row>
    <row r="1694" spans="1:12" x14ac:dyDescent="0.25">
      <c r="A1694" s="2" t="s">
        <v>42</v>
      </c>
      <c r="B1694" s="2">
        <v>2022</v>
      </c>
      <c r="C1694" s="46">
        <v>44743</v>
      </c>
      <c r="D1694" s="54">
        <f t="shared" si="31"/>
        <v>44743</v>
      </c>
      <c r="E1694" s="2" t="s">
        <v>45</v>
      </c>
      <c r="F1694" s="2" t="s">
        <v>55</v>
      </c>
      <c r="G1694" s="2" t="s">
        <v>47</v>
      </c>
      <c r="H1694" s="2" t="s">
        <v>48</v>
      </c>
      <c r="I1694" s="2" t="s">
        <v>49</v>
      </c>
      <c r="J1694" s="2" t="s">
        <v>51</v>
      </c>
      <c r="K1694" s="11">
        <v>734</v>
      </c>
      <c r="L1694" s="8">
        <v>1049.6199999999999</v>
      </c>
    </row>
    <row r="1695" spans="1:12" x14ac:dyDescent="0.25">
      <c r="A1695" s="4" t="s">
        <v>40</v>
      </c>
      <c r="B1695" s="4">
        <v>2022</v>
      </c>
      <c r="C1695" s="47">
        <v>44743</v>
      </c>
      <c r="D1695" s="55">
        <f t="shared" si="31"/>
        <v>44743</v>
      </c>
      <c r="E1695" s="4" t="s">
        <v>45</v>
      </c>
      <c r="F1695" s="4" t="s">
        <v>55</v>
      </c>
      <c r="G1695" s="4" t="s">
        <v>47</v>
      </c>
      <c r="H1695" s="4" t="s">
        <v>48</v>
      </c>
      <c r="I1695" s="4" t="s">
        <v>49</v>
      </c>
      <c r="J1695" s="4" t="s">
        <v>51</v>
      </c>
      <c r="K1695" s="10">
        <v>339</v>
      </c>
      <c r="L1695" s="9">
        <v>526.24</v>
      </c>
    </row>
    <row r="1696" spans="1:12" x14ac:dyDescent="0.25">
      <c r="A1696" s="2" t="s">
        <v>41</v>
      </c>
      <c r="B1696" s="2">
        <v>2022</v>
      </c>
      <c r="C1696" s="46">
        <v>44743</v>
      </c>
      <c r="D1696" s="54">
        <f t="shared" si="31"/>
        <v>44743</v>
      </c>
      <c r="E1696" s="2" t="s">
        <v>45</v>
      </c>
      <c r="F1696" s="2" t="s">
        <v>55</v>
      </c>
      <c r="G1696" s="2" t="s">
        <v>47</v>
      </c>
      <c r="H1696" s="2" t="s">
        <v>48</v>
      </c>
      <c r="I1696" s="2" t="s">
        <v>49</v>
      </c>
      <c r="J1696" s="2" t="s">
        <v>51</v>
      </c>
      <c r="K1696" s="11">
        <v>773</v>
      </c>
      <c r="L1696" s="8">
        <v>526.24</v>
      </c>
    </row>
    <row r="1697" spans="1:12" x14ac:dyDescent="0.25">
      <c r="A1697" s="4" t="s">
        <v>40</v>
      </c>
      <c r="B1697" s="4">
        <v>2022</v>
      </c>
      <c r="C1697" s="47">
        <v>44743</v>
      </c>
      <c r="D1697" s="55">
        <f t="shared" si="31"/>
        <v>44743</v>
      </c>
      <c r="E1697" s="4" t="s">
        <v>45</v>
      </c>
      <c r="F1697" s="4" t="s">
        <v>55</v>
      </c>
      <c r="G1697" s="4" t="s">
        <v>47</v>
      </c>
      <c r="H1697" s="4" t="s">
        <v>48</v>
      </c>
      <c r="I1697" s="4" t="s">
        <v>49</v>
      </c>
      <c r="J1697" s="4" t="s">
        <v>51</v>
      </c>
      <c r="K1697" s="10">
        <v>337</v>
      </c>
      <c r="L1697" s="9">
        <v>481.90999999999997</v>
      </c>
    </row>
    <row r="1698" spans="1:12" x14ac:dyDescent="0.25">
      <c r="A1698" s="2" t="s">
        <v>41</v>
      </c>
      <c r="B1698" s="2">
        <v>2022</v>
      </c>
      <c r="C1698" s="46">
        <v>44743</v>
      </c>
      <c r="D1698" s="54">
        <f t="shared" si="31"/>
        <v>44743</v>
      </c>
      <c r="E1698" s="2" t="s">
        <v>45</v>
      </c>
      <c r="F1698" s="2" t="s">
        <v>55</v>
      </c>
      <c r="G1698" s="2" t="s">
        <v>47</v>
      </c>
      <c r="H1698" s="2" t="s">
        <v>48</v>
      </c>
      <c r="I1698" s="2" t="s">
        <v>49</v>
      </c>
      <c r="J1698" s="2" t="s">
        <v>51</v>
      </c>
      <c r="K1698" s="11">
        <v>139</v>
      </c>
      <c r="L1698" s="8">
        <v>198.76999999999998</v>
      </c>
    </row>
    <row r="1699" spans="1:12" x14ac:dyDescent="0.25">
      <c r="A1699" s="4" t="s">
        <v>44</v>
      </c>
      <c r="B1699" s="4">
        <v>2022</v>
      </c>
      <c r="C1699" s="47">
        <v>44743</v>
      </c>
      <c r="D1699" s="55">
        <f t="shared" si="31"/>
        <v>44743</v>
      </c>
      <c r="E1699" s="4" t="s">
        <v>45</v>
      </c>
      <c r="F1699" s="4" t="s">
        <v>55</v>
      </c>
      <c r="G1699" s="4" t="s">
        <v>47</v>
      </c>
      <c r="H1699" s="4" t="s">
        <v>48</v>
      </c>
      <c r="I1699" s="4" t="s">
        <v>49</v>
      </c>
      <c r="J1699" s="4" t="s">
        <v>51</v>
      </c>
      <c r="K1699" s="10">
        <v>137</v>
      </c>
      <c r="L1699" s="9">
        <v>195.91</v>
      </c>
    </row>
    <row r="1700" spans="1:12" x14ac:dyDescent="0.25">
      <c r="A1700" s="2" t="s">
        <v>44</v>
      </c>
      <c r="B1700" s="2">
        <v>2022</v>
      </c>
      <c r="C1700" s="46">
        <v>44713</v>
      </c>
      <c r="D1700" s="54">
        <f t="shared" si="31"/>
        <v>44713</v>
      </c>
      <c r="E1700" s="2" t="s">
        <v>45</v>
      </c>
      <c r="F1700" s="2" t="s">
        <v>55</v>
      </c>
      <c r="G1700" s="2" t="s">
        <v>47</v>
      </c>
      <c r="H1700" s="2" t="s">
        <v>48</v>
      </c>
      <c r="I1700" s="2" t="s">
        <v>49</v>
      </c>
      <c r="J1700" s="2" t="s">
        <v>51</v>
      </c>
      <c r="K1700" s="11">
        <v>344</v>
      </c>
      <c r="L1700" s="8">
        <v>467.84</v>
      </c>
    </row>
    <row r="1701" spans="1:12" x14ac:dyDescent="0.25">
      <c r="A1701" s="4" t="s">
        <v>40</v>
      </c>
      <c r="B1701" s="4">
        <v>2022</v>
      </c>
      <c r="C1701" s="47">
        <v>44713</v>
      </c>
      <c r="D1701" s="55">
        <f t="shared" si="31"/>
        <v>44713</v>
      </c>
      <c r="E1701" s="4" t="s">
        <v>45</v>
      </c>
      <c r="F1701" s="4" t="s">
        <v>55</v>
      </c>
      <c r="G1701" s="4" t="s">
        <v>47</v>
      </c>
      <c r="H1701" s="4" t="s">
        <v>48</v>
      </c>
      <c r="I1701" s="4" t="s">
        <v>49</v>
      </c>
      <c r="J1701" s="4" t="s">
        <v>51</v>
      </c>
      <c r="K1701" s="10">
        <v>146</v>
      </c>
      <c r="L1701" s="9">
        <v>208.78</v>
      </c>
    </row>
    <row r="1702" spans="1:12" x14ac:dyDescent="0.25">
      <c r="A1702" s="2" t="s">
        <v>41</v>
      </c>
      <c r="B1702" s="2">
        <v>2022</v>
      </c>
      <c r="C1702" s="46">
        <v>44713</v>
      </c>
      <c r="D1702" s="54">
        <f t="shared" si="31"/>
        <v>44713</v>
      </c>
      <c r="E1702" s="2" t="s">
        <v>45</v>
      </c>
      <c r="F1702" s="2" t="s">
        <v>55</v>
      </c>
      <c r="G1702" s="2" t="s">
        <v>47</v>
      </c>
      <c r="H1702" s="2" t="s">
        <v>48</v>
      </c>
      <c r="I1702" s="2" t="s">
        <v>49</v>
      </c>
      <c r="J1702" s="2" t="s">
        <v>51</v>
      </c>
      <c r="K1702" s="11">
        <v>142</v>
      </c>
      <c r="L1702" s="8">
        <v>203.06</v>
      </c>
    </row>
    <row r="1703" spans="1:12" x14ac:dyDescent="0.25">
      <c r="A1703" s="4" t="s">
        <v>40</v>
      </c>
      <c r="B1703" s="4">
        <v>2022</v>
      </c>
      <c r="C1703" s="47">
        <v>44713</v>
      </c>
      <c r="D1703" s="55">
        <f t="shared" si="31"/>
        <v>44713</v>
      </c>
      <c r="E1703" s="4" t="s">
        <v>45</v>
      </c>
      <c r="F1703" s="4" t="s">
        <v>55</v>
      </c>
      <c r="G1703" s="4" t="s">
        <v>47</v>
      </c>
      <c r="H1703" s="4" t="s">
        <v>48</v>
      </c>
      <c r="I1703" s="4" t="s">
        <v>49</v>
      </c>
      <c r="J1703" s="4" t="s">
        <v>51</v>
      </c>
      <c r="K1703" s="10">
        <v>700</v>
      </c>
      <c r="L1703" s="9">
        <v>1001</v>
      </c>
    </row>
    <row r="1704" spans="1:12" x14ac:dyDescent="0.25">
      <c r="A1704" s="2" t="s">
        <v>41</v>
      </c>
      <c r="B1704" s="2">
        <v>2022</v>
      </c>
      <c r="C1704" s="46">
        <v>44713</v>
      </c>
      <c r="D1704" s="54">
        <f t="shared" si="31"/>
        <v>44713</v>
      </c>
      <c r="E1704" s="2" t="s">
        <v>45</v>
      </c>
      <c r="F1704" s="2" t="s">
        <v>55</v>
      </c>
      <c r="G1704" s="2" t="s">
        <v>47</v>
      </c>
      <c r="H1704" s="2" t="s">
        <v>48</v>
      </c>
      <c r="I1704" s="2" t="s">
        <v>49</v>
      </c>
      <c r="J1704" s="2" t="s">
        <v>51</v>
      </c>
      <c r="K1704" s="11">
        <v>733</v>
      </c>
      <c r="L1704" s="8">
        <v>1048.19</v>
      </c>
    </row>
    <row r="1705" spans="1:12" x14ac:dyDescent="0.25">
      <c r="A1705" s="4" t="s">
        <v>41</v>
      </c>
      <c r="B1705" s="4">
        <v>2022</v>
      </c>
      <c r="C1705" s="47">
        <v>44713</v>
      </c>
      <c r="D1705" s="55">
        <f t="shared" si="31"/>
        <v>44713</v>
      </c>
      <c r="E1705" s="4" t="s">
        <v>45</v>
      </c>
      <c r="F1705" s="4" t="s">
        <v>55</v>
      </c>
      <c r="G1705" s="4" t="s">
        <v>47</v>
      </c>
      <c r="H1705" s="4" t="s">
        <v>48</v>
      </c>
      <c r="I1705" s="4" t="s">
        <v>49</v>
      </c>
      <c r="J1705" s="4" t="s">
        <v>51</v>
      </c>
      <c r="K1705" s="10">
        <v>345</v>
      </c>
      <c r="L1705" s="9">
        <v>526.24</v>
      </c>
    </row>
    <row r="1706" spans="1:12" x14ac:dyDescent="0.25">
      <c r="A1706" s="2" t="s">
        <v>41</v>
      </c>
      <c r="B1706" s="2">
        <v>2022</v>
      </c>
      <c r="C1706" s="46">
        <v>44713</v>
      </c>
      <c r="D1706" s="54">
        <f t="shared" si="31"/>
        <v>44713</v>
      </c>
      <c r="E1706" s="2" t="s">
        <v>45</v>
      </c>
      <c r="F1706" s="2" t="s">
        <v>55</v>
      </c>
      <c r="G1706" s="2" t="s">
        <v>47</v>
      </c>
      <c r="H1706" s="2" t="s">
        <v>48</v>
      </c>
      <c r="I1706" s="2" t="s">
        <v>49</v>
      </c>
      <c r="J1706" s="2" t="s">
        <v>51</v>
      </c>
      <c r="K1706" s="11">
        <v>343</v>
      </c>
      <c r="L1706" s="8">
        <v>490.49</v>
      </c>
    </row>
    <row r="1707" spans="1:12" x14ac:dyDescent="0.25">
      <c r="A1707" s="4" t="s">
        <v>41</v>
      </c>
      <c r="B1707" s="4">
        <v>2022</v>
      </c>
      <c r="C1707" s="47">
        <v>44713</v>
      </c>
      <c r="D1707" s="55">
        <f t="shared" si="31"/>
        <v>44713</v>
      </c>
      <c r="E1707" s="4" t="s">
        <v>45</v>
      </c>
      <c r="F1707" s="4" t="s">
        <v>55</v>
      </c>
      <c r="G1707" s="4" t="s">
        <v>47</v>
      </c>
      <c r="H1707" s="4" t="s">
        <v>48</v>
      </c>
      <c r="I1707" s="4" t="s">
        <v>49</v>
      </c>
      <c r="J1707" s="4" t="s">
        <v>51</v>
      </c>
      <c r="K1707" s="10">
        <v>145</v>
      </c>
      <c r="L1707" s="9">
        <v>207.35</v>
      </c>
    </row>
    <row r="1708" spans="1:12" x14ac:dyDescent="0.25">
      <c r="A1708" s="2" t="s">
        <v>41</v>
      </c>
      <c r="B1708" s="2">
        <v>2022</v>
      </c>
      <c r="C1708" s="46">
        <v>44713</v>
      </c>
      <c r="D1708" s="54">
        <f t="shared" si="31"/>
        <v>44713</v>
      </c>
      <c r="E1708" s="2" t="s">
        <v>45</v>
      </c>
      <c r="F1708" s="2" t="s">
        <v>55</v>
      </c>
      <c r="G1708" s="2" t="s">
        <v>47</v>
      </c>
      <c r="H1708" s="2" t="s">
        <v>48</v>
      </c>
      <c r="I1708" s="2" t="s">
        <v>49</v>
      </c>
      <c r="J1708" s="2" t="s">
        <v>51</v>
      </c>
      <c r="K1708" s="11">
        <v>341</v>
      </c>
      <c r="L1708" s="8">
        <v>487.63</v>
      </c>
    </row>
    <row r="1709" spans="1:12" x14ac:dyDescent="0.25">
      <c r="A1709" s="4" t="s">
        <v>40</v>
      </c>
      <c r="B1709" s="4">
        <v>2022</v>
      </c>
      <c r="C1709" s="47">
        <v>44713</v>
      </c>
      <c r="D1709" s="55">
        <f t="shared" si="31"/>
        <v>44713</v>
      </c>
      <c r="E1709" s="4" t="s">
        <v>45</v>
      </c>
      <c r="F1709" s="4" t="s">
        <v>55</v>
      </c>
      <c r="G1709" s="4" t="s">
        <v>47</v>
      </c>
      <c r="H1709" s="4" t="s">
        <v>48</v>
      </c>
      <c r="I1709" s="4" t="s">
        <v>49</v>
      </c>
      <c r="J1709" s="4" t="s">
        <v>51</v>
      </c>
      <c r="K1709" s="10">
        <v>143</v>
      </c>
      <c r="L1709" s="9">
        <v>204.49</v>
      </c>
    </row>
    <row r="1710" spans="1:12" x14ac:dyDescent="0.25">
      <c r="A1710" s="2" t="s">
        <v>44</v>
      </c>
      <c r="B1710" s="2">
        <v>2022</v>
      </c>
      <c r="C1710" s="46">
        <v>44621</v>
      </c>
      <c r="D1710" s="54">
        <f t="shared" si="31"/>
        <v>44621</v>
      </c>
      <c r="E1710" s="2" t="s">
        <v>45</v>
      </c>
      <c r="F1710" s="2" t="s">
        <v>55</v>
      </c>
      <c r="G1710" s="2" t="s">
        <v>47</v>
      </c>
      <c r="H1710" s="2" t="s">
        <v>48</v>
      </c>
      <c r="I1710" s="2" t="s">
        <v>49</v>
      </c>
      <c r="J1710" s="2" t="s">
        <v>51</v>
      </c>
      <c r="K1710" s="11">
        <v>158</v>
      </c>
      <c r="L1710" s="8">
        <v>225.94</v>
      </c>
    </row>
    <row r="1711" spans="1:12" x14ac:dyDescent="0.25">
      <c r="A1711" s="4" t="s">
        <v>42</v>
      </c>
      <c r="B1711" s="4">
        <v>2022</v>
      </c>
      <c r="C1711" s="47">
        <v>44621</v>
      </c>
      <c r="D1711" s="55">
        <f t="shared" si="31"/>
        <v>44621</v>
      </c>
      <c r="E1711" s="4" t="s">
        <v>45</v>
      </c>
      <c r="F1711" s="4" t="s">
        <v>55</v>
      </c>
      <c r="G1711" s="4" t="s">
        <v>47</v>
      </c>
      <c r="H1711" s="4" t="s">
        <v>48</v>
      </c>
      <c r="I1711" s="4" t="s">
        <v>49</v>
      </c>
      <c r="J1711" s="4" t="s">
        <v>51</v>
      </c>
      <c r="K1711" s="10">
        <v>358</v>
      </c>
      <c r="L1711" s="9">
        <v>511.94</v>
      </c>
    </row>
    <row r="1712" spans="1:12" x14ac:dyDescent="0.25">
      <c r="A1712" s="2" t="s">
        <v>42</v>
      </c>
      <c r="B1712" s="2">
        <v>2022</v>
      </c>
      <c r="C1712" s="46">
        <v>44621</v>
      </c>
      <c r="D1712" s="54">
        <f t="shared" si="31"/>
        <v>44621</v>
      </c>
      <c r="E1712" s="2" t="s">
        <v>45</v>
      </c>
      <c r="F1712" s="2" t="s">
        <v>55</v>
      </c>
      <c r="G1712" s="2" t="s">
        <v>47</v>
      </c>
      <c r="H1712" s="2" t="s">
        <v>48</v>
      </c>
      <c r="I1712" s="2" t="s">
        <v>49</v>
      </c>
      <c r="J1712" s="2" t="s">
        <v>51</v>
      </c>
      <c r="K1712" s="11">
        <v>160</v>
      </c>
      <c r="L1712" s="8">
        <v>228.8</v>
      </c>
    </row>
    <row r="1713" spans="1:12" x14ac:dyDescent="0.25">
      <c r="A1713" s="4" t="s">
        <v>43</v>
      </c>
      <c r="B1713" s="4">
        <v>2022</v>
      </c>
      <c r="C1713" s="47">
        <v>44621</v>
      </c>
      <c r="D1713" s="55">
        <f t="shared" si="31"/>
        <v>44621</v>
      </c>
      <c r="E1713" s="4" t="s">
        <v>45</v>
      </c>
      <c r="F1713" s="4" t="s">
        <v>55</v>
      </c>
      <c r="G1713" s="4" t="s">
        <v>47</v>
      </c>
      <c r="H1713" s="4" t="s">
        <v>48</v>
      </c>
      <c r="I1713" s="4" t="s">
        <v>49</v>
      </c>
      <c r="J1713" s="4" t="s">
        <v>51</v>
      </c>
      <c r="K1713" s="10">
        <v>697</v>
      </c>
      <c r="L1713" s="9">
        <v>996.71</v>
      </c>
    </row>
    <row r="1714" spans="1:12" x14ac:dyDescent="0.25">
      <c r="A1714" s="2" t="s">
        <v>43</v>
      </c>
      <c r="B1714" s="2">
        <v>2022</v>
      </c>
      <c r="C1714" s="46">
        <v>44621</v>
      </c>
      <c r="D1714" s="54">
        <f t="shared" si="31"/>
        <v>44621</v>
      </c>
      <c r="E1714" s="2" t="s">
        <v>45</v>
      </c>
      <c r="F1714" s="2" t="s">
        <v>55</v>
      </c>
      <c r="G1714" s="2" t="s">
        <v>47</v>
      </c>
      <c r="H1714" s="2" t="s">
        <v>48</v>
      </c>
      <c r="I1714" s="2" t="s">
        <v>49</v>
      </c>
      <c r="J1714" s="2" t="s">
        <v>51</v>
      </c>
      <c r="K1714" s="11">
        <v>730</v>
      </c>
      <c r="L1714" s="8">
        <v>1043.9000000000001</v>
      </c>
    </row>
    <row r="1715" spans="1:12" x14ac:dyDescent="0.25">
      <c r="A1715" s="4" t="s">
        <v>40</v>
      </c>
      <c r="B1715" s="4">
        <v>2022</v>
      </c>
      <c r="C1715" s="47">
        <v>44621</v>
      </c>
      <c r="D1715" s="55">
        <f t="shared" si="31"/>
        <v>44621</v>
      </c>
      <c r="E1715" s="4" t="s">
        <v>45</v>
      </c>
      <c r="F1715" s="4" t="s">
        <v>55</v>
      </c>
      <c r="G1715" s="4" t="s">
        <v>47</v>
      </c>
      <c r="H1715" s="4" t="s">
        <v>48</v>
      </c>
      <c r="I1715" s="4" t="s">
        <v>49</v>
      </c>
      <c r="J1715" s="4" t="s">
        <v>51</v>
      </c>
      <c r="K1715" s="10">
        <v>357</v>
      </c>
      <c r="L1715" s="9">
        <v>510.51</v>
      </c>
    </row>
    <row r="1716" spans="1:12" x14ac:dyDescent="0.25">
      <c r="A1716" s="2" t="s">
        <v>41</v>
      </c>
      <c r="B1716" s="2">
        <v>2022</v>
      </c>
      <c r="C1716" s="46">
        <v>44621</v>
      </c>
      <c r="D1716" s="54">
        <f t="shared" si="31"/>
        <v>44621</v>
      </c>
      <c r="E1716" s="2" t="s">
        <v>45</v>
      </c>
      <c r="F1716" s="2" t="s">
        <v>55</v>
      </c>
      <c r="G1716" s="2" t="s">
        <v>47</v>
      </c>
      <c r="H1716" s="2" t="s">
        <v>48</v>
      </c>
      <c r="I1716" s="2" t="s">
        <v>49</v>
      </c>
      <c r="J1716" s="2" t="s">
        <v>51</v>
      </c>
      <c r="K1716" s="11">
        <v>770</v>
      </c>
      <c r="L1716" s="8">
        <v>526.24</v>
      </c>
    </row>
    <row r="1717" spans="1:12" x14ac:dyDescent="0.25">
      <c r="A1717" s="4" t="s">
        <v>41</v>
      </c>
      <c r="B1717" s="4">
        <v>2022</v>
      </c>
      <c r="C1717" s="47">
        <v>44621</v>
      </c>
      <c r="D1717" s="55">
        <f t="shared" si="31"/>
        <v>44621</v>
      </c>
      <c r="E1717" s="4" t="s">
        <v>45</v>
      </c>
      <c r="F1717" s="4" t="s">
        <v>55</v>
      </c>
      <c r="G1717" s="4" t="s">
        <v>47</v>
      </c>
      <c r="H1717" s="4" t="s">
        <v>48</v>
      </c>
      <c r="I1717" s="4" t="s">
        <v>49</v>
      </c>
      <c r="J1717" s="4" t="s">
        <v>51</v>
      </c>
      <c r="K1717" s="10">
        <v>361</v>
      </c>
      <c r="L1717" s="9">
        <v>516.23</v>
      </c>
    </row>
    <row r="1718" spans="1:12" x14ac:dyDescent="0.25">
      <c r="A1718" s="2" t="s">
        <v>41</v>
      </c>
      <c r="B1718" s="2">
        <v>2022</v>
      </c>
      <c r="C1718" s="46">
        <v>44621</v>
      </c>
      <c r="D1718" s="54">
        <f t="shared" si="31"/>
        <v>44621</v>
      </c>
      <c r="E1718" s="2" t="s">
        <v>45</v>
      </c>
      <c r="F1718" s="2" t="s">
        <v>55</v>
      </c>
      <c r="G1718" s="2" t="s">
        <v>47</v>
      </c>
      <c r="H1718" s="2" t="s">
        <v>48</v>
      </c>
      <c r="I1718" s="2" t="s">
        <v>49</v>
      </c>
      <c r="J1718" s="2" t="s">
        <v>51</v>
      </c>
      <c r="K1718" s="11">
        <v>359</v>
      </c>
      <c r="L1718" s="8">
        <v>513.37</v>
      </c>
    </row>
    <row r="1719" spans="1:12" x14ac:dyDescent="0.25">
      <c r="A1719" s="4" t="s">
        <v>41</v>
      </c>
      <c r="B1719" s="4">
        <v>2022</v>
      </c>
      <c r="C1719" s="47">
        <v>44621</v>
      </c>
      <c r="D1719" s="55">
        <f t="shared" si="31"/>
        <v>44621</v>
      </c>
      <c r="E1719" s="4" t="s">
        <v>45</v>
      </c>
      <c r="F1719" s="4" t="s">
        <v>55</v>
      </c>
      <c r="G1719" s="4" t="s">
        <v>47</v>
      </c>
      <c r="H1719" s="4" t="s">
        <v>48</v>
      </c>
      <c r="I1719" s="4" t="s">
        <v>49</v>
      </c>
      <c r="J1719" s="4" t="s">
        <v>51</v>
      </c>
      <c r="K1719" s="10">
        <v>161</v>
      </c>
      <c r="L1719" s="9">
        <v>230.23000000000002</v>
      </c>
    </row>
    <row r="1720" spans="1:12" x14ac:dyDescent="0.25">
      <c r="A1720" s="2" t="s">
        <v>41</v>
      </c>
      <c r="B1720" s="2">
        <v>2022</v>
      </c>
      <c r="C1720" s="46">
        <v>44682</v>
      </c>
      <c r="D1720" s="54">
        <f t="shared" si="31"/>
        <v>44682</v>
      </c>
      <c r="E1720" s="2" t="s">
        <v>45</v>
      </c>
      <c r="F1720" s="2" t="s">
        <v>55</v>
      </c>
      <c r="G1720" s="2" t="s">
        <v>47</v>
      </c>
      <c r="H1720" s="2" t="s">
        <v>48</v>
      </c>
      <c r="I1720" s="2" t="s">
        <v>49</v>
      </c>
      <c r="J1720" s="2" t="s">
        <v>51</v>
      </c>
      <c r="K1720" s="11">
        <v>350</v>
      </c>
      <c r="L1720" s="8">
        <v>476</v>
      </c>
    </row>
    <row r="1721" spans="1:12" x14ac:dyDescent="0.25">
      <c r="A1721" s="4" t="s">
        <v>41</v>
      </c>
      <c r="B1721" s="4">
        <v>2022</v>
      </c>
      <c r="C1721" s="47">
        <v>44682</v>
      </c>
      <c r="D1721" s="55">
        <f t="shared" si="31"/>
        <v>44682</v>
      </c>
      <c r="E1721" s="4" t="s">
        <v>45</v>
      </c>
      <c r="F1721" s="4" t="s">
        <v>55</v>
      </c>
      <c r="G1721" s="4" t="s">
        <v>47</v>
      </c>
      <c r="H1721" s="4" t="s">
        <v>48</v>
      </c>
      <c r="I1721" s="4" t="s">
        <v>49</v>
      </c>
      <c r="J1721" s="4" t="s">
        <v>51</v>
      </c>
      <c r="K1721" s="10">
        <v>346</v>
      </c>
      <c r="L1721" s="9">
        <v>494.78</v>
      </c>
    </row>
    <row r="1722" spans="1:12" x14ac:dyDescent="0.25">
      <c r="A1722" s="2" t="s">
        <v>42</v>
      </c>
      <c r="B1722" s="2">
        <v>2022</v>
      </c>
      <c r="C1722" s="46">
        <v>44682</v>
      </c>
      <c r="D1722" s="54">
        <f t="shared" si="31"/>
        <v>44682</v>
      </c>
      <c r="E1722" s="2" t="s">
        <v>45</v>
      </c>
      <c r="F1722" s="2" t="s">
        <v>55</v>
      </c>
      <c r="G1722" s="2" t="s">
        <v>47</v>
      </c>
      <c r="H1722" s="2" t="s">
        <v>48</v>
      </c>
      <c r="I1722" s="2" t="s">
        <v>49</v>
      </c>
      <c r="J1722" s="2" t="s">
        <v>51</v>
      </c>
      <c r="K1722" s="11">
        <v>148</v>
      </c>
      <c r="L1722" s="8">
        <v>211.64</v>
      </c>
    </row>
    <row r="1723" spans="1:12" x14ac:dyDescent="0.25">
      <c r="A1723" s="4" t="s">
        <v>41</v>
      </c>
      <c r="B1723" s="4">
        <v>2022</v>
      </c>
      <c r="C1723" s="47">
        <v>44682</v>
      </c>
      <c r="D1723" s="55">
        <f t="shared" si="31"/>
        <v>44682</v>
      </c>
      <c r="E1723" s="4" t="s">
        <v>45</v>
      </c>
      <c r="F1723" s="4" t="s">
        <v>55</v>
      </c>
      <c r="G1723" s="4" t="s">
        <v>47</v>
      </c>
      <c r="H1723" s="4" t="s">
        <v>48</v>
      </c>
      <c r="I1723" s="4" t="s">
        <v>49</v>
      </c>
      <c r="J1723" s="4" t="s">
        <v>51</v>
      </c>
      <c r="K1723" s="10">
        <v>699</v>
      </c>
      <c r="L1723" s="9">
        <v>999.56999999999994</v>
      </c>
    </row>
    <row r="1724" spans="1:12" x14ac:dyDescent="0.25">
      <c r="A1724" s="2" t="s">
        <v>40</v>
      </c>
      <c r="B1724" s="2">
        <v>2022</v>
      </c>
      <c r="C1724" s="46">
        <v>44682</v>
      </c>
      <c r="D1724" s="54">
        <f t="shared" si="31"/>
        <v>44682</v>
      </c>
      <c r="E1724" s="2" t="s">
        <v>45</v>
      </c>
      <c r="F1724" s="2" t="s">
        <v>55</v>
      </c>
      <c r="G1724" s="2" t="s">
        <v>47</v>
      </c>
      <c r="H1724" s="2" t="s">
        <v>48</v>
      </c>
      <c r="I1724" s="2" t="s">
        <v>49</v>
      </c>
      <c r="J1724" s="2" t="s">
        <v>51</v>
      </c>
      <c r="K1724" s="11">
        <v>732</v>
      </c>
      <c r="L1724" s="8">
        <v>1046.76</v>
      </c>
    </row>
    <row r="1725" spans="1:12" x14ac:dyDescent="0.25">
      <c r="A1725" s="4" t="s">
        <v>40</v>
      </c>
      <c r="B1725" s="4">
        <v>2022</v>
      </c>
      <c r="C1725" s="47">
        <v>44682</v>
      </c>
      <c r="D1725" s="55">
        <f t="shared" si="31"/>
        <v>44682</v>
      </c>
      <c r="E1725" s="4" t="s">
        <v>45</v>
      </c>
      <c r="F1725" s="4" t="s">
        <v>55</v>
      </c>
      <c r="G1725" s="4" t="s">
        <v>47</v>
      </c>
      <c r="H1725" s="4" t="s">
        <v>48</v>
      </c>
      <c r="I1725" s="4" t="s">
        <v>49</v>
      </c>
      <c r="J1725" s="4" t="s">
        <v>51</v>
      </c>
      <c r="K1725" s="10">
        <v>351</v>
      </c>
      <c r="L1725" s="9">
        <v>526.24</v>
      </c>
    </row>
    <row r="1726" spans="1:12" x14ac:dyDescent="0.25">
      <c r="A1726" s="2" t="s">
        <v>41</v>
      </c>
      <c r="B1726" s="2">
        <v>2022</v>
      </c>
      <c r="C1726" s="46">
        <v>44682</v>
      </c>
      <c r="D1726" s="54">
        <f t="shared" si="31"/>
        <v>44682</v>
      </c>
      <c r="E1726" s="2" t="s">
        <v>45</v>
      </c>
      <c r="F1726" s="2" t="s">
        <v>55</v>
      </c>
      <c r="G1726" s="2" t="s">
        <v>47</v>
      </c>
      <c r="H1726" s="2" t="s">
        <v>48</v>
      </c>
      <c r="I1726" s="2" t="s">
        <v>49</v>
      </c>
      <c r="J1726" s="2" t="s">
        <v>51</v>
      </c>
      <c r="K1726" s="11">
        <v>772</v>
      </c>
      <c r="L1726" s="8">
        <v>526.24</v>
      </c>
    </row>
    <row r="1727" spans="1:12" x14ac:dyDescent="0.25">
      <c r="A1727" s="4" t="s">
        <v>42</v>
      </c>
      <c r="B1727" s="4">
        <v>2022</v>
      </c>
      <c r="C1727" s="47">
        <v>44682</v>
      </c>
      <c r="D1727" s="55">
        <f t="shared" si="31"/>
        <v>44682</v>
      </c>
      <c r="E1727" s="4" t="s">
        <v>45</v>
      </c>
      <c r="F1727" s="4" t="s">
        <v>55</v>
      </c>
      <c r="G1727" s="4" t="s">
        <v>47</v>
      </c>
      <c r="H1727" s="4" t="s">
        <v>48</v>
      </c>
      <c r="I1727" s="4" t="s">
        <v>49</v>
      </c>
      <c r="J1727" s="4" t="s">
        <v>51</v>
      </c>
      <c r="K1727" s="10">
        <v>349</v>
      </c>
      <c r="L1727" s="9">
        <v>499.07</v>
      </c>
    </row>
    <row r="1728" spans="1:12" x14ac:dyDescent="0.25">
      <c r="A1728" s="2" t="s">
        <v>41</v>
      </c>
      <c r="B1728" s="2">
        <v>2022</v>
      </c>
      <c r="C1728" s="46">
        <v>44682</v>
      </c>
      <c r="D1728" s="54">
        <f t="shared" si="31"/>
        <v>44682</v>
      </c>
      <c r="E1728" s="2" t="s">
        <v>45</v>
      </c>
      <c r="F1728" s="2" t="s">
        <v>55</v>
      </c>
      <c r="G1728" s="2" t="s">
        <v>47</v>
      </c>
      <c r="H1728" s="2" t="s">
        <v>48</v>
      </c>
      <c r="I1728" s="2" t="s">
        <v>49</v>
      </c>
      <c r="J1728" s="2" t="s">
        <v>51</v>
      </c>
      <c r="K1728" s="11">
        <v>151</v>
      </c>
      <c r="L1728" s="8">
        <v>215.93</v>
      </c>
    </row>
    <row r="1729" spans="1:12" x14ac:dyDescent="0.25">
      <c r="A1729" s="4" t="s">
        <v>42</v>
      </c>
      <c r="B1729" s="4">
        <v>2022</v>
      </c>
      <c r="C1729" s="47">
        <v>44682</v>
      </c>
      <c r="D1729" s="55">
        <f t="shared" si="31"/>
        <v>44682</v>
      </c>
      <c r="E1729" s="4" t="s">
        <v>45</v>
      </c>
      <c r="F1729" s="4" t="s">
        <v>55</v>
      </c>
      <c r="G1729" s="4" t="s">
        <v>47</v>
      </c>
      <c r="H1729" s="4" t="s">
        <v>48</v>
      </c>
      <c r="I1729" s="4" t="s">
        <v>49</v>
      </c>
      <c r="J1729" s="4" t="s">
        <v>51</v>
      </c>
      <c r="K1729" s="10">
        <v>347</v>
      </c>
      <c r="L1729" s="9">
        <v>496.21000000000004</v>
      </c>
    </row>
    <row r="1730" spans="1:12" x14ac:dyDescent="0.25">
      <c r="A1730" s="2" t="s">
        <v>41</v>
      </c>
      <c r="B1730" s="2">
        <v>2022</v>
      </c>
      <c r="C1730" s="46">
        <v>44682</v>
      </c>
      <c r="D1730" s="54">
        <f t="shared" si="31"/>
        <v>44682</v>
      </c>
      <c r="E1730" s="2" t="s">
        <v>45</v>
      </c>
      <c r="F1730" s="2" t="s">
        <v>55</v>
      </c>
      <c r="G1730" s="2" t="s">
        <v>47</v>
      </c>
      <c r="H1730" s="2" t="s">
        <v>48</v>
      </c>
      <c r="I1730" s="2" t="s">
        <v>49</v>
      </c>
      <c r="J1730" s="2" t="s">
        <v>51</v>
      </c>
      <c r="K1730" s="11">
        <v>149</v>
      </c>
      <c r="L1730" s="8">
        <v>213.07</v>
      </c>
    </row>
    <row r="1731" spans="1:12" x14ac:dyDescent="0.25">
      <c r="A1731" s="4" t="s">
        <v>42</v>
      </c>
      <c r="B1731" s="4">
        <v>2022</v>
      </c>
      <c r="C1731" s="47">
        <v>44866</v>
      </c>
      <c r="D1731" s="55">
        <f t="shared" si="31"/>
        <v>44866</v>
      </c>
      <c r="E1731" s="4" t="s">
        <v>45</v>
      </c>
      <c r="F1731" s="4" t="s">
        <v>55</v>
      </c>
      <c r="G1731" s="4" t="s">
        <v>47</v>
      </c>
      <c r="H1731" s="4" t="s">
        <v>48</v>
      </c>
      <c r="I1731" s="4" t="s">
        <v>49</v>
      </c>
      <c r="J1731" s="4" t="s">
        <v>51</v>
      </c>
      <c r="K1731" s="10">
        <v>146</v>
      </c>
      <c r="L1731" s="9">
        <v>208.78</v>
      </c>
    </row>
    <row r="1732" spans="1:12" x14ac:dyDescent="0.25">
      <c r="A1732" s="2" t="s">
        <v>44</v>
      </c>
      <c r="B1732" s="2">
        <v>2022</v>
      </c>
      <c r="C1732" s="46">
        <v>44866</v>
      </c>
      <c r="D1732" s="54">
        <f t="shared" si="31"/>
        <v>44866</v>
      </c>
      <c r="E1732" s="2" t="s">
        <v>45</v>
      </c>
      <c r="F1732" s="2" t="s">
        <v>55</v>
      </c>
      <c r="G1732" s="2" t="s">
        <v>47</v>
      </c>
      <c r="H1732" s="2" t="s">
        <v>48</v>
      </c>
      <c r="I1732" s="2" t="s">
        <v>49</v>
      </c>
      <c r="J1732" s="2" t="s">
        <v>51</v>
      </c>
      <c r="K1732" s="11">
        <v>314</v>
      </c>
      <c r="L1732" s="8">
        <v>449.02</v>
      </c>
    </row>
    <row r="1733" spans="1:12" x14ac:dyDescent="0.25">
      <c r="A1733" s="4" t="s">
        <v>40</v>
      </c>
      <c r="B1733" s="4">
        <v>2022</v>
      </c>
      <c r="C1733" s="47">
        <v>44866</v>
      </c>
      <c r="D1733" s="55">
        <f t="shared" si="31"/>
        <v>44866</v>
      </c>
      <c r="E1733" s="4" t="s">
        <v>45</v>
      </c>
      <c r="F1733" s="4" t="s">
        <v>55</v>
      </c>
      <c r="G1733" s="4" t="s">
        <v>47</v>
      </c>
      <c r="H1733" s="4" t="s">
        <v>48</v>
      </c>
      <c r="I1733" s="4" t="s">
        <v>49</v>
      </c>
      <c r="J1733" s="4" t="s">
        <v>51</v>
      </c>
      <c r="K1733" s="10">
        <v>362</v>
      </c>
      <c r="L1733" s="9">
        <v>517.66</v>
      </c>
    </row>
    <row r="1734" spans="1:12" x14ac:dyDescent="0.25">
      <c r="A1734" s="2" t="s">
        <v>42</v>
      </c>
      <c r="B1734" s="2">
        <v>2022</v>
      </c>
      <c r="C1734" s="46">
        <v>44866</v>
      </c>
      <c r="D1734" s="54">
        <f t="shared" si="31"/>
        <v>44866</v>
      </c>
      <c r="E1734" s="2" t="s">
        <v>45</v>
      </c>
      <c r="F1734" s="2" t="s">
        <v>55</v>
      </c>
      <c r="G1734" s="2" t="s">
        <v>47</v>
      </c>
      <c r="H1734" s="2" t="s">
        <v>48</v>
      </c>
      <c r="I1734" s="2" t="s">
        <v>49</v>
      </c>
      <c r="J1734" s="2" t="s">
        <v>51</v>
      </c>
      <c r="K1734" s="11">
        <v>142</v>
      </c>
      <c r="L1734" s="8">
        <v>203.06</v>
      </c>
    </row>
    <row r="1735" spans="1:12" x14ac:dyDescent="0.25">
      <c r="A1735" s="4" t="s">
        <v>40</v>
      </c>
      <c r="B1735" s="4">
        <v>2022</v>
      </c>
      <c r="C1735" s="47">
        <v>44866</v>
      </c>
      <c r="D1735" s="55">
        <f t="shared" si="31"/>
        <v>44866</v>
      </c>
      <c r="E1735" s="4" t="s">
        <v>45</v>
      </c>
      <c r="F1735" s="4" t="s">
        <v>55</v>
      </c>
      <c r="G1735" s="4" t="s">
        <v>47</v>
      </c>
      <c r="H1735" s="4" t="s">
        <v>48</v>
      </c>
      <c r="I1735" s="4" t="s">
        <v>49</v>
      </c>
      <c r="J1735" s="4" t="s">
        <v>51</v>
      </c>
      <c r="K1735" s="10">
        <v>316</v>
      </c>
      <c r="L1735" s="9">
        <v>451.88</v>
      </c>
    </row>
    <row r="1736" spans="1:12" x14ac:dyDescent="0.25">
      <c r="A1736" s="2" t="s">
        <v>41</v>
      </c>
      <c r="B1736" s="2">
        <v>2022</v>
      </c>
      <c r="C1736" s="46">
        <v>44866</v>
      </c>
      <c r="D1736" s="54">
        <f t="shared" si="31"/>
        <v>44866</v>
      </c>
      <c r="E1736" s="2" t="s">
        <v>45</v>
      </c>
      <c r="F1736" s="2" t="s">
        <v>55</v>
      </c>
      <c r="G1736" s="2" t="s">
        <v>47</v>
      </c>
      <c r="H1736" s="2" t="s">
        <v>48</v>
      </c>
      <c r="I1736" s="2" t="s">
        <v>49</v>
      </c>
      <c r="J1736" s="2" t="s">
        <v>51</v>
      </c>
      <c r="K1736" s="11">
        <v>364</v>
      </c>
      <c r="L1736" s="8">
        <v>520.52</v>
      </c>
    </row>
    <row r="1737" spans="1:12" x14ac:dyDescent="0.25">
      <c r="A1737" s="4" t="s">
        <v>40</v>
      </c>
      <c r="B1737" s="4">
        <v>2022</v>
      </c>
      <c r="C1737" s="47">
        <v>44866</v>
      </c>
      <c r="D1737" s="55">
        <f t="shared" si="31"/>
        <v>44866</v>
      </c>
      <c r="E1737" s="4" t="s">
        <v>45</v>
      </c>
      <c r="F1737" s="4" t="s">
        <v>55</v>
      </c>
      <c r="G1737" s="4" t="s">
        <v>47</v>
      </c>
      <c r="H1737" s="4" t="s">
        <v>48</v>
      </c>
      <c r="I1737" s="4" t="s">
        <v>49</v>
      </c>
      <c r="J1737" s="4" t="s">
        <v>51</v>
      </c>
      <c r="K1737" s="10">
        <v>144</v>
      </c>
      <c r="L1737" s="9">
        <v>205.92000000000002</v>
      </c>
    </row>
    <row r="1738" spans="1:12" x14ac:dyDescent="0.25">
      <c r="A1738" s="2" t="s">
        <v>42</v>
      </c>
      <c r="B1738" s="2">
        <v>2022</v>
      </c>
      <c r="C1738" s="46">
        <v>44866</v>
      </c>
      <c r="D1738" s="54">
        <f t="shared" si="31"/>
        <v>44866</v>
      </c>
      <c r="E1738" s="2" t="s">
        <v>45</v>
      </c>
      <c r="F1738" s="2" t="s">
        <v>55</v>
      </c>
      <c r="G1738" s="2" t="s">
        <v>47</v>
      </c>
      <c r="H1738" s="2" t="s">
        <v>48</v>
      </c>
      <c r="I1738" s="2" t="s">
        <v>49</v>
      </c>
      <c r="J1738" s="2" t="s">
        <v>51</v>
      </c>
      <c r="K1738" s="11">
        <v>704</v>
      </c>
      <c r="L1738" s="8">
        <v>1006.72</v>
      </c>
    </row>
    <row r="1739" spans="1:12" x14ac:dyDescent="0.25">
      <c r="A1739" s="4" t="s">
        <v>42</v>
      </c>
      <c r="B1739" s="4">
        <v>2022</v>
      </c>
      <c r="C1739" s="47">
        <v>44866</v>
      </c>
      <c r="D1739" s="55">
        <f t="shared" si="31"/>
        <v>44866</v>
      </c>
      <c r="E1739" s="4" t="s">
        <v>45</v>
      </c>
      <c r="F1739" s="4" t="s">
        <v>55</v>
      </c>
      <c r="G1739" s="4" t="s">
        <v>47</v>
      </c>
      <c r="H1739" s="4" t="s">
        <v>48</v>
      </c>
      <c r="I1739" s="4" t="s">
        <v>49</v>
      </c>
      <c r="J1739" s="4" t="s">
        <v>51</v>
      </c>
      <c r="K1739" s="10">
        <v>315</v>
      </c>
      <c r="L1739" s="9">
        <v>526.24</v>
      </c>
    </row>
    <row r="1740" spans="1:12" x14ac:dyDescent="0.25">
      <c r="A1740" s="2" t="s">
        <v>40</v>
      </c>
      <c r="B1740" s="2">
        <v>2022</v>
      </c>
      <c r="C1740" s="46">
        <v>44866</v>
      </c>
      <c r="D1740" s="54">
        <f t="shared" si="31"/>
        <v>44866</v>
      </c>
      <c r="E1740" s="2" t="s">
        <v>45</v>
      </c>
      <c r="F1740" s="2" t="s">
        <v>55</v>
      </c>
      <c r="G1740" s="2" t="s">
        <v>47</v>
      </c>
      <c r="H1740" s="2" t="s">
        <v>48</v>
      </c>
      <c r="I1740" s="2" t="s">
        <v>49</v>
      </c>
      <c r="J1740" s="2" t="s">
        <v>51</v>
      </c>
      <c r="K1740" s="11">
        <v>777</v>
      </c>
      <c r="L1740" s="8">
        <v>526.24</v>
      </c>
    </row>
    <row r="1741" spans="1:12" x14ac:dyDescent="0.25">
      <c r="A1741" s="4" t="s">
        <v>41</v>
      </c>
      <c r="B1741" s="4">
        <v>2022</v>
      </c>
      <c r="C1741" s="47">
        <v>44866</v>
      </c>
      <c r="D1741" s="55">
        <f t="shared" si="31"/>
        <v>44866</v>
      </c>
      <c r="E1741" s="4" t="s">
        <v>45</v>
      </c>
      <c r="F1741" s="4" t="s">
        <v>55</v>
      </c>
      <c r="G1741" s="4" t="s">
        <v>47</v>
      </c>
      <c r="H1741" s="4" t="s">
        <v>48</v>
      </c>
      <c r="I1741" s="4" t="s">
        <v>49</v>
      </c>
      <c r="J1741" s="4" t="s">
        <v>51</v>
      </c>
      <c r="K1741" s="10">
        <v>145</v>
      </c>
      <c r="L1741" s="9">
        <v>207.35</v>
      </c>
    </row>
    <row r="1742" spans="1:12" x14ac:dyDescent="0.25">
      <c r="A1742" s="2" t="s">
        <v>41</v>
      </c>
      <c r="B1742" s="2">
        <v>2022</v>
      </c>
      <c r="C1742" s="46">
        <v>44866</v>
      </c>
      <c r="D1742" s="54">
        <f t="shared" si="31"/>
        <v>44866</v>
      </c>
      <c r="E1742" s="2" t="s">
        <v>45</v>
      </c>
      <c r="F1742" s="2" t="s">
        <v>55</v>
      </c>
      <c r="G1742" s="2" t="s">
        <v>47</v>
      </c>
      <c r="H1742" s="2" t="s">
        <v>48</v>
      </c>
      <c r="I1742" s="2" t="s">
        <v>49</v>
      </c>
      <c r="J1742" s="2" t="s">
        <v>51</v>
      </c>
      <c r="K1742" s="11">
        <v>319</v>
      </c>
      <c r="L1742" s="8">
        <v>456.16999999999996</v>
      </c>
    </row>
    <row r="1743" spans="1:12" x14ac:dyDescent="0.25">
      <c r="A1743" s="4" t="s">
        <v>42</v>
      </c>
      <c r="B1743" s="4">
        <v>2022</v>
      </c>
      <c r="C1743" s="47">
        <v>44866</v>
      </c>
      <c r="D1743" s="55">
        <f t="shared" si="31"/>
        <v>44866</v>
      </c>
      <c r="E1743" s="4" t="s">
        <v>45</v>
      </c>
      <c r="F1743" s="4" t="s">
        <v>55</v>
      </c>
      <c r="G1743" s="4" t="s">
        <v>47</v>
      </c>
      <c r="H1743" s="4" t="s">
        <v>48</v>
      </c>
      <c r="I1743" s="4" t="s">
        <v>49</v>
      </c>
      <c r="J1743" s="4" t="s">
        <v>51</v>
      </c>
      <c r="K1743" s="10">
        <v>361</v>
      </c>
      <c r="L1743" s="9">
        <v>516.23</v>
      </c>
    </row>
    <row r="1744" spans="1:12" x14ac:dyDescent="0.25">
      <c r="A1744" s="2" t="s">
        <v>40</v>
      </c>
      <c r="B1744" s="2">
        <v>2022</v>
      </c>
      <c r="C1744" s="46">
        <v>44866</v>
      </c>
      <c r="D1744" s="54">
        <f t="shared" si="31"/>
        <v>44866</v>
      </c>
      <c r="E1744" s="2" t="s">
        <v>45</v>
      </c>
      <c r="F1744" s="2" t="s">
        <v>55</v>
      </c>
      <c r="G1744" s="2" t="s">
        <v>47</v>
      </c>
      <c r="H1744" s="2" t="s">
        <v>48</v>
      </c>
      <c r="I1744" s="2" t="s">
        <v>49</v>
      </c>
      <c r="J1744" s="2" t="s">
        <v>51</v>
      </c>
      <c r="K1744" s="11">
        <v>143</v>
      </c>
      <c r="L1744" s="8">
        <v>204.49</v>
      </c>
    </row>
    <row r="1745" spans="1:12" x14ac:dyDescent="0.25">
      <c r="A1745" s="4" t="s">
        <v>40</v>
      </c>
      <c r="B1745" s="4">
        <v>2022</v>
      </c>
      <c r="C1745" s="47">
        <v>44866</v>
      </c>
      <c r="D1745" s="55">
        <f t="shared" ref="D1745:D1808" si="32">C1745</f>
        <v>44866</v>
      </c>
      <c r="E1745" s="4" t="s">
        <v>45</v>
      </c>
      <c r="F1745" s="4" t="s">
        <v>55</v>
      </c>
      <c r="G1745" s="4" t="s">
        <v>47</v>
      </c>
      <c r="H1745" s="4" t="s">
        <v>48</v>
      </c>
      <c r="I1745" s="4" t="s">
        <v>49</v>
      </c>
      <c r="J1745" s="4" t="s">
        <v>51</v>
      </c>
      <c r="K1745" s="10">
        <v>317</v>
      </c>
      <c r="L1745" s="9">
        <v>453.31</v>
      </c>
    </row>
    <row r="1746" spans="1:12" x14ac:dyDescent="0.25">
      <c r="A1746" s="2" t="s">
        <v>42</v>
      </c>
      <c r="B1746" s="2">
        <v>2022</v>
      </c>
      <c r="C1746" s="46">
        <v>44866</v>
      </c>
      <c r="D1746" s="54">
        <f t="shared" si="32"/>
        <v>44866</v>
      </c>
      <c r="E1746" s="2" t="s">
        <v>45</v>
      </c>
      <c r="F1746" s="2" t="s">
        <v>55</v>
      </c>
      <c r="G1746" s="2" t="s">
        <v>47</v>
      </c>
      <c r="H1746" s="2" t="s">
        <v>48</v>
      </c>
      <c r="I1746" s="2" t="s">
        <v>49</v>
      </c>
      <c r="J1746" s="2" t="s">
        <v>51</v>
      </c>
      <c r="K1746" s="11">
        <v>746</v>
      </c>
      <c r="L1746" s="8">
        <v>1066.78</v>
      </c>
    </row>
    <row r="1747" spans="1:12" x14ac:dyDescent="0.25">
      <c r="A1747" s="4" t="s">
        <v>41</v>
      </c>
      <c r="B1747" s="4">
        <v>2022</v>
      </c>
      <c r="C1747" s="47">
        <v>44835</v>
      </c>
      <c r="D1747" s="55">
        <f t="shared" si="32"/>
        <v>44835</v>
      </c>
      <c r="E1747" s="4" t="s">
        <v>45</v>
      </c>
      <c r="F1747" s="4" t="s">
        <v>55</v>
      </c>
      <c r="G1747" s="4" t="s">
        <v>47</v>
      </c>
      <c r="H1747" s="4" t="s">
        <v>48</v>
      </c>
      <c r="I1747" s="4" t="s">
        <v>49</v>
      </c>
      <c r="J1747" s="4" t="s">
        <v>51</v>
      </c>
      <c r="K1747" s="10">
        <v>152</v>
      </c>
      <c r="L1747" s="9">
        <v>217.36</v>
      </c>
    </row>
    <row r="1748" spans="1:12" x14ac:dyDescent="0.25">
      <c r="A1748" s="2" t="s">
        <v>43</v>
      </c>
      <c r="B1748" s="2">
        <v>2022</v>
      </c>
      <c r="C1748" s="46">
        <v>44835</v>
      </c>
      <c r="D1748" s="54">
        <f t="shared" si="32"/>
        <v>44835</v>
      </c>
      <c r="E1748" s="2" t="s">
        <v>45</v>
      </c>
      <c r="F1748" s="2" t="s">
        <v>55</v>
      </c>
      <c r="G1748" s="2" t="s">
        <v>47</v>
      </c>
      <c r="H1748" s="2" t="s">
        <v>48</v>
      </c>
      <c r="I1748" s="2" t="s">
        <v>49</v>
      </c>
      <c r="J1748" s="2" t="s">
        <v>51</v>
      </c>
      <c r="K1748" s="11">
        <v>320</v>
      </c>
      <c r="L1748" s="8">
        <v>457.6</v>
      </c>
    </row>
    <row r="1749" spans="1:12" x14ac:dyDescent="0.25">
      <c r="A1749" s="4" t="s">
        <v>42</v>
      </c>
      <c r="B1749" s="4">
        <v>2022</v>
      </c>
      <c r="C1749" s="47">
        <v>44835</v>
      </c>
      <c r="D1749" s="55">
        <f t="shared" si="32"/>
        <v>44835</v>
      </c>
      <c r="E1749" s="4" t="s">
        <v>45</v>
      </c>
      <c r="F1749" s="4" t="s">
        <v>55</v>
      </c>
      <c r="G1749" s="4" t="s">
        <v>47</v>
      </c>
      <c r="H1749" s="4" t="s">
        <v>48</v>
      </c>
      <c r="I1749" s="4" t="s">
        <v>49</v>
      </c>
      <c r="J1749" s="4" t="s">
        <v>51</v>
      </c>
      <c r="K1749" s="10">
        <v>368</v>
      </c>
      <c r="L1749" s="9">
        <v>526.24</v>
      </c>
    </row>
    <row r="1750" spans="1:12" x14ac:dyDescent="0.25">
      <c r="A1750" s="2" t="s">
        <v>40</v>
      </c>
      <c r="B1750" s="2">
        <v>2022</v>
      </c>
      <c r="C1750" s="46">
        <v>44835</v>
      </c>
      <c r="D1750" s="54">
        <f t="shared" si="32"/>
        <v>44835</v>
      </c>
      <c r="E1750" s="2" t="s">
        <v>45</v>
      </c>
      <c r="F1750" s="2" t="s">
        <v>55</v>
      </c>
      <c r="G1750" s="2" t="s">
        <v>47</v>
      </c>
      <c r="H1750" s="2" t="s">
        <v>48</v>
      </c>
      <c r="I1750" s="2" t="s">
        <v>49</v>
      </c>
      <c r="J1750" s="2" t="s">
        <v>51</v>
      </c>
      <c r="K1750" s="11">
        <v>148</v>
      </c>
      <c r="L1750" s="8">
        <v>211.64</v>
      </c>
    </row>
    <row r="1751" spans="1:12" x14ac:dyDescent="0.25">
      <c r="A1751" s="4" t="s">
        <v>40</v>
      </c>
      <c r="B1751" s="4">
        <v>2022</v>
      </c>
      <c r="C1751" s="47">
        <v>44835</v>
      </c>
      <c r="D1751" s="55">
        <f t="shared" si="32"/>
        <v>44835</v>
      </c>
      <c r="E1751" s="4" t="s">
        <v>45</v>
      </c>
      <c r="F1751" s="4" t="s">
        <v>55</v>
      </c>
      <c r="G1751" s="4" t="s">
        <v>47</v>
      </c>
      <c r="H1751" s="4" t="s">
        <v>48</v>
      </c>
      <c r="I1751" s="4" t="s">
        <v>49</v>
      </c>
      <c r="J1751" s="4" t="s">
        <v>51</v>
      </c>
      <c r="K1751" s="10">
        <v>322</v>
      </c>
      <c r="L1751" s="9">
        <v>460.46000000000004</v>
      </c>
    </row>
    <row r="1752" spans="1:12" x14ac:dyDescent="0.25">
      <c r="A1752" s="2" t="s">
        <v>41</v>
      </c>
      <c r="B1752" s="2">
        <v>2022</v>
      </c>
      <c r="C1752" s="46">
        <v>44835</v>
      </c>
      <c r="D1752" s="54">
        <f t="shared" si="32"/>
        <v>44835</v>
      </c>
      <c r="E1752" s="2" t="s">
        <v>45</v>
      </c>
      <c r="F1752" s="2" t="s">
        <v>55</v>
      </c>
      <c r="G1752" s="2" t="s">
        <v>47</v>
      </c>
      <c r="H1752" s="2" t="s">
        <v>48</v>
      </c>
      <c r="I1752" s="2" t="s">
        <v>49</v>
      </c>
      <c r="J1752" s="2" t="s">
        <v>51</v>
      </c>
      <c r="K1752" s="11">
        <v>370</v>
      </c>
      <c r="L1752" s="8">
        <v>529.1</v>
      </c>
    </row>
    <row r="1753" spans="1:12" x14ac:dyDescent="0.25">
      <c r="A1753" s="4" t="s">
        <v>40</v>
      </c>
      <c r="B1753" s="4">
        <v>2022</v>
      </c>
      <c r="C1753" s="47">
        <v>44835</v>
      </c>
      <c r="D1753" s="55">
        <f t="shared" si="32"/>
        <v>44835</v>
      </c>
      <c r="E1753" s="4" t="s">
        <v>45</v>
      </c>
      <c r="F1753" s="4" t="s">
        <v>55</v>
      </c>
      <c r="G1753" s="4" t="s">
        <v>47</v>
      </c>
      <c r="H1753" s="4" t="s">
        <v>48</v>
      </c>
      <c r="I1753" s="4" t="s">
        <v>49</v>
      </c>
      <c r="J1753" s="4" t="s">
        <v>51</v>
      </c>
      <c r="K1753" s="10">
        <v>150</v>
      </c>
      <c r="L1753" s="9">
        <v>214.5</v>
      </c>
    </row>
    <row r="1754" spans="1:12" x14ac:dyDescent="0.25">
      <c r="A1754" s="2" t="s">
        <v>42</v>
      </c>
      <c r="B1754" s="2">
        <v>2022</v>
      </c>
      <c r="C1754" s="46">
        <v>44835</v>
      </c>
      <c r="D1754" s="54">
        <f t="shared" si="32"/>
        <v>44835</v>
      </c>
      <c r="E1754" s="2" t="s">
        <v>45</v>
      </c>
      <c r="F1754" s="2" t="s">
        <v>55</v>
      </c>
      <c r="G1754" s="2" t="s">
        <v>47</v>
      </c>
      <c r="H1754" s="2" t="s">
        <v>48</v>
      </c>
      <c r="I1754" s="2" t="s">
        <v>49</v>
      </c>
      <c r="J1754" s="2" t="s">
        <v>51</v>
      </c>
      <c r="K1754" s="11">
        <v>703</v>
      </c>
      <c r="L1754" s="8">
        <v>1005.29</v>
      </c>
    </row>
    <row r="1755" spans="1:12" x14ac:dyDescent="0.25">
      <c r="A1755" s="4" t="s">
        <v>44</v>
      </c>
      <c r="B1755" s="4">
        <v>2022</v>
      </c>
      <c r="C1755" s="47">
        <v>44835</v>
      </c>
      <c r="D1755" s="55">
        <f t="shared" si="32"/>
        <v>44835</v>
      </c>
      <c r="E1755" s="4" t="s">
        <v>45</v>
      </c>
      <c r="F1755" s="4" t="s">
        <v>55</v>
      </c>
      <c r="G1755" s="4" t="s">
        <v>47</v>
      </c>
      <c r="H1755" s="4" t="s">
        <v>48</v>
      </c>
      <c r="I1755" s="4" t="s">
        <v>49</v>
      </c>
      <c r="J1755" s="4" t="s">
        <v>51</v>
      </c>
      <c r="K1755" s="10">
        <v>737</v>
      </c>
      <c r="L1755" s="9">
        <v>1053.9099999999999</v>
      </c>
    </row>
    <row r="1756" spans="1:12" x14ac:dyDescent="0.25">
      <c r="A1756" s="2" t="s">
        <v>44</v>
      </c>
      <c r="B1756" s="2">
        <v>2022</v>
      </c>
      <c r="C1756" s="46">
        <v>44835</v>
      </c>
      <c r="D1756" s="54">
        <f t="shared" si="32"/>
        <v>44835</v>
      </c>
      <c r="E1756" s="2" t="s">
        <v>45</v>
      </c>
      <c r="F1756" s="2" t="s">
        <v>55</v>
      </c>
      <c r="G1756" s="2" t="s">
        <v>47</v>
      </c>
      <c r="H1756" s="2" t="s">
        <v>48</v>
      </c>
      <c r="I1756" s="2" t="s">
        <v>49</v>
      </c>
      <c r="J1756" s="2" t="s">
        <v>51</v>
      </c>
      <c r="K1756" s="11">
        <v>147</v>
      </c>
      <c r="L1756" s="8">
        <v>210.21</v>
      </c>
    </row>
    <row r="1757" spans="1:12" x14ac:dyDescent="0.25">
      <c r="A1757" s="4" t="s">
        <v>41</v>
      </c>
      <c r="B1757" s="4">
        <v>2022</v>
      </c>
      <c r="C1757" s="47">
        <v>44835</v>
      </c>
      <c r="D1757" s="55">
        <f t="shared" si="32"/>
        <v>44835</v>
      </c>
      <c r="E1757" s="4" t="s">
        <v>45</v>
      </c>
      <c r="F1757" s="4" t="s">
        <v>55</v>
      </c>
      <c r="G1757" s="4" t="s">
        <v>47</v>
      </c>
      <c r="H1757" s="4" t="s">
        <v>48</v>
      </c>
      <c r="I1757" s="4" t="s">
        <v>49</v>
      </c>
      <c r="J1757" s="4" t="s">
        <v>51</v>
      </c>
      <c r="K1757" s="10">
        <v>321</v>
      </c>
      <c r="L1757" s="9">
        <v>526.24</v>
      </c>
    </row>
    <row r="1758" spans="1:12" x14ac:dyDescent="0.25">
      <c r="A1758" s="2" t="s">
        <v>40</v>
      </c>
      <c r="B1758" s="2">
        <v>2022</v>
      </c>
      <c r="C1758" s="46">
        <v>44835</v>
      </c>
      <c r="D1758" s="54">
        <f t="shared" si="32"/>
        <v>44835</v>
      </c>
      <c r="E1758" s="2" t="s">
        <v>45</v>
      </c>
      <c r="F1758" s="2" t="s">
        <v>55</v>
      </c>
      <c r="G1758" s="2" t="s">
        <v>47</v>
      </c>
      <c r="H1758" s="2" t="s">
        <v>48</v>
      </c>
      <c r="I1758" s="2" t="s">
        <v>49</v>
      </c>
      <c r="J1758" s="2" t="s">
        <v>51</v>
      </c>
      <c r="K1758" s="11">
        <v>776</v>
      </c>
      <c r="L1758" s="8">
        <v>526.24</v>
      </c>
    </row>
    <row r="1759" spans="1:12" x14ac:dyDescent="0.25">
      <c r="A1759" s="4" t="s">
        <v>41</v>
      </c>
      <c r="B1759" s="4">
        <v>2022</v>
      </c>
      <c r="C1759" s="47">
        <v>44835</v>
      </c>
      <c r="D1759" s="55">
        <f t="shared" si="32"/>
        <v>44835</v>
      </c>
      <c r="E1759" s="4" t="s">
        <v>45</v>
      </c>
      <c r="F1759" s="4" t="s">
        <v>55</v>
      </c>
      <c r="G1759" s="4" t="s">
        <v>47</v>
      </c>
      <c r="H1759" s="4" t="s">
        <v>48</v>
      </c>
      <c r="I1759" s="4" t="s">
        <v>49</v>
      </c>
      <c r="J1759" s="4" t="s">
        <v>51</v>
      </c>
      <c r="K1759" s="10">
        <v>151</v>
      </c>
      <c r="L1759" s="9">
        <v>215.93</v>
      </c>
    </row>
    <row r="1760" spans="1:12" x14ac:dyDescent="0.25">
      <c r="A1760" s="2" t="s">
        <v>40</v>
      </c>
      <c r="B1760" s="2">
        <v>2022</v>
      </c>
      <c r="C1760" s="46">
        <v>44835</v>
      </c>
      <c r="D1760" s="54">
        <f t="shared" si="32"/>
        <v>44835</v>
      </c>
      <c r="E1760" s="2" t="s">
        <v>45</v>
      </c>
      <c r="F1760" s="2" t="s">
        <v>55</v>
      </c>
      <c r="G1760" s="2" t="s">
        <v>47</v>
      </c>
      <c r="H1760" s="2" t="s">
        <v>48</v>
      </c>
      <c r="I1760" s="2" t="s">
        <v>49</v>
      </c>
      <c r="J1760" s="2" t="s">
        <v>51</v>
      </c>
      <c r="K1760" s="11">
        <v>367</v>
      </c>
      <c r="L1760" s="8">
        <v>524.80999999999995</v>
      </c>
    </row>
    <row r="1761" spans="1:12" x14ac:dyDescent="0.25">
      <c r="A1761" s="4" t="s">
        <v>42</v>
      </c>
      <c r="B1761" s="4">
        <v>2022</v>
      </c>
      <c r="C1761" s="47">
        <v>44835</v>
      </c>
      <c r="D1761" s="55">
        <f t="shared" si="32"/>
        <v>44835</v>
      </c>
      <c r="E1761" s="4" t="s">
        <v>45</v>
      </c>
      <c r="F1761" s="4" t="s">
        <v>55</v>
      </c>
      <c r="G1761" s="4" t="s">
        <v>47</v>
      </c>
      <c r="H1761" s="4" t="s">
        <v>48</v>
      </c>
      <c r="I1761" s="4" t="s">
        <v>49</v>
      </c>
      <c r="J1761" s="4" t="s">
        <v>51</v>
      </c>
      <c r="K1761" s="10">
        <v>149</v>
      </c>
      <c r="L1761" s="9">
        <v>213.07</v>
      </c>
    </row>
    <row r="1762" spans="1:12" x14ac:dyDescent="0.25">
      <c r="A1762" s="2" t="s">
        <v>42</v>
      </c>
      <c r="B1762" s="2">
        <v>2022</v>
      </c>
      <c r="C1762" s="46">
        <v>44835</v>
      </c>
      <c r="D1762" s="54">
        <f t="shared" si="32"/>
        <v>44835</v>
      </c>
      <c r="E1762" s="2" t="s">
        <v>45</v>
      </c>
      <c r="F1762" s="2" t="s">
        <v>55</v>
      </c>
      <c r="G1762" s="2" t="s">
        <v>47</v>
      </c>
      <c r="H1762" s="2" t="s">
        <v>48</v>
      </c>
      <c r="I1762" s="2" t="s">
        <v>49</v>
      </c>
      <c r="J1762" s="2" t="s">
        <v>51</v>
      </c>
      <c r="K1762" s="11">
        <v>323</v>
      </c>
      <c r="L1762" s="8">
        <v>461.89</v>
      </c>
    </row>
    <row r="1763" spans="1:12" x14ac:dyDescent="0.25">
      <c r="A1763" s="4" t="s">
        <v>41</v>
      </c>
      <c r="B1763" s="4">
        <v>2022</v>
      </c>
      <c r="C1763" s="47">
        <v>44835</v>
      </c>
      <c r="D1763" s="55">
        <f t="shared" si="32"/>
        <v>44835</v>
      </c>
      <c r="E1763" s="4" t="s">
        <v>45</v>
      </c>
      <c r="F1763" s="4" t="s">
        <v>55</v>
      </c>
      <c r="G1763" s="4" t="s">
        <v>47</v>
      </c>
      <c r="H1763" s="4" t="s">
        <v>48</v>
      </c>
      <c r="I1763" s="4" t="s">
        <v>49</v>
      </c>
      <c r="J1763" s="4" t="s">
        <v>51</v>
      </c>
      <c r="K1763" s="10">
        <v>371</v>
      </c>
      <c r="L1763" s="9">
        <v>530.53</v>
      </c>
    </row>
    <row r="1764" spans="1:12" x14ac:dyDescent="0.25">
      <c r="A1764" s="2" t="s">
        <v>40</v>
      </c>
      <c r="B1764" s="2">
        <v>2022</v>
      </c>
      <c r="C1764" s="46">
        <v>44805</v>
      </c>
      <c r="D1764" s="54">
        <f t="shared" si="32"/>
        <v>44805</v>
      </c>
      <c r="E1764" s="2" t="s">
        <v>45</v>
      </c>
      <c r="F1764" s="2" t="s">
        <v>55</v>
      </c>
      <c r="G1764" s="2" t="s">
        <v>47</v>
      </c>
      <c r="H1764" s="2" t="s">
        <v>48</v>
      </c>
      <c r="I1764" s="2" t="s">
        <v>49</v>
      </c>
      <c r="J1764" s="2" t="s">
        <v>51</v>
      </c>
      <c r="K1764" s="11">
        <v>326</v>
      </c>
      <c r="L1764" s="8">
        <v>443.36</v>
      </c>
    </row>
    <row r="1765" spans="1:12" x14ac:dyDescent="0.25">
      <c r="A1765" s="4" t="s">
        <v>43</v>
      </c>
      <c r="B1765" s="4">
        <v>2022</v>
      </c>
      <c r="C1765" s="47">
        <v>44805</v>
      </c>
      <c r="D1765" s="55">
        <f t="shared" si="32"/>
        <v>44805</v>
      </c>
      <c r="E1765" s="4" t="s">
        <v>45</v>
      </c>
      <c r="F1765" s="4" t="s">
        <v>55</v>
      </c>
      <c r="G1765" s="4" t="s">
        <v>47</v>
      </c>
      <c r="H1765" s="4" t="s">
        <v>48</v>
      </c>
      <c r="I1765" s="4" t="s">
        <v>49</v>
      </c>
      <c r="J1765" s="4" t="s">
        <v>51</v>
      </c>
      <c r="K1765" s="10">
        <v>128</v>
      </c>
      <c r="L1765" s="9">
        <v>183.04</v>
      </c>
    </row>
    <row r="1766" spans="1:12" x14ac:dyDescent="0.25">
      <c r="A1766" s="2" t="s">
        <v>40</v>
      </c>
      <c r="B1766" s="2">
        <v>2022</v>
      </c>
      <c r="C1766" s="46">
        <v>44805</v>
      </c>
      <c r="D1766" s="54">
        <f t="shared" si="32"/>
        <v>44805</v>
      </c>
      <c r="E1766" s="2" t="s">
        <v>45</v>
      </c>
      <c r="F1766" s="2" t="s">
        <v>55</v>
      </c>
      <c r="G1766" s="2" t="s">
        <v>47</v>
      </c>
      <c r="H1766" s="2" t="s">
        <v>48</v>
      </c>
      <c r="I1766" s="2" t="s">
        <v>49</v>
      </c>
      <c r="J1766" s="2" t="s">
        <v>51</v>
      </c>
      <c r="K1766" s="11">
        <v>328</v>
      </c>
      <c r="L1766" s="8">
        <v>469.03999999999996</v>
      </c>
    </row>
    <row r="1767" spans="1:12" x14ac:dyDescent="0.25">
      <c r="A1767" s="4" t="s">
        <v>40</v>
      </c>
      <c r="B1767" s="4">
        <v>2022</v>
      </c>
      <c r="C1767" s="47">
        <v>44805</v>
      </c>
      <c r="D1767" s="55">
        <f t="shared" si="32"/>
        <v>44805</v>
      </c>
      <c r="E1767" s="4" t="s">
        <v>45</v>
      </c>
      <c r="F1767" s="4" t="s">
        <v>55</v>
      </c>
      <c r="G1767" s="4" t="s">
        <v>47</v>
      </c>
      <c r="H1767" s="4" t="s">
        <v>48</v>
      </c>
      <c r="I1767" s="4" t="s">
        <v>49</v>
      </c>
      <c r="J1767" s="4" t="s">
        <v>51</v>
      </c>
      <c r="K1767" s="10">
        <v>130</v>
      </c>
      <c r="L1767" s="9">
        <v>185.9</v>
      </c>
    </row>
    <row r="1768" spans="1:12" x14ac:dyDescent="0.25">
      <c r="A1768" s="2" t="s">
        <v>41</v>
      </c>
      <c r="B1768" s="2">
        <v>2022</v>
      </c>
      <c r="C1768" s="46">
        <v>44805</v>
      </c>
      <c r="D1768" s="54">
        <f t="shared" si="32"/>
        <v>44805</v>
      </c>
      <c r="E1768" s="2" t="s">
        <v>45</v>
      </c>
      <c r="F1768" s="2" t="s">
        <v>55</v>
      </c>
      <c r="G1768" s="2" t="s">
        <v>47</v>
      </c>
      <c r="H1768" s="2" t="s">
        <v>48</v>
      </c>
      <c r="I1768" s="2" t="s">
        <v>49</v>
      </c>
      <c r="J1768" s="2" t="s">
        <v>51</v>
      </c>
      <c r="K1768" s="11">
        <v>736</v>
      </c>
      <c r="L1768" s="8">
        <v>1052.48</v>
      </c>
    </row>
    <row r="1769" spans="1:12" x14ac:dyDescent="0.25">
      <c r="A1769" s="4" t="s">
        <v>40</v>
      </c>
      <c r="B1769" s="4">
        <v>2022</v>
      </c>
      <c r="C1769" s="47">
        <v>44805</v>
      </c>
      <c r="D1769" s="55">
        <f t="shared" si="32"/>
        <v>44805</v>
      </c>
      <c r="E1769" s="4" t="s">
        <v>45</v>
      </c>
      <c r="F1769" s="4" t="s">
        <v>55</v>
      </c>
      <c r="G1769" s="4" t="s">
        <v>47</v>
      </c>
      <c r="H1769" s="4" t="s">
        <v>48</v>
      </c>
      <c r="I1769" s="4" t="s">
        <v>49</v>
      </c>
      <c r="J1769" s="4" t="s">
        <v>51</v>
      </c>
      <c r="K1769" s="10">
        <v>327</v>
      </c>
      <c r="L1769" s="9">
        <v>526.24</v>
      </c>
    </row>
    <row r="1770" spans="1:12" x14ac:dyDescent="0.25">
      <c r="A1770" s="2" t="s">
        <v>41</v>
      </c>
      <c r="B1770" s="2">
        <v>2022</v>
      </c>
      <c r="C1770" s="46">
        <v>44805</v>
      </c>
      <c r="D1770" s="54">
        <f t="shared" si="32"/>
        <v>44805</v>
      </c>
      <c r="E1770" s="2" t="s">
        <v>45</v>
      </c>
      <c r="F1770" s="2" t="s">
        <v>55</v>
      </c>
      <c r="G1770" s="2" t="s">
        <v>47</v>
      </c>
      <c r="H1770" s="2" t="s">
        <v>48</v>
      </c>
      <c r="I1770" s="2" t="s">
        <v>49</v>
      </c>
      <c r="J1770" s="2" t="s">
        <v>51</v>
      </c>
      <c r="K1770" s="11">
        <v>775</v>
      </c>
      <c r="L1770" s="8">
        <v>526.24</v>
      </c>
    </row>
    <row r="1771" spans="1:12" x14ac:dyDescent="0.25">
      <c r="A1771" s="4" t="s">
        <v>41</v>
      </c>
      <c r="B1771" s="4">
        <v>2022</v>
      </c>
      <c r="C1771" s="47">
        <v>44805</v>
      </c>
      <c r="D1771" s="55">
        <f t="shared" si="32"/>
        <v>44805</v>
      </c>
      <c r="E1771" s="4" t="s">
        <v>45</v>
      </c>
      <c r="F1771" s="4" t="s">
        <v>55</v>
      </c>
      <c r="G1771" s="4" t="s">
        <v>47</v>
      </c>
      <c r="H1771" s="4" t="s">
        <v>48</v>
      </c>
      <c r="I1771" s="4" t="s">
        <v>49</v>
      </c>
      <c r="J1771" s="4" t="s">
        <v>51</v>
      </c>
      <c r="K1771" s="10">
        <v>325</v>
      </c>
      <c r="L1771" s="9">
        <v>464.75</v>
      </c>
    </row>
    <row r="1772" spans="1:12" x14ac:dyDescent="0.25">
      <c r="A1772" s="2" t="s">
        <v>40</v>
      </c>
      <c r="B1772" s="2">
        <v>2022</v>
      </c>
      <c r="C1772" s="46">
        <v>44805</v>
      </c>
      <c r="D1772" s="54">
        <f t="shared" si="32"/>
        <v>44805</v>
      </c>
      <c r="E1772" s="2" t="s">
        <v>45</v>
      </c>
      <c r="F1772" s="2" t="s">
        <v>55</v>
      </c>
      <c r="G1772" s="2" t="s">
        <v>47</v>
      </c>
      <c r="H1772" s="2" t="s">
        <v>48</v>
      </c>
      <c r="I1772" s="2" t="s">
        <v>49</v>
      </c>
      <c r="J1772" s="2" t="s">
        <v>51</v>
      </c>
      <c r="K1772" s="11">
        <v>127</v>
      </c>
      <c r="L1772" s="8">
        <v>181.61</v>
      </c>
    </row>
    <row r="1773" spans="1:12" x14ac:dyDescent="0.25">
      <c r="A1773" s="4" t="s">
        <v>40</v>
      </c>
      <c r="B1773" s="4">
        <v>2022</v>
      </c>
      <c r="C1773" s="47">
        <v>44805</v>
      </c>
      <c r="D1773" s="55">
        <f t="shared" si="32"/>
        <v>44805</v>
      </c>
      <c r="E1773" s="4" t="s">
        <v>45</v>
      </c>
      <c r="F1773" s="4" t="s">
        <v>55</v>
      </c>
      <c r="G1773" s="4" t="s">
        <v>47</v>
      </c>
      <c r="H1773" s="4" t="s">
        <v>48</v>
      </c>
      <c r="I1773" s="4" t="s">
        <v>49</v>
      </c>
      <c r="J1773" s="4" t="s">
        <v>51</v>
      </c>
      <c r="K1773" s="10">
        <v>329</v>
      </c>
      <c r="L1773" s="9">
        <v>470.47</v>
      </c>
    </row>
    <row r="1774" spans="1:12" x14ac:dyDescent="0.25">
      <c r="A1774" s="2" t="s">
        <v>42</v>
      </c>
      <c r="B1774" s="2">
        <v>2022</v>
      </c>
      <c r="C1774" s="46">
        <v>44652</v>
      </c>
      <c r="D1774" s="54">
        <f t="shared" si="32"/>
        <v>44652</v>
      </c>
      <c r="E1774" s="2" t="s">
        <v>53</v>
      </c>
      <c r="F1774" s="2" t="s">
        <v>46</v>
      </c>
      <c r="G1774" s="2" t="s">
        <v>47</v>
      </c>
      <c r="H1774" s="2" t="s">
        <v>48</v>
      </c>
      <c r="I1774" s="2" t="s">
        <v>49</v>
      </c>
      <c r="J1774" s="2" t="s">
        <v>51</v>
      </c>
      <c r="K1774" s="11">
        <v>182</v>
      </c>
      <c r="L1774" s="8">
        <v>260.26</v>
      </c>
    </row>
    <row r="1775" spans="1:12" x14ac:dyDescent="0.25">
      <c r="A1775" s="4" t="s">
        <v>41</v>
      </c>
      <c r="B1775" s="4">
        <v>2022</v>
      </c>
      <c r="C1775" s="47">
        <v>44652</v>
      </c>
      <c r="D1775" s="55">
        <f t="shared" si="32"/>
        <v>44652</v>
      </c>
      <c r="E1775" s="4" t="s">
        <v>53</v>
      </c>
      <c r="F1775" s="4" t="s">
        <v>46</v>
      </c>
      <c r="G1775" s="4" t="s">
        <v>47</v>
      </c>
      <c r="H1775" s="4" t="s">
        <v>48</v>
      </c>
      <c r="I1775" s="4" t="s">
        <v>49</v>
      </c>
      <c r="J1775" s="4" t="s">
        <v>51</v>
      </c>
      <c r="K1775" s="10">
        <v>176</v>
      </c>
      <c r="L1775" s="9">
        <v>251.68</v>
      </c>
    </row>
    <row r="1776" spans="1:12" x14ac:dyDescent="0.25">
      <c r="A1776" s="2" t="s">
        <v>40</v>
      </c>
      <c r="B1776" s="2">
        <v>2022</v>
      </c>
      <c r="C1776" s="46">
        <v>44652</v>
      </c>
      <c r="D1776" s="54">
        <f t="shared" si="32"/>
        <v>44652</v>
      </c>
      <c r="E1776" s="2" t="s">
        <v>53</v>
      </c>
      <c r="F1776" s="2" t="s">
        <v>46</v>
      </c>
      <c r="G1776" s="2" t="s">
        <v>47</v>
      </c>
      <c r="H1776" s="2" t="s">
        <v>48</v>
      </c>
      <c r="I1776" s="2" t="s">
        <v>49</v>
      </c>
      <c r="J1776" s="2" t="s">
        <v>50</v>
      </c>
      <c r="K1776" s="11">
        <v>200</v>
      </c>
      <c r="L1776" s="8">
        <v>286</v>
      </c>
    </row>
    <row r="1777" spans="1:12" x14ac:dyDescent="0.25">
      <c r="A1777" s="4" t="s">
        <v>41</v>
      </c>
      <c r="B1777" s="4">
        <v>2022</v>
      </c>
      <c r="C1777" s="47">
        <v>44652</v>
      </c>
      <c r="D1777" s="55">
        <f t="shared" si="32"/>
        <v>44652</v>
      </c>
      <c r="E1777" s="4" t="s">
        <v>53</v>
      </c>
      <c r="F1777" s="4" t="s">
        <v>46</v>
      </c>
      <c r="G1777" s="4" t="s">
        <v>47</v>
      </c>
      <c r="H1777" s="4" t="s">
        <v>48</v>
      </c>
      <c r="I1777" s="4" t="s">
        <v>49</v>
      </c>
      <c r="J1777" s="4" t="s">
        <v>50</v>
      </c>
      <c r="K1777" s="10">
        <v>248</v>
      </c>
      <c r="L1777" s="9">
        <v>354.64</v>
      </c>
    </row>
    <row r="1778" spans="1:12" x14ac:dyDescent="0.25">
      <c r="A1778" s="2" t="s">
        <v>40</v>
      </c>
      <c r="B1778" s="2">
        <v>2022</v>
      </c>
      <c r="C1778" s="46">
        <v>44652</v>
      </c>
      <c r="D1778" s="54">
        <f t="shared" si="32"/>
        <v>44652</v>
      </c>
      <c r="E1778" s="2" t="s">
        <v>53</v>
      </c>
      <c r="F1778" s="2" t="s">
        <v>46</v>
      </c>
      <c r="G1778" s="2" t="s">
        <v>47</v>
      </c>
      <c r="H1778" s="2" t="s">
        <v>48</v>
      </c>
      <c r="I1778" s="2" t="s">
        <v>49</v>
      </c>
      <c r="J1778" s="2" t="s">
        <v>50</v>
      </c>
      <c r="K1778" s="11">
        <v>184</v>
      </c>
      <c r="L1778" s="8">
        <v>263.12</v>
      </c>
    </row>
    <row r="1779" spans="1:12" x14ac:dyDescent="0.25">
      <c r="A1779" s="4" t="s">
        <v>40</v>
      </c>
      <c r="B1779" s="4">
        <v>2022</v>
      </c>
      <c r="C1779" s="47">
        <v>44652</v>
      </c>
      <c r="D1779" s="55">
        <f t="shared" si="32"/>
        <v>44652</v>
      </c>
      <c r="E1779" s="4" t="s">
        <v>53</v>
      </c>
      <c r="F1779" s="4" t="s">
        <v>46</v>
      </c>
      <c r="G1779" s="4" t="s">
        <v>47</v>
      </c>
      <c r="H1779" s="4" t="s">
        <v>48</v>
      </c>
      <c r="I1779" s="4" t="s">
        <v>49</v>
      </c>
      <c r="J1779" s="4" t="s">
        <v>50</v>
      </c>
      <c r="K1779" s="10">
        <v>178</v>
      </c>
      <c r="L1779" s="9">
        <v>254.54</v>
      </c>
    </row>
    <row r="1780" spans="1:12" x14ac:dyDescent="0.25">
      <c r="A1780" s="2" t="s">
        <v>41</v>
      </c>
      <c r="B1780" s="2">
        <v>2022</v>
      </c>
      <c r="C1780" s="46">
        <v>44652</v>
      </c>
      <c r="D1780" s="54">
        <f t="shared" si="32"/>
        <v>44652</v>
      </c>
      <c r="E1780" s="2" t="s">
        <v>53</v>
      </c>
      <c r="F1780" s="2" t="s">
        <v>46</v>
      </c>
      <c r="G1780" s="2" t="s">
        <v>47</v>
      </c>
      <c r="H1780" s="2" t="s">
        <v>48</v>
      </c>
      <c r="I1780" s="2" t="s">
        <v>49</v>
      </c>
      <c r="J1780" s="2" t="s">
        <v>50</v>
      </c>
      <c r="K1780" s="11">
        <v>172</v>
      </c>
      <c r="L1780" s="8">
        <v>245.95999999999998</v>
      </c>
    </row>
    <row r="1781" spans="1:12" x14ac:dyDescent="0.25">
      <c r="A1781" s="4" t="s">
        <v>40</v>
      </c>
      <c r="B1781" s="4">
        <v>2022</v>
      </c>
      <c r="C1781" s="47">
        <v>44652</v>
      </c>
      <c r="D1781" s="55">
        <f t="shared" si="32"/>
        <v>44652</v>
      </c>
      <c r="E1781" s="4" t="s">
        <v>53</v>
      </c>
      <c r="F1781" s="4" t="s">
        <v>46</v>
      </c>
      <c r="G1781" s="4" t="s">
        <v>47</v>
      </c>
      <c r="H1781" s="4" t="s">
        <v>48</v>
      </c>
      <c r="I1781" s="4" t="s">
        <v>49</v>
      </c>
      <c r="J1781" s="4" t="s">
        <v>50</v>
      </c>
      <c r="K1781" s="10">
        <v>202</v>
      </c>
      <c r="L1781" s="9">
        <v>526.24</v>
      </c>
    </row>
    <row r="1782" spans="1:12" x14ac:dyDescent="0.25">
      <c r="A1782" s="2" t="s">
        <v>41</v>
      </c>
      <c r="B1782" s="2">
        <v>2022</v>
      </c>
      <c r="C1782" s="46">
        <v>44652</v>
      </c>
      <c r="D1782" s="54">
        <f t="shared" si="32"/>
        <v>44652</v>
      </c>
      <c r="E1782" s="2" t="s">
        <v>53</v>
      </c>
      <c r="F1782" s="2" t="s">
        <v>46</v>
      </c>
      <c r="G1782" s="2" t="s">
        <v>47</v>
      </c>
      <c r="H1782" s="2" t="s">
        <v>48</v>
      </c>
      <c r="I1782" s="2" t="s">
        <v>49</v>
      </c>
      <c r="J1782" s="2" t="s">
        <v>50</v>
      </c>
      <c r="K1782" s="11">
        <v>250</v>
      </c>
      <c r="L1782" s="8">
        <v>526.24</v>
      </c>
    </row>
    <row r="1783" spans="1:12" x14ac:dyDescent="0.25">
      <c r="A1783" s="4" t="s">
        <v>43</v>
      </c>
      <c r="B1783" s="4">
        <v>2022</v>
      </c>
      <c r="C1783" s="47">
        <v>44652</v>
      </c>
      <c r="D1783" s="55">
        <f t="shared" si="32"/>
        <v>44652</v>
      </c>
      <c r="E1783" s="4" t="s">
        <v>53</v>
      </c>
      <c r="F1783" s="4" t="s">
        <v>46</v>
      </c>
      <c r="G1783" s="4" t="s">
        <v>47</v>
      </c>
      <c r="H1783" s="4" t="s">
        <v>48</v>
      </c>
      <c r="I1783" s="4" t="s">
        <v>49</v>
      </c>
      <c r="J1783" s="4" t="s">
        <v>50</v>
      </c>
      <c r="K1783" s="10">
        <v>246</v>
      </c>
      <c r="L1783" s="9">
        <v>351.78</v>
      </c>
    </row>
    <row r="1784" spans="1:12" x14ac:dyDescent="0.25">
      <c r="A1784" s="2" t="s">
        <v>40</v>
      </c>
      <c r="B1784" s="2">
        <v>2022</v>
      </c>
      <c r="C1784" s="46">
        <v>44652</v>
      </c>
      <c r="D1784" s="54">
        <f t="shared" si="32"/>
        <v>44652</v>
      </c>
      <c r="E1784" s="2" t="s">
        <v>53</v>
      </c>
      <c r="F1784" s="2" t="s">
        <v>46</v>
      </c>
      <c r="G1784" s="2" t="s">
        <v>47</v>
      </c>
      <c r="H1784" s="2" t="s">
        <v>48</v>
      </c>
      <c r="I1784" s="2" t="s">
        <v>49</v>
      </c>
      <c r="J1784" s="2" t="s">
        <v>50</v>
      </c>
      <c r="K1784" s="11">
        <v>201</v>
      </c>
      <c r="L1784" s="8">
        <v>287.43</v>
      </c>
    </row>
    <row r="1785" spans="1:12" x14ac:dyDescent="0.25">
      <c r="A1785" s="4" t="s">
        <v>42</v>
      </c>
      <c r="B1785" s="4">
        <v>2022</v>
      </c>
      <c r="C1785" s="47">
        <v>44652</v>
      </c>
      <c r="D1785" s="55">
        <f t="shared" si="32"/>
        <v>44652</v>
      </c>
      <c r="E1785" s="4" t="s">
        <v>53</v>
      </c>
      <c r="F1785" s="4" t="s">
        <v>46</v>
      </c>
      <c r="G1785" s="4" t="s">
        <v>47</v>
      </c>
      <c r="H1785" s="4" t="s">
        <v>48</v>
      </c>
      <c r="I1785" s="4" t="s">
        <v>49</v>
      </c>
      <c r="J1785" s="4" t="s">
        <v>50</v>
      </c>
      <c r="K1785" s="10">
        <v>249</v>
      </c>
      <c r="L1785" s="9">
        <v>356.07</v>
      </c>
    </row>
    <row r="1786" spans="1:12" x14ac:dyDescent="0.25">
      <c r="A1786" s="2" t="s">
        <v>40</v>
      </c>
      <c r="B1786" s="2">
        <v>2022</v>
      </c>
      <c r="C1786" s="46">
        <v>44652</v>
      </c>
      <c r="D1786" s="54">
        <f t="shared" si="32"/>
        <v>44652</v>
      </c>
      <c r="E1786" s="2" t="s">
        <v>53</v>
      </c>
      <c r="F1786" s="2" t="s">
        <v>46</v>
      </c>
      <c r="G1786" s="2" t="s">
        <v>47</v>
      </c>
      <c r="H1786" s="2" t="s">
        <v>48</v>
      </c>
      <c r="I1786" s="2" t="s">
        <v>49</v>
      </c>
      <c r="J1786" s="2" t="s">
        <v>50</v>
      </c>
      <c r="K1786" s="11">
        <v>181</v>
      </c>
      <c r="L1786" s="8">
        <v>258.83</v>
      </c>
    </row>
    <row r="1787" spans="1:12" x14ac:dyDescent="0.25">
      <c r="A1787" s="4" t="s">
        <v>40</v>
      </c>
      <c r="B1787" s="4">
        <v>2022</v>
      </c>
      <c r="C1787" s="47">
        <v>44652</v>
      </c>
      <c r="D1787" s="55">
        <f t="shared" si="32"/>
        <v>44652</v>
      </c>
      <c r="E1787" s="4" t="s">
        <v>53</v>
      </c>
      <c r="F1787" s="4" t="s">
        <v>46</v>
      </c>
      <c r="G1787" s="4" t="s">
        <v>47</v>
      </c>
      <c r="H1787" s="4" t="s">
        <v>48</v>
      </c>
      <c r="I1787" s="4" t="s">
        <v>49</v>
      </c>
      <c r="J1787" s="4" t="s">
        <v>50</v>
      </c>
      <c r="K1787" s="10">
        <v>175</v>
      </c>
      <c r="L1787" s="9">
        <v>250.25</v>
      </c>
    </row>
    <row r="1788" spans="1:12" x14ac:dyDescent="0.25">
      <c r="A1788" s="2" t="s">
        <v>41</v>
      </c>
      <c r="B1788" s="2">
        <v>2022</v>
      </c>
      <c r="C1788" s="46">
        <v>44652</v>
      </c>
      <c r="D1788" s="54">
        <f t="shared" si="32"/>
        <v>44652</v>
      </c>
      <c r="E1788" s="2" t="s">
        <v>53</v>
      </c>
      <c r="F1788" s="2" t="s">
        <v>46</v>
      </c>
      <c r="G1788" s="2" t="s">
        <v>47</v>
      </c>
      <c r="H1788" s="2" t="s">
        <v>48</v>
      </c>
      <c r="I1788" s="2" t="s">
        <v>49</v>
      </c>
      <c r="J1788" s="2" t="s">
        <v>50</v>
      </c>
      <c r="K1788" s="11">
        <v>792</v>
      </c>
      <c r="L1788" s="8">
        <v>1132.56</v>
      </c>
    </row>
    <row r="1789" spans="1:12" x14ac:dyDescent="0.25">
      <c r="A1789" s="4" t="s">
        <v>41</v>
      </c>
      <c r="B1789" s="4">
        <v>2022</v>
      </c>
      <c r="C1789" s="47">
        <v>44652</v>
      </c>
      <c r="D1789" s="55">
        <f t="shared" si="32"/>
        <v>44652</v>
      </c>
      <c r="E1789" s="4" t="s">
        <v>53</v>
      </c>
      <c r="F1789" s="4" t="s">
        <v>46</v>
      </c>
      <c r="G1789" s="4" t="s">
        <v>47</v>
      </c>
      <c r="H1789" s="4" t="s">
        <v>48</v>
      </c>
      <c r="I1789" s="4" t="s">
        <v>49</v>
      </c>
      <c r="J1789" s="4" t="s">
        <v>50</v>
      </c>
      <c r="K1789" s="10">
        <v>825</v>
      </c>
      <c r="L1789" s="9">
        <v>1179.75</v>
      </c>
    </row>
    <row r="1790" spans="1:12" x14ac:dyDescent="0.25">
      <c r="A1790" s="2" t="s">
        <v>40</v>
      </c>
      <c r="B1790" s="2">
        <v>2022</v>
      </c>
      <c r="C1790" s="46">
        <v>44652</v>
      </c>
      <c r="D1790" s="54">
        <f t="shared" si="32"/>
        <v>44652</v>
      </c>
      <c r="E1790" s="2" t="s">
        <v>53</v>
      </c>
      <c r="F1790" s="2" t="s">
        <v>46</v>
      </c>
      <c r="G1790" s="2" t="s">
        <v>47</v>
      </c>
      <c r="H1790" s="2" t="s">
        <v>48</v>
      </c>
      <c r="I1790" s="2" t="s">
        <v>49</v>
      </c>
      <c r="J1790" s="2" t="s">
        <v>51</v>
      </c>
      <c r="K1790" s="11">
        <v>185</v>
      </c>
      <c r="L1790" s="8">
        <v>264.55</v>
      </c>
    </row>
    <row r="1791" spans="1:12" x14ac:dyDescent="0.25">
      <c r="A1791" s="4" t="s">
        <v>44</v>
      </c>
      <c r="B1791" s="4">
        <v>2022</v>
      </c>
      <c r="C1791" s="47">
        <v>44652</v>
      </c>
      <c r="D1791" s="55">
        <f t="shared" si="32"/>
        <v>44652</v>
      </c>
      <c r="E1791" s="4" t="s">
        <v>53</v>
      </c>
      <c r="F1791" s="4" t="s">
        <v>46</v>
      </c>
      <c r="G1791" s="4" t="s">
        <v>47</v>
      </c>
      <c r="H1791" s="4" t="s">
        <v>48</v>
      </c>
      <c r="I1791" s="4" t="s">
        <v>49</v>
      </c>
      <c r="J1791" s="4" t="s">
        <v>51</v>
      </c>
      <c r="K1791" s="10">
        <v>179</v>
      </c>
      <c r="L1791" s="9">
        <v>255.97</v>
      </c>
    </row>
    <row r="1792" spans="1:12" x14ac:dyDescent="0.25">
      <c r="A1792" s="2" t="s">
        <v>42</v>
      </c>
      <c r="B1792" s="2">
        <v>2022</v>
      </c>
      <c r="C1792" s="46">
        <v>44652</v>
      </c>
      <c r="D1792" s="54">
        <f t="shared" si="32"/>
        <v>44652</v>
      </c>
      <c r="E1792" s="2" t="s">
        <v>53</v>
      </c>
      <c r="F1792" s="2" t="s">
        <v>46</v>
      </c>
      <c r="G1792" s="2" t="s">
        <v>47</v>
      </c>
      <c r="H1792" s="2" t="s">
        <v>48</v>
      </c>
      <c r="I1792" s="2" t="s">
        <v>49</v>
      </c>
      <c r="J1792" s="2" t="s">
        <v>51</v>
      </c>
      <c r="K1792" s="11">
        <v>173</v>
      </c>
      <c r="L1792" s="8">
        <v>247.39</v>
      </c>
    </row>
    <row r="1793" spans="1:12" x14ac:dyDescent="0.25">
      <c r="A1793" s="4" t="s">
        <v>40</v>
      </c>
      <c r="B1793" s="4">
        <v>2022</v>
      </c>
      <c r="C1793" s="47">
        <v>44652</v>
      </c>
      <c r="D1793" s="55">
        <f t="shared" si="32"/>
        <v>44652</v>
      </c>
      <c r="E1793" s="4" t="s">
        <v>53</v>
      </c>
      <c r="F1793" s="4" t="s">
        <v>46</v>
      </c>
      <c r="G1793" s="4" t="s">
        <v>47</v>
      </c>
      <c r="H1793" s="4" t="s">
        <v>48</v>
      </c>
      <c r="I1793" s="4" t="s">
        <v>49</v>
      </c>
      <c r="J1793" s="4" t="s">
        <v>50</v>
      </c>
      <c r="K1793" s="10">
        <v>203</v>
      </c>
      <c r="L1793" s="9">
        <v>290.28999999999996</v>
      </c>
    </row>
    <row r="1794" spans="1:12" x14ac:dyDescent="0.25">
      <c r="A1794" s="2" t="s">
        <v>43</v>
      </c>
      <c r="B1794" s="2">
        <v>2022</v>
      </c>
      <c r="C1794" s="46">
        <v>44774</v>
      </c>
      <c r="D1794" s="54">
        <f t="shared" si="32"/>
        <v>44774</v>
      </c>
      <c r="E1794" s="2" t="s">
        <v>53</v>
      </c>
      <c r="F1794" s="2" t="s">
        <v>46</v>
      </c>
      <c r="G1794" s="2" t="s">
        <v>47</v>
      </c>
      <c r="H1794" s="2" t="s">
        <v>48</v>
      </c>
      <c r="I1794" s="2" t="s">
        <v>49</v>
      </c>
      <c r="J1794" s="2" t="s">
        <v>51</v>
      </c>
      <c r="K1794" s="11">
        <v>368</v>
      </c>
      <c r="L1794" s="8">
        <v>526.24</v>
      </c>
    </row>
    <row r="1795" spans="1:12" x14ac:dyDescent="0.25">
      <c r="A1795" s="4" t="s">
        <v>41</v>
      </c>
      <c r="B1795" s="4">
        <v>2022</v>
      </c>
      <c r="C1795" s="47">
        <v>44774</v>
      </c>
      <c r="D1795" s="55">
        <f t="shared" si="32"/>
        <v>44774</v>
      </c>
      <c r="E1795" s="4" t="s">
        <v>53</v>
      </c>
      <c r="F1795" s="4" t="s">
        <v>46</v>
      </c>
      <c r="G1795" s="4" t="s">
        <v>47</v>
      </c>
      <c r="H1795" s="4" t="s">
        <v>48</v>
      </c>
      <c r="I1795" s="4" t="s">
        <v>49</v>
      </c>
      <c r="J1795" s="4" t="s">
        <v>51</v>
      </c>
      <c r="K1795" s="10">
        <v>362</v>
      </c>
      <c r="L1795" s="9">
        <v>517.66</v>
      </c>
    </row>
    <row r="1796" spans="1:12" x14ac:dyDescent="0.25">
      <c r="A1796" s="2" t="s">
        <v>41</v>
      </c>
      <c r="B1796" s="2">
        <v>2022</v>
      </c>
      <c r="C1796" s="46">
        <v>44774</v>
      </c>
      <c r="D1796" s="54">
        <f t="shared" si="32"/>
        <v>44774</v>
      </c>
      <c r="E1796" s="2" t="s">
        <v>53</v>
      </c>
      <c r="F1796" s="2" t="s">
        <v>46</v>
      </c>
      <c r="G1796" s="2" t="s">
        <v>47</v>
      </c>
      <c r="H1796" s="2" t="s">
        <v>48</v>
      </c>
      <c r="I1796" s="2" t="s">
        <v>49</v>
      </c>
      <c r="J1796" s="2" t="s">
        <v>51</v>
      </c>
      <c r="K1796" s="11">
        <v>356</v>
      </c>
      <c r="L1796" s="8">
        <v>509.08</v>
      </c>
    </row>
    <row r="1797" spans="1:12" x14ac:dyDescent="0.25">
      <c r="A1797" s="4" t="s">
        <v>41</v>
      </c>
      <c r="B1797" s="4">
        <v>2022</v>
      </c>
      <c r="C1797" s="47">
        <v>44774</v>
      </c>
      <c r="D1797" s="55">
        <f t="shared" si="32"/>
        <v>44774</v>
      </c>
      <c r="E1797" s="4" t="s">
        <v>53</v>
      </c>
      <c r="F1797" s="4" t="s">
        <v>46</v>
      </c>
      <c r="G1797" s="4" t="s">
        <v>47</v>
      </c>
      <c r="H1797" s="4" t="s">
        <v>48</v>
      </c>
      <c r="I1797" s="4" t="s">
        <v>49</v>
      </c>
      <c r="J1797" s="4" t="s">
        <v>50</v>
      </c>
      <c r="K1797" s="10">
        <v>182</v>
      </c>
      <c r="L1797" s="9">
        <v>260.26</v>
      </c>
    </row>
    <row r="1798" spans="1:12" x14ac:dyDescent="0.25">
      <c r="A1798" s="2" t="s">
        <v>42</v>
      </c>
      <c r="B1798" s="2">
        <v>2022</v>
      </c>
      <c r="C1798" s="46">
        <v>44774</v>
      </c>
      <c r="D1798" s="54">
        <f t="shared" si="32"/>
        <v>44774</v>
      </c>
      <c r="E1798" s="2" t="s">
        <v>53</v>
      </c>
      <c r="F1798" s="2" t="s">
        <v>46</v>
      </c>
      <c r="G1798" s="2" t="s">
        <v>47</v>
      </c>
      <c r="H1798" s="2" t="s">
        <v>48</v>
      </c>
      <c r="I1798" s="2" t="s">
        <v>49</v>
      </c>
      <c r="J1798" s="2" t="s">
        <v>50</v>
      </c>
      <c r="K1798" s="11">
        <v>224</v>
      </c>
      <c r="L1798" s="8">
        <v>320.32</v>
      </c>
    </row>
    <row r="1799" spans="1:12" x14ac:dyDescent="0.25">
      <c r="A1799" s="4" t="s">
        <v>42</v>
      </c>
      <c r="B1799" s="4">
        <v>2022</v>
      </c>
      <c r="C1799" s="47">
        <v>44774</v>
      </c>
      <c r="D1799" s="55">
        <f t="shared" si="32"/>
        <v>44774</v>
      </c>
      <c r="E1799" s="4" t="s">
        <v>53</v>
      </c>
      <c r="F1799" s="4" t="s">
        <v>46</v>
      </c>
      <c r="G1799" s="4" t="s">
        <v>47</v>
      </c>
      <c r="H1799" s="4" t="s">
        <v>48</v>
      </c>
      <c r="I1799" s="4" t="s">
        <v>49</v>
      </c>
      <c r="J1799" s="4" t="s">
        <v>50</v>
      </c>
      <c r="K1799" s="10">
        <v>364</v>
      </c>
      <c r="L1799" s="9">
        <v>520.52</v>
      </c>
    </row>
    <row r="1800" spans="1:12" x14ac:dyDescent="0.25">
      <c r="A1800" s="2" t="s">
        <v>41</v>
      </c>
      <c r="B1800" s="2">
        <v>2022</v>
      </c>
      <c r="C1800" s="46">
        <v>44774</v>
      </c>
      <c r="D1800" s="54">
        <f t="shared" si="32"/>
        <v>44774</v>
      </c>
      <c r="E1800" s="2" t="s">
        <v>53</v>
      </c>
      <c r="F1800" s="2" t="s">
        <v>46</v>
      </c>
      <c r="G1800" s="2" t="s">
        <v>47</v>
      </c>
      <c r="H1800" s="2" t="s">
        <v>48</v>
      </c>
      <c r="I1800" s="2" t="s">
        <v>49</v>
      </c>
      <c r="J1800" s="2" t="s">
        <v>50</v>
      </c>
      <c r="K1800" s="11">
        <v>358</v>
      </c>
      <c r="L1800" s="8">
        <v>511.94</v>
      </c>
    </row>
    <row r="1801" spans="1:12" x14ac:dyDescent="0.25">
      <c r="A1801" s="4" t="s">
        <v>44</v>
      </c>
      <c r="B1801" s="4">
        <v>2022</v>
      </c>
      <c r="C1801" s="47">
        <v>44774</v>
      </c>
      <c r="D1801" s="55">
        <f t="shared" si="32"/>
        <v>44774</v>
      </c>
      <c r="E1801" s="4" t="s">
        <v>53</v>
      </c>
      <c r="F1801" s="4" t="s">
        <v>46</v>
      </c>
      <c r="G1801" s="4" t="s">
        <v>47</v>
      </c>
      <c r="H1801" s="4" t="s">
        <v>48</v>
      </c>
      <c r="I1801" s="4" t="s">
        <v>49</v>
      </c>
      <c r="J1801" s="4" t="s">
        <v>50</v>
      </c>
      <c r="K1801" s="10">
        <v>178</v>
      </c>
      <c r="L1801" s="9">
        <v>526.24</v>
      </c>
    </row>
    <row r="1802" spans="1:12" x14ac:dyDescent="0.25">
      <c r="A1802" s="2" t="s">
        <v>42</v>
      </c>
      <c r="B1802" s="2">
        <v>2022</v>
      </c>
      <c r="C1802" s="46">
        <v>44774</v>
      </c>
      <c r="D1802" s="54">
        <f t="shared" si="32"/>
        <v>44774</v>
      </c>
      <c r="E1802" s="2" t="s">
        <v>53</v>
      </c>
      <c r="F1802" s="2" t="s">
        <v>46</v>
      </c>
      <c r="G1802" s="2" t="s">
        <v>47</v>
      </c>
      <c r="H1802" s="2" t="s">
        <v>48</v>
      </c>
      <c r="I1802" s="2" t="s">
        <v>49</v>
      </c>
      <c r="J1802" s="2" t="s">
        <v>50</v>
      </c>
      <c r="K1802" s="11">
        <v>226</v>
      </c>
      <c r="L1802" s="8">
        <v>526.24</v>
      </c>
    </row>
    <row r="1803" spans="1:12" x14ac:dyDescent="0.25">
      <c r="A1803" s="4" t="s">
        <v>41</v>
      </c>
      <c r="B1803" s="4">
        <v>2022</v>
      </c>
      <c r="C1803" s="47">
        <v>44774</v>
      </c>
      <c r="D1803" s="55">
        <f t="shared" si="32"/>
        <v>44774</v>
      </c>
      <c r="E1803" s="4" t="s">
        <v>53</v>
      </c>
      <c r="F1803" s="4" t="s">
        <v>46</v>
      </c>
      <c r="G1803" s="4" t="s">
        <v>47</v>
      </c>
      <c r="H1803" s="4" t="s">
        <v>48</v>
      </c>
      <c r="I1803" s="4" t="s">
        <v>49</v>
      </c>
      <c r="J1803" s="4" t="s">
        <v>50</v>
      </c>
      <c r="K1803" s="10">
        <v>1014</v>
      </c>
      <c r="L1803" s="9">
        <v>1450.02</v>
      </c>
    </row>
    <row r="1804" spans="1:12" x14ac:dyDescent="0.25">
      <c r="A1804" s="2" t="s">
        <v>41</v>
      </c>
      <c r="B1804" s="2">
        <v>2022</v>
      </c>
      <c r="C1804" s="46">
        <v>44774</v>
      </c>
      <c r="D1804" s="54">
        <f t="shared" si="32"/>
        <v>44774</v>
      </c>
      <c r="E1804" s="2" t="s">
        <v>53</v>
      </c>
      <c r="F1804" s="2" t="s">
        <v>46</v>
      </c>
      <c r="G1804" s="2" t="s">
        <v>47</v>
      </c>
      <c r="H1804" s="2" t="s">
        <v>48</v>
      </c>
      <c r="I1804" s="2" t="s">
        <v>49</v>
      </c>
      <c r="J1804" s="2" t="s">
        <v>50</v>
      </c>
      <c r="K1804" s="11">
        <v>228</v>
      </c>
      <c r="L1804" s="8">
        <v>326.03999999999996</v>
      </c>
    </row>
    <row r="1805" spans="1:12" x14ac:dyDescent="0.25">
      <c r="A1805" s="4" t="s">
        <v>41</v>
      </c>
      <c r="B1805" s="4">
        <v>2022</v>
      </c>
      <c r="C1805" s="47">
        <v>44774</v>
      </c>
      <c r="D1805" s="55">
        <f t="shared" si="32"/>
        <v>44774</v>
      </c>
      <c r="E1805" s="4" t="s">
        <v>53</v>
      </c>
      <c r="F1805" s="4" t="s">
        <v>46</v>
      </c>
      <c r="G1805" s="4" t="s">
        <v>47</v>
      </c>
      <c r="H1805" s="4" t="s">
        <v>48</v>
      </c>
      <c r="I1805" s="4" t="s">
        <v>49</v>
      </c>
      <c r="J1805" s="4" t="s">
        <v>50</v>
      </c>
      <c r="K1805" s="10">
        <v>225</v>
      </c>
      <c r="L1805" s="9">
        <v>321.75</v>
      </c>
    </row>
    <row r="1806" spans="1:12" x14ac:dyDescent="0.25">
      <c r="A1806" s="2" t="s">
        <v>41</v>
      </c>
      <c r="B1806" s="2">
        <v>2022</v>
      </c>
      <c r="C1806" s="46">
        <v>44774</v>
      </c>
      <c r="D1806" s="54">
        <f t="shared" si="32"/>
        <v>44774</v>
      </c>
      <c r="E1806" s="2" t="s">
        <v>53</v>
      </c>
      <c r="F1806" s="2" t="s">
        <v>46</v>
      </c>
      <c r="G1806" s="2" t="s">
        <v>47</v>
      </c>
      <c r="H1806" s="2" t="s">
        <v>48</v>
      </c>
      <c r="I1806" s="2" t="s">
        <v>49</v>
      </c>
      <c r="J1806" s="2" t="s">
        <v>50</v>
      </c>
      <c r="K1806" s="11">
        <v>367</v>
      </c>
      <c r="L1806" s="8">
        <v>524.80999999999995</v>
      </c>
    </row>
    <row r="1807" spans="1:12" x14ac:dyDescent="0.25">
      <c r="A1807" s="4" t="s">
        <v>41</v>
      </c>
      <c r="B1807" s="4">
        <v>2022</v>
      </c>
      <c r="C1807" s="47">
        <v>44774</v>
      </c>
      <c r="D1807" s="55">
        <f t="shared" si="32"/>
        <v>44774</v>
      </c>
      <c r="E1807" s="4" t="s">
        <v>53</v>
      </c>
      <c r="F1807" s="4" t="s">
        <v>46</v>
      </c>
      <c r="G1807" s="4" t="s">
        <v>47</v>
      </c>
      <c r="H1807" s="4" t="s">
        <v>48</v>
      </c>
      <c r="I1807" s="4" t="s">
        <v>49</v>
      </c>
      <c r="J1807" s="4" t="s">
        <v>50</v>
      </c>
      <c r="K1807" s="10">
        <v>361</v>
      </c>
      <c r="L1807" s="9">
        <v>516.23</v>
      </c>
    </row>
    <row r="1808" spans="1:12" x14ac:dyDescent="0.25">
      <c r="A1808" s="2" t="s">
        <v>44</v>
      </c>
      <c r="B1808" s="2">
        <v>2022</v>
      </c>
      <c r="C1808" s="46">
        <v>44774</v>
      </c>
      <c r="D1808" s="54">
        <f t="shared" si="32"/>
        <v>44774</v>
      </c>
      <c r="E1808" s="2" t="s">
        <v>53</v>
      </c>
      <c r="F1808" s="2" t="s">
        <v>46</v>
      </c>
      <c r="G1808" s="2" t="s">
        <v>47</v>
      </c>
      <c r="H1808" s="2" t="s">
        <v>48</v>
      </c>
      <c r="I1808" s="2" t="s">
        <v>49</v>
      </c>
      <c r="J1808" s="2" t="s">
        <v>50</v>
      </c>
      <c r="K1808" s="11">
        <v>355</v>
      </c>
      <c r="L1808" s="8">
        <v>507.65</v>
      </c>
    </row>
    <row r="1809" spans="1:12" x14ac:dyDescent="0.25">
      <c r="A1809" s="4" t="s">
        <v>42</v>
      </c>
      <c r="B1809" s="4">
        <v>2022</v>
      </c>
      <c r="C1809" s="47">
        <v>44774</v>
      </c>
      <c r="D1809" s="55">
        <f t="shared" ref="D1809:D1872" si="33">C1809</f>
        <v>44774</v>
      </c>
      <c r="E1809" s="4" t="s">
        <v>53</v>
      </c>
      <c r="F1809" s="4" t="s">
        <v>46</v>
      </c>
      <c r="G1809" s="4" t="s">
        <v>47</v>
      </c>
      <c r="H1809" s="4" t="s">
        <v>48</v>
      </c>
      <c r="I1809" s="4" t="s">
        <v>49</v>
      </c>
      <c r="J1809" s="4" t="s">
        <v>50</v>
      </c>
      <c r="K1809" s="10">
        <v>795</v>
      </c>
      <c r="L1809" s="9">
        <v>1136.8499999999999</v>
      </c>
    </row>
    <row r="1810" spans="1:12" x14ac:dyDescent="0.25">
      <c r="A1810" s="2" t="s">
        <v>41</v>
      </c>
      <c r="B1810" s="2">
        <v>2022</v>
      </c>
      <c r="C1810" s="46">
        <v>44774</v>
      </c>
      <c r="D1810" s="54">
        <f t="shared" si="33"/>
        <v>44774</v>
      </c>
      <c r="E1810" s="2" t="s">
        <v>53</v>
      </c>
      <c r="F1810" s="2" t="s">
        <v>46</v>
      </c>
      <c r="G1810" s="2" t="s">
        <v>47</v>
      </c>
      <c r="H1810" s="2" t="s">
        <v>48</v>
      </c>
      <c r="I1810" s="2" t="s">
        <v>49</v>
      </c>
      <c r="J1810" s="2" t="s">
        <v>50</v>
      </c>
      <c r="K1810" s="11">
        <v>828</v>
      </c>
      <c r="L1810" s="8">
        <v>1184.04</v>
      </c>
    </row>
    <row r="1811" spans="1:12" x14ac:dyDescent="0.25">
      <c r="A1811" s="4" t="s">
        <v>40</v>
      </c>
      <c r="B1811" s="4">
        <v>2022</v>
      </c>
      <c r="C1811" s="47">
        <v>44774</v>
      </c>
      <c r="D1811" s="55">
        <f t="shared" si="33"/>
        <v>44774</v>
      </c>
      <c r="E1811" s="4" t="s">
        <v>53</v>
      </c>
      <c r="F1811" s="4" t="s">
        <v>46</v>
      </c>
      <c r="G1811" s="4" t="s">
        <v>47</v>
      </c>
      <c r="H1811" s="4" t="s">
        <v>48</v>
      </c>
      <c r="I1811" s="4" t="s">
        <v>49</v>
      </c>
      <c r="J1811" s="4" t="s">
        <v>51</v>
      </c>
      <c r="K1811" s="10">
        <v>365</v>
      </c>
      <c r="L1811" s="9">
        <v>521.95000000000005</v>
      </c>
    </row>
    <row r="1812" spans="1:12" x14ac:dyDescent="0.25">
      <c r="A1812" s="2" t="s">
        <v>41</v>
      </c>
      <c r="B1812" s="2">
        <v>2022</v>
      </c>
      <c r="C1812" s="46">
        <v>44774</v>
      </c>
      <c r="D1812" s="54">
        <f t="shared" si="33"/>
        <v>44774</v>
      </c>
      <c r="E1812" s="2" t="s">
        <v>53</v>
      </c>
      <c r="F1812" s="2" t="s">
        <v>46</v>
      </c>
      <c r="G1812" s="2" t="s">
        <v>47</v>
      </c>
      <c r="H1812" s="2" t="s">
        <v>48</v>
      </c>
      <c r="I1812" s="2" t="s">
        <v>49</v>
      </c>
      <c r="J1812" s="2" t="s">
        <v>51</v>
      </c>
      <c r="K1812" s="11">
        <v>359</v>
      </c>
      <c r="L1812" s="8">
        <v>513.37</v>
      </c>
    </row>
    <row r="1813" spans="1:12" x14ac:dyDescent="0.25">
      <c r="A1813" s="4" t="s">
        <v>41</v>
      </c>
      <c r="B1813" s="4">
        <v>2022</v>
      </c>
      <c r="C1813" s="47">
        <v>44774</v>
      </c>
      <c r="D1813" s="55">
        <f t="shared" si="33"/>
        <v>44774</v>
      </c>
      <c r="E1813" s="4" t="s">
        <v>53</v>
      </c>
      <c r="F1813" s="4" t="s">
        <v>46</v>
      </c>
      <c r="G1813" s="4" t="s">
        <v>47</v>
      </c>
      <c r="H1813" s="4" t="s">
        <v>48</v>
      </c>
      <c r="I1813" s="4" t="s">
        <v>49</v>
      </c>
      <c r="J1813" s="4" t="s">
        <v>51</v>
      </c>
      <c r="K1813" s="10">
        <v>353</v>
      </c>
      <c r="L1813" s="9">
        <v>504.78999999999996</v>
      </c>
    </row>
    <row r="1814" spans="1:12" x14ac:dyDescent="0.25">
      <c r="A1814" s="2" t="s">
        <v>41</v>
      </c>
      <c r="B1814" s="2">
        <v>2022</v>
      </c>
      <c r="C1814" s="46">
        <v>44774</v>
      </c>
      <c r="D1814" s="54">
        <f t="shared" si="33"/>
        <v>44774</v>
      </c>
      <c r="E1814" s="2" t="s">
        <v>53</v>
      </c>
      <c r="F1814" s="2" t="s">
        <v>46</v>
      </c>
      <c r="G1814" s="2" t="s">
        <v>47</v>
      </c>
      <c r="H1814" s="2" t="s">
        <v>48</v>
      </c>
      <c r="I1814" s="2" t="s">
        <v>49</v>
      </c>
      <c r="J1814" s="2" t="s">
        <v>50</v>
      </c>
      <c r="K1814" s="11">
        <v>179</v>
      </c>
      <c r="L1814" s="8">
        <v>255.97</v>
      </c>
    </row>
    <row r="1815" spans="1:12" x14ac:dyDescent="0.25">
      <c r="A1815" s="4" t="s">
        <v>40</v>
      </c>
      <c r="B1815" s="4">
        <v>2022</v>
      </c>
      <c r="C1815" s="47">
        <v>44774</v>
      </c>
      <c r="D1815" s="55">
        <f t="shared" si="33"/>
        <v>44774</v>
      </c>
      <c r="E1815" s="4" t="s">
        <v>53</v>
      </c>
      <c r="F1815" s="4" t="s">
        <v>46</v>
      </c>
      <c r="G1815" s="4" t="s">
        <v>47</v>
      </c>
      <c r="H1815" s="4" t="s">
        <v>48</v>
      </c>
      <c r="I1815" s="4" t="s">
        <v>49</v>
      </c>
      <c r="J1815" s="4" t="s">
        <v>50</v>
      </c>
      <c r="K1815" s="10">
        <v>227</v>
      </c>
      <c r="L1815" s="9">
        <v>324.61</v>
      </c>
    </row>
    <row r="1816" spans="1:12" x14ac:dyDescent="0.25">
      <c r="A1816" s="2" t="s">
        <v>41</v>
      </c>
      <c r="B1816" s="2">
        <v>2022</v>
      </c>
      <c r="C1816" s="46">
        <v>44896</v>
      </c>
      <c r="D1816" s="54">
        <f t="shared" si="33"/>
        <v>44896</v>
      </c>
      <c r="E1816" s="2" t="s">
        <v>53</v>
      </c>
      <c r="F1816" s="2" t="s">
        <v>46</v>
      </c>
      <c r="G1816" s="2" t="s">
        <v>47</v>
      </c>
      <c r="H1816" s="2" t="s">
        <v>48</v>
      </c>
      <c r="I1816" s="2" t="s">
        <v>49</v>
      </c>
      <c r="J1816" s="2" t="s">
        <v>51</v>
      </c>
      <c r="K1816" s="11">
        <v>302</v>
      </c>
      <c r="L1816" s="8">
        <v>431.86</v>
      </c>
    </row>
    <row r="1817" spans="1:12" x14ac:dyDescent="0.25">
      <c r="A1817" s="4" t="s">
        <v>40</v>
      </c>
      <c r="B1817" s="4">
        <v>2022</v>
      </c>
      <c r="C1817" s="47">
        <v>44896</v>
      </c>
      <c r="D1817" s="55">
        <f t="shared" si="33"/>
        <v>44896</v>
      </c>
      <c r="E1817" s="4" t="s">
        <v>53</v>
      </c>
      <c r="F1817" s="4" t="s">
        <v>46</v>
      </c>
      <c r="G1817" s="4" t="s">
        <v>47</v>
      </c>
      <c r="H1817" s="4" t="s">
        <v>48</v>
      </c>
      <c r="I1817" s="4" t="s">
        <v>49</v>
      </c>
      <c r="J1817" s="4" t="s">
        <v>51</v>
      </c>
      <c r="K1817" s="10">
        <v>296</v>
      </c>
      <c r="L1817" s="9">
        <v>423.28</v>
      </c>
    </row>
    <row r="1818" spans="1:12" x14ac:dyDescent="0.25">
      <c r="A1818" s="2" t="s">
        <v>42</v>
      </c>
      <c r="B1818" s="2">
        <v>2022</v>
      </c>
      <c r="C1818" s="46">
        <v>44896</v>
      </c>
      <c r="D1818" s="54">
        <f t="shared" si="33"/>
        <v>44896</v>
      </c>
      <c r="E1818" s="2" t="s">
        <v>53</v>
      </c>
      <c r="F1818" s="2" t="s">
        <v>46</v>
      </c>
      <c r="G1818" s="2" t="s">
        <v>47</v>
      </c>
      <c r="H1818" s="2" t="s">
        <v>48</v>
      </c>
      <c r="I1818" s="2" t="s">
        <v>49</v>
      </c>
      <c r="J1818" s="2" t="s">
        <v>51</v>
      </c>
      <c r="K1818" s="11">
        <v>290</v>
      </c>
      <c r="L1818" s="8">
        <v>414.7</v>
      </c>
    </row>
    <row r="1819" spans="1:12" x14ac:dyDescent="0.25">
      <c r="A1819" s="4" t="s">
        <v>41</v>
      </c>
      <c r="B1819" s="4">
        <v>2022</v>
      </c>
      <c r="C1819" s="47">
        <v>44896</v>
      </c>
      <c r="D1819" s="55">
        <f t="shared" si="33"/>
        <v>44896</v>
      </c>
      <c r="E1819" s="4" t="s">
        <v>53</v>
      </c>
      <c r="F1819" s="4" t="s">
        <v>46</v>
      </c>
      <c r="G1819" s="4" t="s">
        <v>47</v>
      </c>
      <c r="H1819" s="4" t="s">
        <v>48</v>
      </c>
      <c r="I1819" s="4" t="s">
        <v>49</v>
      </c>
      <c r="J1819" s="4" t="s">
        <v>50</v>
      </c>
      <c r="K1819" s="10">
        <v>230</v>
      </c>
      <c r="L1819" s="9">
        <v>328.9</v>
      </c>
    </row>
    <row r="1820" spans="1:12" x14ac:dyDescent="0.25">
      <c r="A1820" s="2" t="s">
        <v>42</v>
      </c>
      <c r="B1820" s="2">
        <v>2022</v>
      </c>
      <c r="C1820" s="46">
        <v>44896</v>
      </c>
      <c r="D1820" s="54">
        <f t="shared" si="33"/>
        <v>44896</v>
      </c>
      <c r="E1820" s="2" t="s">
        <v>53</v>
      </c>
      <c r="F1820" s="2" t="s">
        <v>46</v>
      </c>
      <c r="G1820" s="2" t="s">
        <v>47</v>
      </c>
      <c r="H1820" s="2" t="s">
        <v>48</v>
      </c>
      <c r="I1820" s="2" t="s">
        <v>49</v>
      </c>
      <c r="J1820" s="2" t="s">
        <v>50</v>
      </c>
      <c r="K1820" s="11">
        <v>158</v>
      </c>
      <c r="L1820" s="8">
        <v>225.94</v>
      </c>
    </row>
    <row r="1821" spans="1:12" x14ac:dyDescent="0.25">
      <c r="A1821" s="4" t="s">
        <v>40</v>
      </c>
      <c r="B1821" s="4">
        <v>2022</v>
      </c>
      <c r="C1821" s="47">
        <v>44896</v>
      </c>
      <c r="D1821" s="55">
        <f t="shared" si="33"/>
        <v>44896</v>
      </c>
      <c r="E1821" s="4" t="s">
        <v>53</v>
      </c>
      <c r="F1821" s="4" t="s">
        <v>46</v>
      </c>
      <c r="G1821" s="4" t="s">
        <v>47</v>
      </c>
      <c r="H1821" s="4" t="s">
        <v>48</v>
      </c>
      <c r="I1821" s="4" t="s">
        <v>49</v>
      </c>
      <c r="J1821" s="4" t="s">
        <v>50</v>
      </c>
      <c r="K1821" s="10">
        <v>206</v>
      </c>
      <c r="L1821" s="9">
        <v>294.58</v>
      </c>
    </row>
    <row r="1822" spans="1:12" x14ac:dyDescent="0.25">
      <c r="A1822" s="2" t="s">
        <v>40</v>
      </c>
      <c r="B1822" s="2">
        <v>2022</v>
      </c>
      <c r="C1822" s="46">
        <v>44896</v>
      </c>
      <c r="D1822" s="54">
        <f t="shared" si="33"/>
        <v>44896</v>
      </c>
      <c r="E1822" s="2" t="s">
        <v>53</v>
      </c>
      <c r="F1822" s="2" t="s">
        <v>46</v>
      </c>
      <c r="G1822" s="2" t="s">
        <v>47</v>
      </c>
      <c r="H1822" s="2" t="s">
        <v>48</v>
      </c>
      <c r="I1822" s="2" t="s">
        <v>49</v>
      </c>
      <c r="J1822" s="2" t="s">
        <v>50</v>
      </c>
      <c r="K1822" s="11">
        <v>304</v>
      </c>
      <c r="L1822" s="8">
        <v>434.72</v>
      </c>
    </row>
    <row r="1823" spans="1:12" x14ac:dyDescent="0.25">
      <c r="A1823" s="4" t="s">
        <v>41</v>
      </c>
      <c r="B1823" s="4">
        <v>2022</v>
      </c>
      <c r="C1823" s="47">
        <v>44896</v>
      </c>
      <c r="D1823" s="55">
        <f t="shared" si="33"/>
        <v>44896</v>
      </c>
      <c r="E1823" s="4" t="s">
        <v>53</v>
      </c>
      <c r="F1823" s="4" t="s">
        <v>46</v>
      </c>
      <c r="G1823" s="4" t="s">
        <v>47</v>
      </c>
      <c r="H1823" s="4" t="s">
        <v>48</v>
      </c>
      <c r="I1823" s="4" t="s">
        <v>49</v>
      </c>
      <c r="J1823" s="4" t="s">
        <v>50</v>
      </c>
      <c r="K1823" s="10">
        <v>298</v>
      </c>
      <c r="L1823" s="9">
        <v>426.14</v>
      </c>
    </row>
    <row r="1824" spans="1:12" x14ac:dyDescent="0.25">
      <c r="A1824" s="2" t="s">
        <v>42</v>
      </c>
      <c r="B1824" s="2">
        <v>2022</v>
      </c>
      <c r="C1824" s="46">
        <v>44896</v>
      </c>
      <c r="D1824" s="54">
        <f t="shared" si="33"/>
        <v>44896</v>
      </c>
      <c r="E1824" s="2" t="s">
        <v>53</v>
      </c>
      <c r="F1824" s="2" t="s">
        <v>46</v>
      </c>
      <c r="G1824" s="2" t="s">
        <v>47</v>
      </c>
      <c r="H1824" s="2" t="s">
        <v>48</v>
      </c>
      <c r="I1824" s="2" t="s">
        <v>49</v>
      </c>
      <c r="J1824" s="2" t="s">
        <v>50</v>
      </c>
      <c r="K1824" s="11">
        <v>292</v>
      </c>
      <c r="L1824" s="8">
        <v>417.56</v>
      </c>
    </row>
    <row r="1825" spans="1:12" x14ac:dyDescent="0.25">
      <c r="A1825" s="4" t="s">
        <v>41</v>
      </c>
      <c r="B1825" s="4">
        <v>2022</v>
      </c>
      <c r="C1825" s="47">
        <v>44896</v>
      </c>
      <c r="D1825" s="55">
        <f t="shared" si="33"/>
        <v>44896</v>
      </c>
      <c r="E1825" s="4" t="s">
        <v>53</v>
      </c>
      <c r="F1825" s="4" t="s">
        <v>46</v>
      </c>
      <c r="G1825" s="4" t="s">
        <v>47</v>
      </c>
      <c r="H1825" s="4" t="s">
        <v>48</v>
      </c>
      <c r="I1825" s="4" t="s">
        <v>49</v>
      </c>
      <c r="J1825" s="4" t="s">
        <v>50</v>
      </c>
      <c r="K1825" s="10">
        <v>232</v>
      </c>
      <c r="L1825" s="9">
        <v>526.24</v>
      </c>
    </row>
    <row r="1826" spans="1:12" x14ac:dyDescent="0.25">
      <c r="A1826" s="2" t="s">
        <v>40</v>
      </c>
      <c r="B1826" s="2">
        <v>2022</v>
      </c>
      <c r="C1826" s="46">
        <v>44896</v>
      </c>
      <c r="D1826" s="54">
        <f t="shared" si="33"/>
        <v>44896</v>
      </c>
      <c r="E1826" s="2" t="s">
        <v>53</v>
      </c>
      <c r="F1826" s="2" t="s">
        <v>46</v>
      </c>
      <c r="G1826" s="2" t="s">
        <v>47</v>
      </c>
      <c r="H1826" s="2" t="s">
        <v>48</v>
      </c>
      <c r="I1826" s="2" t="s">
        <v>49</v>
      </c>
      <c r="J1826" s="2" t="s">
        <v>50</v>
      </c>
      <c r="K1826" s="11">
        <v>160</v>
      </c>
      <c r="L1826" s="8">
        <v>526.24</v>
      </c>
    </row>
    <row r="1827" spans="1:12" x14ac:dyDescent="0.25">
      <c r="A1827" s="4" t="s">
        <v>41</v>
      </c>
      <c r="B1827" s="4">
        <v>2022</v>
      </c>
      <c r="C1827" s="47">
        <v>44896</v>
      </c>
      <c r="D1827" s="55">
        <f t="shared" si="33"/>
        <v>44896</v>
      </c>
      <c r="E1827" s="4" t="s">
        <v>53</v>
      </c>
      <c r="F1827" s="4" t="s">
        <v>46</v>
      </c>
      <c r="G1827" s="4" t="s">
        <v>47</v>
      </c>
      <c r="H1827" s="4" t="s">
        <v>48</v>
      </c>
      <c r="I1827" s="4" t="s">
        <v>49</v>
      </c>
      <c r="J1827" s="4" t="s">
        <v>50</v>
      </c>
      <c r="K1827" s="10">
        <v>964</v>
      </c>
      <c r="L1827" s="9">
        <v>1378.52</v>
      </c>
    </row>
    <row r="1828" spans="1:12" x14ac:dyDescent="0.25">
      <c r="A1828" s="2" t="s">
        <v>40</v>
      </c>
      <c r="B1828" s="2">
        <v>2022</v>
      </c>
      <c r="C1828" s="46">
        <v>44896</v>
      </c>
      <c r="D1828" s="54">
        <f t="shared" si="33"/>
        <v>44896</v>
      </c>
      <c r="E1828" s="2" t="s">
        <v>53</v>
      </c>
      <c r="F1828" s="2" t="s">
        <v>46</v>
      </c>
      <c r="G1828" s="2" t="s">
        <v>47</v>
      </c>
      <c r="H1828" s="2" t="s">
        <v>48</v>
      </c>
      <c r="I1828" s="2" t="s">
        <v>49</v>
      </c>
      <c r="J1828" s="2" t="s">
        <v>50</v>
      </c>
      <c r="K1828" s="11">
        <v>1018</v>
      </c>
      <c r="L1828" s="8">
        <v>1455.74</v>
      </c>
    </row>
    <row r="1829" spans="1:12" x14ac:dyDescent="0.25">
      <c r="A1829" s="4" t="s">
        <v>42</v>
      </c>
      <c r="B1829" s="4">
        <v>2022</v>
      </c>
      <c r="C1829" s="47">
        <v>44896</v>
      </c>
      <c r="D1829" s="55">
        <f t="shared" si="33"/>
        <v>44896</v>
      </c>
      <c r="E1829" s="4" t="s">
        <v>53</v>
      </c>
      <c r="F1829" s="4" t="s">
        <v>46</v>
      </c>
      <c r="G1829" s="4" t="s">
        <v>47</v>
      </c>
      <c r="H1829" s="4" t="s">
        <v>48</v>
      </c>
      <c r="I1829" s="4" t="s">
        <v>49</v>
      </c>
      <c r="J1829" s="4" t="s">
        <v>50</v>
      </c>
      <c r="K1829" s="10">
        <v>204</v>
      </c>
      <c r="L1829" s="9">
        <v>291.72000000000003</v>
      </c>
    </row>
    <row r="1830" spans="1:12" x14ac:dyDescent="0.25">
      <c r="A1830" s="2" t="s">
        <v>42</v>
      </c>
      <c r="B1830" s="2">
        <v>2022</v>
      </c>
      <c r="C1830" s="46">
        <v>44896</v>
      </c>
      <c r="D1830" s="54">
        <f t="shared" si="33"/>
        <v>44896</v>
      </c>
      <c r="E1830" s="2" t="s">
        <v>53</v>
      </c>
      <c r="F1830" s="2" t="s">
        <v>46</v>
      </c>
      <c r="G1830" s="2" t="s">
        <v>47</v>
      </c>
      <c r="H1830" s="2" t="s">
        <v>48</v>
      </c>
      <c r="I1830" s="2" t="s">
        <v>49</v>
      </c>
      <c r="J1830" s="2" t="s">
        <v>50</v>
      </c>
      <c r="K1830" s="11">
        <v>231</v>
      </c>
      <c r="L1830" s="8">
        <v>330.33</v>
      </c>
    </row>
    <row r="1831" spans="1:12" x14ac:dyDescent="0.25">
      <c r="A1831" s="4" t="s">
        <v>41</v>
      </c>
      <c r="B1831" s="4">
        <v>2022</v>
      </c>
      <c r="C1831" s="47">
        <v>44896</v>
      </c>
      <c r="D1831" s="55">
        <f t="shared" si="33"/>
        <v>44896</v>
      </c>
      <c r="E1831" s="4" t="s">
        <v>53</v>
      </c>
      <c r="F1831" s="4" t="s">
        <v>46</v>
      </c>
      <c r="G1831" s="4" t="s">
        <v>47</v>
      </c>
      <c r="H1831" s="4" t="s">
        <v>48</v>
      </c>
      <c r="I1831" s="4" t="s">
        <v>49</v>
      </c>
      <c r="J1831" s="4" t="s">
        <v>50</v>
      </c>
      <c r="K1831" s="10">
        <v>159</v>
      </c>
      <c r="L1831" s="9">
        <v>227.37</v>
      </c>
    </row>
    <row r="1832" spans="1:12" x14ac:dyDescent="0.25">
      <c r="A1832" s="2" t="s">
        <v>41</v>
      </c>
      <c r="B1832" s="2">
        <v>2022</v>
      </c>
      <c r="C1832" s="46">
        <v>44896</v>
      </c>
      <c r="D1832" s="54">
        <f t="shared" si="33"/>
        <v>44896</v>
      </c>
      <c r="E1832" s="2" t="s">
        <v>53</v>
      </c>
      <c r="F1832" s="2" t="s">
        <v>46</v>
      </c>
      <c r="G1832" s="2" t="s">
        <v>47</v>
      </c>
      <c r="H1832" s="2" t="s">
        <v>48</v>
      </c>
      <c r="I1832" s="2" t="s">
        <v>49</v>
      </c>
      <c r="J1832" s="2" t="s">
        <v>50</v>
      </c>
      <c r="K1832" s="11">
        <v>207</v>
      </c>
      <c r="L1832" s="8">
        <v>296.01</v>
      </c>
    </row>
    <row r="1833" spans="1:12" x14ac:dyDescent="0.25">
      <c r="A1833" s="4" t="s">
        <v>40</v>
      </c>
      <c r="B1833" s="4">
        <v>2022</v>
      </c>
      <c r="C1833" s="47">
        <v>44896</v>
      </c>
      <c r="D1833" s="55">
        <f t="shared" si="33"/>
        <v>44896</v>
      </c>
      <c r="E1833" s="4" t="s">
        <v>53</v>
      </c>
      <c r="F1833" s="4" t="s">
        <v>46</v>
      </c>
      <c r="G1833" s="4" t="s">
        <v>47</v>
      </c>
      <c r="H1833" s="4" t="s">
        <v>48</v>
      </c>
      <c r="I1833" s="4" t="s">
        <v>49</v>
      </c>
      <c r="J1833" s="4" t="s">
        <v>50</v>
      </c>
      <c r="K1833" s="10">
        <v>301</v>
      </c>
      <c r="L1833" s="9">
        <v>430.43</v>
      </c>
    </row>
    <row r="1834" spans="1:12" x14ac:dyDescent="0.25">
      <c r="A1834" s="2" t="s">
        <v>42</v>
      </c>
      <c r="B1834" s="2">
        <v>2022</v>
      </c>
      <c r="C1834" s="46">
        <v>44896</v>
      </c>
      <c r="D1834" s="54">
        <f t="shared" si="33"/>
        <v>44896</v>
      </c>
      <c r="E1834" s="2" t="s">
        <v>53</v>
      </c>
      <c r="F1834" s="2" t="s">
        <v>46</v>
      </c>
      <c r="G1834" s="2" t="s">
        <v>47</v>
      </c>
      <c r="H1834" s="2" t="s">
        <v>48</v>
      </c>
      <c r="I1834" s="2" t="s">
        <v>49</v>
      </c>
      <c r="J1834" s="2" t="s">
        <v>50</v>
      </c>
      <c r="K1834" s="11">
        <v>295</v>
      </c>
      <c r="L1834" s="8">
        <v>421.85</v>
      </c>
    </row>
    <row r="1835" spans="1:12" x14ac:dyDescent="0.25">
      <c r="A1835" s="4" t="s">
        <v>40</v>
      </c>
      <c r="B1835" s="4">
        <v>2022</v>
      </c>
      <c r="C1835" s="47">
        <v>44896</v>
      </c>
      <c r="D1835" s="55">
        <f t="shared" si="33"/>
        <v>44896</v>
      </c>
      <c r="E1835" s="4" t="s">
        <v>53</v>
      </c>
      <c r="F1835" s="4" t="s">
        <v>46</v>
      </c>
      <c r="G1835" s="4" t="s">
        <v>47</v>
      </c>
      <c r="H1835" s="4" t="s">
        <v>48</v>
      </c>
      <c r="I1835" s="4" t="s">
        <v>49</v>
      </c>
      <c r="J1835" s="4" t="s">
        <v>50</v>
      </c>
      <c r="K1835" s="10">
        <v>289</v>
      </c>
      <c r="L1835" s="9">
        <v>413.27</v>
      </c>
    </row>
    <row r="1836" spans="1:12" x14ac:dyDescent="0.25">
      <c r="A1836" s="2" t="s">
        <v>42</v>
      </c>
      <c r="B1836" s="2">
        <v>2022</v>
      </c>
      <c r="C1836" s="46">
        <v>44896</v>
      </c>
      <c r="D1836" s="54">
        <f t="shared" si="33"/>
        <v>44896</v>
      </c>
      <c r="E1836" s="2" t="s">
        <v>53</v>
      </c>
      <c r="F1836" s="2" t="s">
        <v>46</v>
      </c>
      <c r="G1836" s="2" t="s">
        <v>47</v>
      </c>
      <c r="H1836" s="2" t="s">
        <v>48</v>
      </c>
      <c r="I1836" s="2" t="s">
        <v>49</v>
      </c>
      <c r="J1836" s="2" t="s">
        <v>50</v>
      </c>
      <c r="K1836" s="11">
        <v>799</v>
      </c>
      <c r="L1836" s="8">
        <v>1142.57</v>
      </c>
    </row>
    <row r="1837" spans="1:12" x14ac:dyDescent="0.25">
      <c r="A1837" s="4" t="s">
        <v>41</v>
      </c>
      <c r="B1837" s="4">
        <v>2022</v>
      </c>
      <c r="C1837" s="47">
        <v>44896</v>
      </c>
      <c r="D1837" s="55">
        <f t="shared" si="33"/>
        <v>44896</v>
      </c>
      <c r="E1837" s="4" t="s">
        <v>53</v>
      </c>
      <c r="F1837" s="4" t="s">
        <v>46</v>
      </c>
      <c r="G1837" s="4" t="s">
        <v>47</v>
      </c>
      <c r="H1837" s="4" t="s">
        <v>48</v>
      </c>
      <c r="I1837" s="4" t="s">
        <v>49</v>
      </c>
      <c r="J1837" s="4" t="s">
        <v>50</v>
      </c>
      <c r="K1837" s="10">
        <v>832</v>
      </c>
      <c r="L1837" s="9">
        <v>1189.76</v>
      </c>
    </row>
    <row r="1838" spans="1:12" x14ac:dyDescent="0.25">
      <c r="A1838" s="2" t="s">
        <v>42</v>
      </c>
      <c r="B1838" s="2">
        <v>2022</v>
      </c>
      <c r="C1838" s="46">
        <v>44896</v>
      </c>
      <c r="D1838" s="54">
        <f t="shared" si="33"/>
        <v>44896</v>
      </c>
      <c r="E1838" s="2" t="s">
        <v>53</v>
      </c>
      <c r="F1838" s="2" t="s">
        <v>46</v>
      </c>
      <c r="G1838" s="2" t="s">
        <v>47</v>
      </c>
      <c r="H1838" s="2" t="s">
        <v>48</v>
      </c>
      <c r="I1838" s="2" t="s">
        <v>49</v>
      </c>
      <c r="J1838" s="2" t="s">
        <v>51</v>
      </c>
      <c r="K1838" s="11">
        <v>299</v>
      </c>
      <c r="L1838" s="8">
        <v>427.57</v>
      </c>
    </row>
    <row r="1839" spans="1:12" x14ac:dyDescent="0.25">
      <c r="A1839" s="4" t="s">
        <v>41</v>
      </c>
      <c r="B1839" s="4">
        <v>2022</v>
      </c>
      <c r="C1839" s="47">
        <v>44896</v>
      </c>
      <c r="D1839" s="55">
        <f t="shared" si="33"/>
        <v>44896</v>
      </c>
      <c r="E1839" s="4" t="s">
        <v>53</v>
      </c>
      <c r="F1839" s="4" t="s">
        <v>46</v>
      </c>
      <c r="G1839" s="4" t="s">
        <v>47</v>
      </c>
      <c r="H1839" s="4" t="s">
        <v>48</v>
      </c>
      <c r="I1839" s="4" t="s">
        <v>49</v>
      </c>
      <c r="J1839" s="4" t="s">
        <v>51</v>
      </c>
      <c r="K1839" s="10">
        <v>293</v>
      </c>
      <c r="L1839" s="9">
        <v>418.99</v>
      </c>
    </row>
    <row r="1840" spans="1:12" x14ac:dyDescent="0.25">
      <c r="A1840" s="2" t="s">
        <v>40</v>
      </c>
      <c r="B1840" s="2">
        <v>2022</v>
      </c>
      <c r="C1840" s="46">
        <v>44896</v>
      </c>
      <c r="D1840" s="54">
        <f t="shared" si="33"/>
        <v>44896</v>
      </c>
      <c r="E1840" s="2" t="s">
        <v>53</v>
      </c>
      <c r="F1840" s="2" t="s">
        <v>46</v>
      </c>
      <c r="G1840" s="2" t="s">
        <v>47</v>
      </c>
      <c r="H1840" s="2" t="s">
        <v>48</v>
      </c>
      <c r="I1840" s="2" t="s">
        <v>49</v>
      </c>
      <c r="J1840" s="2" t="s">
        <v>50</v>
      </c>
      <c r="K1840" s="11">
        <v>233</v>
      </c>
      <c r="L1840" s="8">
        <v>333.19</v>
      </c>
    </row>
    <row r="1841" spans="1:12" x14ac:dyDescent="0.25">
      <c r="A1841" s="4" t="s">
        <v>40</v>
      </c>
      <c r="B1841" s="4">
        <v>2022</v>
      </c>
      <c r="C1841" s="47">
        <v>44896</v>
      </c>
      <c r="D1841" s="55">
        <f t="shared" si="33"/>
        <v>44896</v>
      </c>
      <c r="E1841" s="4" t="s">
        <v>53</v>
      </c>
      <c r="F1841" s="4" t="s">
        <v>46</v>
      </c>
      <c r="G1841" s="4" t="s">
        <v>47</v>
      </c>
      <c r="H1841" s="4" t="s">
        <v>48</v>
      </c>
      <c r="I1841" s="4" t="s">
        <v>49</v>
      </c>
      <c r="J1841" s="4" t="s">
        <v>50</v>
      </c>
      <c r="K1841" s="10">
        <v>161</v>
      </c>
      <c r="L1841" s="9">
        <v>230.23000000000002</v>
      </c>
    </row>
    <row r="1842" spans="1:12" x14ac:dyDescent="0.25">
      <c r="A1842" s="2" t="s">
        <v>41</v>
      </c>
      <c r="B1842" s="2">
        <v>2022</v>
      </c>
      <c r="C1842" s="46">
        <v>44896</v>
      </c>
      <c r="D1842" s="54">
        <f t="shared" si="33"/>
        <v>44896</v>
      </c>
      <c r="E1842" s="2" t="s">
        <v>53</v>
      </c>
      <c r="F1842" s="2" t="s">
        <v>46</v>
      </c>
      <c r="G1842" s="2" t="s">
        <v>47</v>
      </c>
      <c r="H1842" s="2" t="s">
        <v>48</v>
      </c>
      <c r="I1842" s="2" t="s">
        <v>49</v>
      </c>
      <c r="J1842" s="2" t="s">
        <v>50</v>
      </c>
      <c r="K1842" s="11">
        <v>203</v>
      </c>
      <c r="L1842" s="8">
        <v>290.28999999999996</v>
      </c>
    </row>
    <row r="1843" spans="1:12" x14ac:dyDescent="0.25">
      <c r="A1843" s="4" t="s">
        <v>40</v>
      </c>
      <c r="B1843" s="4">
        <v>2022</v>
      </c>
      <c r="C1843" s="47">
        <v>44593</v>
      </c>
      <c r="D1843" s="55">
        <f t="shared" si="33"/>
        <v>44593</v>
      </c>
      <c r="E1843" s="4" t="s">
        <v>53</v>
      </c>
      <c r="F1843" s="4" t="s">
        <v>46</v>
      </c>
      <c r="G1843" s="4" t="s">
        <v>47</v>
      </c>
      <c r="H1843" s="4" t="s">
        <v>48</v>
      </c>
      <c r="I1843" s="4" t="s">
        <v>49</v>
      </c>
      <c r="J1843" s="4" t="s">
        <v>51</v>
      </c>
      <c r="K1843" s="10">
        <v>218</v>
      </c>
      <c r="L1843" s="9">
        <v>311.74</v>
      </c>
    </row>
    <row r="1844" spans="1:12" x14ac:dyDescent="0.25">
      <c r="A1844" s="2" t="s">
        <v>41</v>
      </c>
      <c r="B1844" s="2">
        <v>2022</v>
      </c>
      <c r="C1844" s="46">
        <v>44593</v>
      </c>
      <c r="D1844" s="54">
        <f t="shared" si="33"/>
        <v>44593</v>
      </c>
      <c r="E1844" s="2" t="s">
        <v>53</v>
      </c>
      <c r="F1844" s="2" t="s">
        <v>46</v>
      </c>
      <c r="G1844" s="2" t="s">
        <v>47</v>
      </c>
      <c r="H1844" s="2" t="s">
        <v>48</v>
      </c>
      <c r="I1844" s="2" t="s">
        <v>49</v>
      </c>
      <c r="J1844" s="2" t="s">
        <v>51</v>
      </c>
      <c r="K1844" s="11">
        <v>212</v>
      </c>
      <c r="L1844" s="8">
        <v>303.15999999999997</v>
      </c>
    </row>
    <row r="1845" spans="1:12" x14ac:dyDescent="0.25">
      <c r="A1845" s="4" t="s">
        <v>42</v>
      </c>
      <c r="B1845" s="4">
        <v>2022</v>
      </c>
      <c r="C1845" s="47">
        <v>44593</v>
      </c>
      <c r="D1845" s="55">
        <f t="shared" si="33"/>
        <v>44593</v>
      </c>
      <c r="E1845" s="4" t="s">
        <v>53</v>
      </c>
      <c r="F1845" s="4" t="s">
        <v>46</v>
      </c>
      <c r="G1845" s="4" t="s">
        <v>47</v>
      </c>
      <c r="H1845" s="4" t="s">
        <v>48</v>
      </c>
      <c r="I1845" s="4" t="s">
        <v>49</v>
      </c>
      <c r="J1845" s="4" t="s">
        <v>51</v>
      </c>
      <c r="K1845" s="10">
        <v>206</v>
      </c>
      <c r="L1845" s="9">
        <v>294.58</v>
      </c>
    </row>
    <row r="1846" spans="1:12" x14ac:dyDescent="0.25">
      <c r="A1846" s="2" t="s">
        <v>40</v>
      </c>
      <c r="B1846" s="2">
        <v>2022</v>
      </c>
      <c r="C1846" s="46">
        <v>44593</v>
      </c>
      <c r="D1846" s="54">
        <f t="shared" si="33"/>
        <v>44593</v>
      </c>
      <c r="E1846" s="2" t="s">
        <v>53</v>
      </c>
      <c r="F1846" s="2" t="s">
        <v>46</v>
      </c>
      <c r="G1846" s="2" t="s">
        <v>47</v>
      </c>
      <c r="H1846" s="2" t="s">
        <v>48</v>
      </c>
      <c r="I1846" s="2" t="s">
        <v>49</v>
      </c>
      <c r="J1846" s="2" t="s">
        <v>50</v>
      </c>
      <c r="K1846" s="11">
        <v>212</v>
      </c>
      <c r="L1846" s="8">
        <v>303.15999999999997</v>
      </c>
    </row>
    <row r="1847" spans="1:12" x14ac:dyDescent="0.25">
      <c r="A1847" s="4" t="s">
        <v>42</v>
      </c>
      <c r="B1847" s="4">
        <v>2022</v>
      </c>
      <c r="C1847" s="47">
        <v>44593</v>
      </c>
      <c r="D1847" s="55">
        <f t="shared" si="33"/>
        <v>44593</v>
      </c>
      <c r="E1847" s="4" t="s">
        <v>53</v>
      </c>
      <c r="F1847" s="4" t="s">
        <v>46</v>
      </c>
      <c r="G1847" s="4" t="s">
        <v>47</v>
      </c>
      <c r="H1847" s="4" t="s">
        <v>48</v>
      </c>
      <c r="I1847" s="4" t="s">
        <v>49</v>
      </c>
      <c r="J1847" s="4" t="s">
        <v>50</v>
      </c>
      <c r="K1847" s="10">
        <v>260</v>
      </c>
      <c r="L1847" s="9">
        <v>371.8</v>
      </c>
    </row>
    <row r="1848" spans="1:12" x14ac:dyDescent="0.25">
      <c r="A1848" s="2" t="s">
        <v>40</v>
      </c>
      <c r="B1848" s="2">
        <v>2022</v>
      </c>
      <c r="C1848" s="46">
        <v>44593</v>
      </c>
      <c r="D1848" s="54">
        <f t="shared" si="33"/>
        <v>44593</v>
      </c>
      <c r="E1848" s="2" t="s">
        <v>53</v>
      </c>
      <c r="F1848" s="2" t="s">
        <v>46</v>
      </c>
      <c r="G1848" s="2" t="s">
        <v>47</v>
      </c>
      <c r="H1848" s="2" t="s">
        <v>48</v>
      </c>
      <c r="I1848" s="2" t="s">
        <v>49</v>
      </c>
      <c r="J1848" s="2" t="s">
        <v>50</v>
      </c>
      <c r="K1848" s="11">
        <v>214</v>
      </c>
      <c r="L1848" s="8">
        <v>306.02</v>
      </c>
    </row>
    <row r="1849" spans="1:12" x14ac:dyDescent="0.25">
      <c r="A1849" s="4" t="s">
        <v>40</v>
      </c>
      <c r="B1849" s="4">
        <v>2022</v>
      </c>
      <c r="C1849" s="47">
        <v>44593</v>
      </c>
      <c r="D1849" s="55">
        <f t="shared" si="33"/>
        <v>44593</v>
      </c>
      <c r="E1849" s="4" t="s">
        <v>53</v>
      </c>
      <c r="F1849" s="4" t="s">
        <v>46</v>
      </c>
      <c r="G1849" s="4" t="s">
        <v>47</v>
      </c>
      <c r="H1849" s="4" t="s">
        <v>48</v>
      </c>
      <c r="I1849" s="4" t="s">
        <v>49</v>
      </c>
      <c r="J1849" s="4" t="s">
        <v>50</v>
      </c>
      <c r="K1849" s="10">
        <v>208</v>
      </c>
      <c r="L1849" s="9">
        <v>297.44</v>
      </c>
    </row>
    <row r="1850" spans="1:12" x14ac:dyDescent="0.25">
      <c r="A1850" s="2" t="s">
        <v>41</v>
      </c>
      <c r="B1850" s="2">
        <v>2022</v>
      </c>
      <c r="C1850" s="46">
        <v>44593</v>
      </c>
      <c r="D1850" s="54">
        <f t="shared" si="33"/>
        <v>44593</v>
      </c>
      <c r="E1850" s="2" t="s">
        <v>53</v>
      </c>
      <c r="F1850" s="2" t="s">
        <v>46</v>
      </c>
      <c r="G1850" s="2" t="s">
        <v>47</v>
      </c>
      <c r="H1850" s="2" t="s">
        <v>48</v>
      </c>
      <c r="I1850" s="2" t="s">
        <v>49</v>
      </c>
      <c r="J1850" s="2" t="s">
        <v>50</v>
      </c>
      <c r="K1850" s="11">
        <v>214</v>
      </c>
      <c r="L1850" s="8">
        <v>526.24</v>
      </c>
    </row>
    <row r="1851" spans="1:12" x14ac:dyDescent="0.25">
      <c r="A1851" s="4" t="s">
        <v>41</v>
      </c>
      <c r="B1851" s="4">
        <v>2022</v>
      </c>
      <c r="C1851" s="47">
        <v>44593</v>
      </c>
      <c r="D1851" s="55">
        <f t="shared" si="33"/>
        <v>44593</v>
      </c>
      <c r="E1851" s="4" t="s">
        <v>53</v>
      </c>
      <c r="F1851" s="4" t="s">
        <v>46</v>
      </c>
      <c r="G1851" s="4" t="s">
        <v>47</v>
      </c>
      <c r="H1851" s="4" t="s">
        <v>48</v>
      </c>
      <c r="I1851" s="4" t="s">
        <v>49</v>
      </c>
      <c r="J1851" s="4" t="s">
        <v>50</v>
      </c>
      <c r="K1851" s="10">
        <v>256</v>
      </c>
      <c r="L1851" s="9">
        <v>526.24</v>
      </c>
    </row>
    <row r="1852" spans="1:12" x14ac:dyDescent="0.25">
      <c r="A1852" s="2" t="s">
        <v>40</v>
      </c>
      <c r="B1852" s="2">
        <v>2022</v>
      </c>
      <c r="C1852" s="46">
        <v>44593</v>
      </c>
      <c r="D1852" s="54">
        <f t="shared" si="33"/>
        <v>44593</v>
      </c>
      <c r="E1852" s="2" t="s">
        <v>53</v>
      </c>
      <c r="F1852" s="2" t="s">
        <v>46</v>
      </c>
      <c r="G1852" s="2" t="s">
        <v>47</v>
      </c>
      <c r="H1852" s="2" t="s">
        <v>48</v>
      </c>
      <c r="I1852" s="2" t="s">
        <v>49</v>
      </c>
      <c r="J1852" s="2" t="s">
        <v>50</v>
      </c>
      <c r="K1852" s="11">
        <v>1009</v>
      </c>
      <c r="L1852" s="8">
        <v>1442.87</v>
      </c>
    </row>
    <row r="1853" spans="1:12" x14ac:dyDescent="0.25">
      <c r="A1853" s="4" t="s">
        <v>41</v>
      </c>
      <c r="B1853" s="4">
        <v>2022</v>
      </c>
      <c r="C1853" s="47">
        <v>44593</v>
      </c>
      <c r="D1853" s="55">
        <f t="shared" si="33"/>
        <v>44593</v>
      </c>
      <c r="E1853" s="4" t="s">
        <v>53</v>
      </c>
      <c r="F1853" s="4" t="s">
        <v>46</v>
      </c>
      <c r="G1853" s="4" t="s">
        <v>47</v>
      </c>
      <c r="H1853" s="4" t="s">
        <v>48</v>
      </c>
      <c r="I1853" s="4" t="s">
        <v>49</v>
      </c>
      <c r="J1853" s="4" t="s">
        <v>50</v>
      </c>
      <c r="K1853" s="10">
        <v>258</v>
      </c>
      <c r="L1853" s="9">
        <v>368.94</v>
      </c>
    </row>
    <row r="1854" spans="1:12" x14ac:dyDescent="0.25">
      <c r="A1854" s="2" t="s">
        <v>40</v>
      </c>
      <c r="B1854" s="2">
        <v>2022</v>
      </c>
      <c r="C1854" s="46">
        <v>44593</v>
      </c>
      <c r="D1854" s="54">
        <f t="shared" si="33"/>
        <v>44593</v>
      </c>
      <c r="E1854" s="2" t="s">
        <v>53</v>
      </c>
      <c r="F1854" s="2" t="s">
        <v>46</v>
      </c>
      <c r="G1854" s="2" t="s">
        <v>47</v>
      </c>
      <c r="H1854" s="2" t="s">
        <v>48</v>
      </c>
      <c r="I1854" s="2" t="s">
        <v>49</v>
      </c>
      <c r="J1854" s="2" t="s">
        <v>50</v>
      </c>
      <c r="K1854" s="11">
        <v>213</v>
      </c>
      <c r="L1854" s="8">
        <v>304.59000000000003</v>
      </c>
    </row>
    <row r="1855" spans="1:12" x14ac:dyDescent="0.25">
      <c r="A1855" s="4" t="s">
        <v>43</v>
      </c>
      <c r="B1855" s="4">
        <v>2022</v>
      </c>
      <c r="C1855" s="47">
        <v>44593</v>
      </c>
      <c r="D1855" s="55">
        <f t="shared" si="33"/>
        <v>44593</v>
      </c>
      <c r="E1855" s="4" t="s">
        <v>53</v>
      </c>
      <c r="F1855" s="4" t="s">
        <v>46</v>
      </c>
      <c r="G1855" s="4" t="s">
        <v>47</v>
      </c>
      <c r="H1855" s="4" t="s">
        <v>48</v>
      </c>
      <c r="I1855" s="4" t="s">
        <v>49</v>
      </c>
      <c r="J1855" s="4" t="s">
        <v>50</v>
      </c>
      <c r="K1855" s="10">
        <v>261</v>
      </c>
      <c r="L1855" s="9">
        <v>373.23</v>
      </c>
    </row>
    <row r="1856" spans="1:12" x14ac:dyDescent="0.25">
      <c r="A1856" s="2" t="s">
        <v>41</v>
      </c>
      <c r="B1856" s="2">
        <v>2022</v>
      </c>
      <c r="C1856" s="46">
        <v>44593</v>
      </c>
      <c r="D1856" s="54">
        <f t="shared" si="33"/>
        <v>44593</v>
      </c>
      <c r="E1856" s="2" t="s">
        <v>53</v>
      </c>
      <c r="F1856" s="2" t="s">
        <v>46</v>
      </c>
      <c r="G1856" s="2" t="s">
        <v>47</v>
      </c>
      <c r="H1856" s="2" t="s">
        <v>48</v>
      </c>
      <c r="I1856" s="2" t="s">
        <v>49</v>
      </c>
      <c r="J1856" s="2" t="s">
        <v>50</v>
      </c>
      <c r="K1856" s="11">
        <v>217</v>
      </c>
      <c r="L1856" s="8">
        <v>310.31</v>
      </c>
    </row>
    <row r="1857" spans="1:12" x14ac:dyDescent="0.25">
      <c r="A1857" s="4" t="s">
        <v>40</v>
      </c>
      <c r="B1857" s="4">
        <v>2022</v>
      </c>
      <c r="C1857" s="47">
        <v>44593</v>
      </c>
      <c r="D1857" s="55">
        <f t="shared" si="33"/>
        <v>44593</v>
      </c>
      <c r="E1857" s="4" t="s">
        <v>53</v>
      </c>
      <c r="F1857" s="4" t="s">
        <v>46</v>
      </c>
      <c r="G1857" s="4" t="s">
        <v>47</v>
      </c>
      <c r="H1857" s="4" t="s">
        <v>48</v>
      </c>
      <c r="I1857" s="4" t="s">
        <v>49</v>
      </c>
      <c r="J1857" s="4" t="s">
        <v>50</v>
      </c>
      <c r="K1857" s="10">
        <v>211</v>
      </c>
      <c r="L1857" s="9">
        <v>301.73</v>
      </c>
    </row>
    <row r="1858" spans="1:12" x14ac:dyDescent="0.25">
      <c r="A1858" s="2" t="s">
        <v>40</v>
      </c>
      <c r="B1858" s="2">
        <v>2022</v>
      </c>
      <c r="C1858" s="46">
        <v>44593</v>
      </c>
      <c r="D1858" s="54">
        <f t="shared" si="33"/>
        <v>44593</v>
      </c>
      <c r="E1858" s="2" t="s">
        <v>53</v>
      </c>
      <c r="F1858" s="2" t="s">
        <v>46</v>
      </c>
      <c r="G1858" s="2" t="s">
        <v>47</v>
      </c>
      <c r="H1858" s="2" t="s">
        <v>48</v>
      </c>
      <c r="I1858" s="2" t="s">
        <v>49</v>
      </c>
      <c r="J1858" s="2" t="s">
        <v>50</v>
      </c>
      <c r="K1858" s="11">
        <v>205</v>
      </c>
      <c r="L1858" s="8">
        <v>293.14999999999998</v>
      </c>
    </row>
    <row r="1859" spans="1:12" x14ac:dyDescent="0.25">
      <c r="A1859" s="4" t="s">
        <v>40</v>
      </c>
      <c r="B1859" s="4">
        <v>2022</v>
      </c>
      <c r="C1859" s="47">
        <v>44593</v>
      </c>
      <c r="D1859" s="55">
        <f t="shared" si="33"/>
        <v>44593</v>
      </c>
      <c r="E1859" s="4" t="s">
        <v>53</v>
      </c>
      <c r="F1859" s="4" t="s">
        <v>46</v>
      </c>
      <c r="G1859" s="4" t="s">
        <v>47</v>
      </c>
      <c r="H1859" s="4" t="s">
        <v>48</v>
      </c>
      <c r="I1859" s="4" t="s">
        <v>49</v>
      </c>
      <c r="J1859" s="4" t="s">
        <v>50</v>
      </c>
      <c r="K1859" s="10">
        <v>790</v>
      </c>
      <c r="L1859" s="9">
        <v>1129.7</v>
      </c>
    </row>
    <row r="1860" spans="1:12" x14ac:dyDescent="0.25">
      <c r="A1860" s="2" t="s">
        <v>41</v>
      </c>
      <c r="B1860" s="2">
        <v>2022</v>
      </c>
      <c r="C1860" s="46">
        <v>44593</v>
      </c>
      <c r="D1860" s="54">
        <f t="shared" si="33"/>
        <v>44593</v>
      </c>
      <c r="E1860" s="2" t="s">
        <v>53</v>
      </c>
      <c r="F1860" s="2" t="s">
        <v>46</v>
      </c>
      <c r="G1860" s="2" t="s">
        <v>47</v>
      </c>
      <c r="H1860" s="2" t="s">
        <v>48</v>
      </c>
      <c r="I1860" s="2" t="s">
        <v>49</v>
      </c>
      <c r="J1860" s="2" t="s">
        <v>50</v>
      </c>
      <c r="K1860" s="11">
        <v>823</v>
      </c>
      <c r="L1860" s="8">
        <v>1176.8899999999999</v>
      </c>
    </row>
    <row r="1861" spans="1:12" x14ac:dyDescent="0.25">
      <c r="A1861" s="4" t="s">
        <v>40</v>
      </c>
      <c r="B1861" s="4">
        <v>2022</v>
      </c>
      <c r="C1861" s="47">
        <v>44593</v>
      </c>
      <c r="D1861" s="55">
        <f t="shared" si="33"/>
        <v>44593</v>
      </c>
      <c r="E1861" s="4" t="s">
        <v>53</v>
      </c>
      <c r="F1861" s="4" t="s">
        <v>46</v>
      </c>
      <c r="G1861" s="4" t="s">
        <v>47</v>
      </c>
      <c r="H1861" s="4" t="s">
        <v>48</v>
      </c>
      <c r="I1861" s="4" t="s">
        <v>49</v>
      </c>
      <c r="J1861" s="4" t="s">
        <v>51</v>
      </c>
      <c r="K1861" s="10">
        <v>215</v>
      </c>
      <c r="L1861" s="9">
        <v>307.45</v>
      </c>
    </row>
    <row r="1862" spans="1:12" x14ac:dyDescent="0.25">
      <c r="A1862" s="2" t="s">
        <v>42</v>
      </c>
      <c r="B1862" s="2">
        <v>2022</v>
      </c>
      <c r="C1862" s="46">
        <v>44593</v>
      </c>
      <c r="D1862" s="54">
        <f t="shared" si="33"/>
        <v>44593</v>
      </c>
      <c r="E1862" s="2" t="s">
        <v>53</v>
      </c>
      <c r="F1862" s="2" t="s">
        <v>46</v>
      </c>
      <c r="G1862" s="2" t="s">
        <v>47</v>
      </c>
      <c r="H1862" s="2" t="s">
        <v>48</v>
      </c>
      <c r="I1862" s="2" t="s">
        <v>49</v>
      </c>
      <c r="J1862" s="2" t="s">
        <v>51</v>
      </c>
      <c r="K1862" s="11">
        <v>209</v>
      </c>
      <c r="L1862" s="8">
        <v>298.87</v>
      </c>
    </row>
    <row r="1863" spans="1:12" x14ac:dyDescent="0.25">
      <c r="A1863" s="4" t="s">
        <v>40</v>
      </c>
      <c r="B1863" s="4">
        <v>2022</v>
      </c>
      <c r="C1863" s="47">
        <v>44593</v>
      </c>
      <c r="D1863" s="55">
        <f t="shared" si="33"/>
        <v>44593</v>
      </c>
      <c r="E1863" s="4" t="s">
        <v>53</v>
      </c>
      <c r="F1863" s="4" t="s">
        <v>46</v>
      </c>
      <c r="G1863" s="4" t="s">
        <v>47</v>
      </c>
      <c r="H1863" s="4" t="s">
        <v>48</v>
      </c>
      <c r="I1863" s="4" t="s">
        <v>49</v>
      </c>
      <c r="J1863" s="4" t="s">
        <v>51</v>
      </c>
      <c r="K1863" s="10">
        <v>203</v>
      </c>
      <c r="L1863" s="9">
        <v>290.28999999999996</v>
      </c>
    </row>
    <row r="1864" spans="1:12" x14ac:dyDescent="0.25">
      <c r="A1864" s="2" t="s">
        <v>42</v>
      </c>
      <c r="B1864" s="2">
        <v>2022</v>
      </c>
      <c r="C1864" s="46">
        <v>44593</v>
      </c>
      <c r="D1864" s="54">
        <f t="shared" si="33"/>
        <v>44593</v>
      </c>
      <c r="E1864" s="2" t="s">
        <v>53</v>
      </c>
      <c r="F1864" s="2" t="s">
        <v>46</v>
      </c>
      <c r="G1864" s="2" t="s">
        <v>47</v>
      </c>
      <c r="H1864" s="2" t="s">
        <v>48</v>
      </c>
      <c r="I1864" s="2" t="s">
        <v>49</v>
      </c>
      <c r="J1864" s="2" t="s">
        <v>50</v>
      </c>
      <c r="K1864" s="11">
        <v>257</v>
      </c>
      <c r="L1864" s="8">
        <v>367.51</v>
      </c>
    </row>
    <row r="1865" spans="1:12" x14ac:dyDescent="0.25">
      <c r="A1865" s="4" t="s">
        <v>41</v>
      </c>
      <c r="B1865" s="4">
        <v>2022</v>
      </c>
      <c r="C1865" s="47">
        <v>44562</v>
      </c>
      <c r="D1865" s="55">
        <f t="shared" si="33"/>
        <v>44562</v>
      </c>
      <c r="E1865" s="4" t="s">
        <v>53</v>
      </c>
      <c r="F1865" s="4" t="s">
        <v>46</v>
      </c>
      <c r="G1865" s="4" t="s">
        <v>47</v>
      </c>
      <c r="H1865" s="4" t="s">
        <v>48</v>
      </c>
      <c r="I1865" s="4" t="s">
        <v>49</v>
      </c>
      <c r="J1865" s="4" t="s">
        <v>51</v>
      </c>
      <c r="K1865" s="10">
        <v>230</v>
      </c>
      <c r="L1865" s="9">
        <v>328.9</v>
      </c>
    </row>
    <row r="1866" spans="1:12" x14ac:dyDescent="0.25">
      <c r="A1866" s="2" t="s">
        <v>40</v>
      </c>
      <c r="B1866" s="2">
        <v>2022</v>
      </c>
      <c r="C1866" s="46">
        <v>44562</v>
      </c>
      <c r="D1866" s="54">
        <f t="shared" si="33"/>
        <v>44562</v>
      </c>
      <c r="E1866" s="2" t="s">
        <v>53</v>
      </c>
      <c r="F1866" s="2" t="s">
        <v>46</v>
      </c>
      <c r="G1866" s="2" t="s">
        <v>47</v>
      </c>
      <c r="H1866" s="2" t="s">
        <v>48</v>
      </c>
      <c r="I1866" s="2" t="s">
        <v>49</v>
      </c>
      <c r="J1866" s="2" t="s">
        <v>51</v>
      </c>
      <c r="K1866" s="11">
        <v>224</v>
      </c>
      <c r="L1866" s="8">
        <v>320.32</v>
      </c>
    </row>
    <row r="1867" spans="1:12" x14ac:dyDescent="0.25">
      <c r="A1867" s="4" t="s">
        <v>44</v>
      </c>
      <c r="B1867" s="4">
        <v>2022</v>
      </c>
      <c r="C1867" s="47">
        <v>44562</v>
      </c>
      <c r="D1867" s="55">
        <f t="shared" si="33"/>
        <v>44562</v>
      </c>
      <c r="E1867" s="4" t="s">
        <v>53</v>
      </c>
      <c r="F1867" s="4" t="s">
        <v>46</v>
      </c>
      <c r="G1867" s="4" t="s">
        <v>47</v>
      </c>
      <c r="H1867" s="4" t="s">
        <v>48</v>
      </c>
      <c r="I1867" s="4" t="s">
        <v>49</v>
      </c>
      <c r="J1867" s="4" t="s">
        <v>50</v>
      </c>
      <c r="K1867" s="10">
        <v>218</v>
      </c>
      <c r="L1867" s="9">
        <v>311.74</v>
      </c>
    </row>
    <row r="1868" spans="1:12" x14ac:dyDescent="0.25">
      <c r="A1868" s="2" t="s">
        <v>43</v>
      </c>
      <c r="B1868" s="2">
        <v>2022</v>
      </c>
      <c r="C1868" s="46">
        <v>44562</v>
      </c>
      <c r="D1868" s="54">
        <f t="shared" si="33"/>
        <v>44562</v>
      </c>
      <c r="E1868" s="2" t="s">
        <v>53</v>
      </c>
      <c r="F1868" s="2" t="s">
        <v>46</v>
      </c>
      <c r="G1868" s="2" t="s">
        <v>47</v>
      </c>
      <c r="H1868" s="2" t="s">
        <v>48</v>
      </c>
      <c r="I1868" s="2" t="s">
        <v>49</v>
      </c>
      <c r="J1868" s="2" t="s">
        <v>50</v>
      </c>
      <c r="K1868" s="11">
        <v>266</v>
      </c>
      <c r="L1868" s="8">
        <v>380.38</v>
      </c>
    </row>
    <row r="1869" spans="1:12" x14ac:dyDescent="0.25">
      <c r="A1869" s="4" t="s">
        <v>41</v>
      </c>
      <c r="B1869" s="4">
        <v>2022</v>
      </c>
      <c r="C1869" s="47">
        <v>44562</v>
      </c>
      <c r="D1869" s="55">
        <f t="shared" si="33"/>
        <v>44562</v>
      </c>
      <c r="E1869" s="4" t="s">
        <v>53</v>
      </c>
      <c r="F1869" s="4" t="s">
        <v>46</v>
      </c>
      <c r="G1869" s="4" t="s">
        <v>47</v>
      </c>
      <c r="H1869" s="4" t="s">
        <v>48</v>
      </c>
      <c r="I1869" s="4" t="s">
        <v>49</v>
      </c>
      <c r="J1869" s="4" t="s">
        <v>50</v>
      </c>
      <c r="K1869" s="10">
        <v>232</v>
      </c>
      <c r="L1869" s="9">
        <v>331.76</v>
      </c>
    </row>
    <row r="1870" spans="1:12" x14ac:dyDescent="0.25">
      <c r="A1870" s="2" t="s">
        <v>41</v>
      </c>
      <c r="B1870" s="2">
        <v>2022</v>
      </c>
      <c r="C1870" s="46">
        <v>44562</v>
      </c>
      <c r="D1870" s="54">
        <f t="shared" si="33"/>
        <v>44562</v>
      </c>
      <c r="E1870" s="2" t="s">
        <v>53</v>
      </c>
      <c r="F1870" s="2" t="s">
        <v>46</v>
      </c>
      <c r="G1870" s="2" t="s">
        <v>47</v>
      </c>
      <c r="H1870" s="2" t="s">
        <v>48</v>
      </c>
      <c r="I1870" s="2" t="s">
        <v>49</v>
      </c>
      <c r="J1870" s="2" t="s">
        <v>50</v>
      </c>
      <c r="K1870" s="11">
        <v>226</v>
      </c>
      <c r="L1870" s="8">
        <v>323.18</v>
      </c>
    </row>
    <row r="1871" spans="1:12" x14ac:dyDescent="0.25">
      <c r="A1871" s="4" t="s">
        <v>41</v>
      </c>
      <c r="B1871" s="4">
        <v>2022</v>
      </c>
      <c r="C1871" s="47">
        <v>44562</v>
      </c>
      <c r="D1871" s="55">
        <f t="shared" si="33"/>
        <v>44562</v>
      </c>
      <c r="E1871" s="4" t="s">
        <v>53</v>
      </c>
      <c r="F1871" s="4" t="s">
        <v>46</v>
      </c>
      <c r="G1871" s="4" t="s">
        <v>47</v>
      </c>
      <c r="H1871" s="4" t="s">
        <v>48</v>
      </c>
      <c r="I1871" s="4" t="s">
        <v>49</v>
      </c>
      <c r="J1871" s="4" t="s">
        <v>50</v>
      </c>
      <c r="K1871" s="10">
        <v>220</v>
      </c>
      <c r="L1871" s="9">
        <v>314.60000000000002</v>
      </c>
    </row>
    <row r="1872" spans="1:12" x14ac:dyDescent="0.25">
      <c r="A1872" s="2" t="s">
        <v>40</v>
      </c>
      <c r="B1872" s="2">
        <v>2022</v>
      </c>
      <c r="C1872" s="46">
        <v>44562</v>
      </c>
      <c r="D1872" s="54">
        <f t="shared" si="33"/>
        <v>44562</v>
      </c>
      <c r="E1872" s="2" t="s">
        <v>53</v>
      </c>
      <c r="F1872" s="2" t="s">
        <v>46</v>
      </c>
      <c r="G1872" s="2" t="s">
        <v>47</v>
      </c>
      <c r="H1872" s="2" t="s">
        <v>48</v>
      </c>
      <c r="I1872" s="2" t="s">
        <v>49</v>
      </c>
      <c r="J1872" s="2" t="s">
        <v>50</v>
      </c>
      <c r="K1872" s="11">
        <v>262</v>
      </c>
      <c r="L1872" s="8">
        <v>526.24</v>
      </c>
    </row>
    <row r="1873" spans="1:12" x14ac:dyDescent="0.25">
      <c r="A1873" s="4" t="s">
        <v>40</v>
      </c>
      <c r="B1873" s="4">
        <v>2022</v>
      </c>
      <c r="C1873" s="47">
        <v>44562</v>
      </c>
      <c r="D1873" s="55">
        <f t="shared" ref="D1873:D1936" si="34">C1873</f>
        <v>44562</v>
      </c>
      <c r="E1873" s="4" t="s">
        <v>53</v>
      </c>
      <c r="F1873" s="4" t="s">
        <v>46</v>
      </c>
      <c r="G1873" s="4" t="s">
        <v>47</v>
      </c>
      <c r="H1873" s="4" t="s">
        <v>48</v>
      </c>
      <c r="I1873" s="4" t="s">
        <v>49</v>
      </c>
      <c r="J1873" s="4" t="s">
        <v>50</v>
      </c>
      <c r="K1873" s="10">
        <v>1008</v>
      </c>
      <c r="L1873" s="9">
        <v>1441.44</v>
      </c>
    </row>
    <row r="1874" spans="1:12" x14ac:dyDescent="0.25">
      <c r="A1874" s="2" t="s">
        <v>41</v>
      </c>
      <c r="B1874" s="2">
        <v>2022</v>
      </c>
      <c r="C1874" s="46">
        <v>44562</v>
      </c>
      <c r="D1874" s="54">
        <f t="shared" si="34"/>
        <v>44562</v>
      </c>
      <c r="E1874" s="2" t="s">
        <v>53</v>
      </c>
      <c r="F1874" s="2" t="s">
        <v>46</v>
      </c>
      <c r="G1874" s="2" t="s">
        <v>47</v>
      </c>
      <c r="H1874" s="2" t="s">
        <v>48</v>
      </c>
      <c r="I1874" s="2" t="s">
        <v>49</v>
      </c>
      <c r="J1874" s="2" t="s">
        <v>50</v>
      </c>
      <c r="K1874" s="11">
        <v>1041</v>
      </c>
      <c r="L1874" s="8">
        <v>1488.63</v>
      </c>
    </row>
    <row r="1875" spans="1:12" x14ac:dyDescent="0.25">
      <c r="A1875" s="4" t="s">
        <v>41</v>
      </c>
      <c r="B1875" s="4">
        <v>2022</v>
      </c>
      <c r="C1875" s="47">
        <v>44562</v>
      </c>
      <c r="D1875" s="55">
        <f t="shared" si="34"/>
        <v>44562</v>
      </c>
      <c r="E1875" s="4" t="s">
        <v>53</v>
      </c>
      <c r="F1875" s="4" t="s">
        <v>46</v>
      </c>
      <c r="G1875" s="4" t="s">
        <v>47</v>
      </c>
      <c r="H1875" s="4" t="s">
        <v>48</v>
      </c>
      <c r="I1875" s="4" t="s">
        <v>49</v>
      </c>
      <c r="J1875" s="4" t="s">
        <v>50</v>
      </c>
      <c r="K1875" s="10">
        <v>219</v>
      </c>
      <c r="L1875" s="9">
        <v>313.17</v>
      </c>
    </row>
    <row r="1876" spans="1:12" x14ac:dyDescent="0.25">
      <c r="A1876" s="2" t="s">
        <v>44</v>
      </c>
      <c r="B1876" s="2">
        <v>2022</v>
      </c>
      <c r="C1876" s="46">
        <v>44562</v>
      </c>
      <c r="D1876" s="54">
        <f t="shared" si="34"/>
        <v>44562</v>
      </c>
      <c r="E1876" s="2" t="s">
        <v>53</v>
      </c>
      <c r="F1876" s="2" t="s">
        <v>46</v>
      </c>
      <c r="G1876" s="2" t="s">
        <v>47</v>
      </c>
      <c r="H1876" s="2" t="s">
        <v>48</v>
      </c>
      <c r="I1876" s="2" t="s">
        <v>49</v>
      </c>
      <c r="J1876" s="2" t="s">
        <v>50</v>
      </c>
      <c r="K1876" s="11">
        <v>229</v>
      </c>
      <c r="L1876" s="8">
        <v>327.47000000000003</v>
      </c>
    </row>
    <row r="1877" spans="1:12" x14ac:dyDescent="0.25">
      <c r="A1877" s="4" t="s">
        <v>40</v>
      </c>
      <c r="B1877" s="4">
        <v>2022</v>
      </c>
      <c r="C1877" s="47">
        <v>44562</v>
      </c>
      <c r="D1877" s="55">
        <f t="shared" si="34"/>
        <v>44562</v>
      </c>
      <c r="E1877" s="4" t="s">
        <v>53</v>
      </c>
      <c r="F1877" s="4" t="s">
        <v>46</v>
      </c>
      <c r="G1877" s="4" t="s">
        <v>47</v>
      </c>
      <c r="H1877" s="4" t="s">
        <v>48</v>
      </c>
      <c r="I1877" s="4" t="s">
        <v>49</v>
      </c>
      <c r="J1877" s="4" t="s">
        <v>50</v>
      </c>
      <c r="K1877" s="10">
        <v>223</v>
      </c>
      <c r="L1877" s="9">
        <v>318.89</v>
      </c>
    </row>
    <row r="1878" spans="1:12" x14ac:dyDescent="0.25">
      <c r="A1878" s="2" t="s">
        <v>41</v>
      </c>
      <c r="B1878" s="2">
        <v>2022</v>
      </c>
      <c r="C1878" s="46">
        <v>44562</v>
      </c>
      <c r="D1878" s="54">
        <f t="shared" si="34"/>
        <v>44562</v>
      </c>
      <c r="E1878" s="2" t="s">
        <v>53</v>
      </c>
      <c r="F1878" s="2" t="s">
        <v>46</v>
      </c>
      <c r="G1878" s="2" t="s">
        <v>47</v>
      </c>
      <c r="H1878" s="2" t="s">
        <v>48</v>
      </c>
      <c r="I1878" s="2" t="s">
        <v>49</v>
      </c>
      <c r="J1878" s="2" t="s">
        <v>50</v>
      </c>
      <c r="K1878" s="11">
        <v>789</v>
      </c>
      <c r="L1878" s="8">
        <v>1128.27</v>
      </c>
    </row>
    <row r="1879" spans="1:12" x14ac:dyDescent="0.25">
      <c r="A1879" s="4" t="s">
        <v>41</v>
      </c>
      <c r="B1879" s="4">
        <v>2022</v>
      </c>
      <c r="C1879" s="47">
        <v>44562</v>
      </c>
      <c r="D1879" s="55">
        <f t="shared" si="34"/>
        <v>44562</v>
      </c>
      <c r="E1879" s="4" t="s">
        <v>53</v>
      </c>
      <c r="F1879" s="4" t="s">
        <v>46</v>
      </c>
      <c r="G1879" s="4" t="s">
        <v>47</v>
      </c>
      <c r="H1879" s="4" t="s">
        <v>48</v>
      </c>
      <c r="I1879" s="4" t="s">
        <v>49</v>
      </c>
      <c r="J1879" s="4" t="s">
        <v>50</v>
      </c>
      <c r="K1879" s="10">
        <v>822</v>
      </c>
      <c r="L1879" s="9">
        <v>1175.46</v>
      </c>
    </row>
    <row r="1880" spans="1:12" x14ac:dyDescent="0.25">
      <c r="A1880" s="2" t="s">
        <v>41</v>
      </c>
      <c r="B1880" s="2">
        <v>2022</v>
      </c>
      <c r="C1880" s="46">
        <v>44562</v>
      </c>
      <c r="D1880" s="54">
        <f t="shared" si="34"/>
        <v>44562</v>
      </c>
      <c r="E1880" s="2" t="s">
        <v>53</v>
      </c>
      <c r="F1880" s="2" t="s">
        <v>46</v>
      </c>
      <c r="G1880" s="2" t="s">
        <v>47</v>
      </c>
      <c r="H1880" s="2" t="s">
        <v>48</v>
      </c>
      <c r="I1880" s="2" t="s">
        <v>49</v>
      </c>
      <c r="J1880" s="2" t="s">
        <v>51</v>
      </c>
      <c r="K1880" s="11">
        <v>233</v>
      </c>
      <c r="L1880" s="8">
        <v>333.19</v>
      </c>
    </row>
    <row r="1881" spans="1:12" x14ac:dyDescent="0.25">
      <c r="A1881" s="4" t="s">
        <v>41</v>
      </c>
      <c r="B1881" s="4">
        <v>2022</v>
      </c>
      <c r="C1881" s="47">
        <v>44562</v>
      </c>
      <c r="D1881" s="55">
        <f t="shared" si="34"/>
        <v>44562</v>
      </c>
      <c r="E1881" s="4" t="s">
        <v>53</v>
      </c>
      <c r="F1881" s="4" t="s">
        <v>46</v>
      </c>
      <c r="G1881" s="4" t="s">
        <v>47</v>
      </c>
      <c r="H1881" s="4" t="s">
        <v>48</v>
      </c>
      <c r="I1881" s="4" t="s">
        <v>49</v>
      </c>
      <c r="J1881" s="4" t="s">
        <v>51</v>
      </c>
      <c r="K1881" s="10">
        <v>227</v>
      </c>
      <c r="L1881" s="9">
        <v>324.61</v>
      </c>
    </row>
    <row r="1882" spans="1:12" x14ac:dyDescent="0.25">
      <c r="A1882" s="2" t="s">
        <v>40</v>
      </c>
      <c r="B1882" s="2">
        <v>2022</v>
      </c>
      <c r="C1882" s="46">
        <v>44562</v>
      </c>
      <c r="D1882" s="54">
        <f t="shared" si="34"/>
        <v>44562</v>
      </c>
      <c r="E1882" s="2" t="s">
        <v>53</v>
      </c>
      <c r="F1882" s="2" t="s">
        <v>46</v>
      </c>
      <c r="G1882" s="2" t="s">
        <v>47</v>
      </c>
      <c r="H1882" s="2" t="s">
        <v>48</v>
      </c>
      <c r="I1882" s="2" t="s">
        <v>49</v>
      </c>
      <c r="J1882" s="2" t="s">
        <v>51</v>
      </c>
      <c r="K1882" s="11">
        <v>221</v>
      </c>
      <c r="L1882" s="8">
        <v>316.02999999999997</v>
      </c>
    </row>
    <row r="1883" spans="1:12" x14ac:dyDescent="0.25">
      <c r="A1883" s="4" t="s">
        <v>41</v>
      </c>
      <c r="B1883" s="4">
        <v>2022</v>
      </c>
      <c r="C1883" s="47">
        <v>44562</v>
      </c>
      <c r="D1883" s="55">
        <f t="shared" si="34"/>
        <v>44562</v>
      </c>
      <c r="E1883" s="4" t="s">
        <v>53</v>
      </c>
      <c r="F1883" s="4" t="s">
        <v>46</v>
      </c>
      <c r="G1883" s="4" t="s">
        <v>47</v>
      </c>
      <c r="H1883" s="4" t="s">
        <v>48</v>
      </c>
      <c r="I1883" s="4" t="s">
        <v>49</v>
      </c>
      <c r="J1883" s="4" t="s">
        <v>50</v>
      </c>
      <c r="K1883" s="10">
        <v>215</v>
      </c>
      <c r="L1883" s="9">
        <v>307.45</v>
      </c>
    </row>
    <row r="1884" spans="1:12" x14ac:dyDescent="0.25">
      <c r="A1884" s="2" t="s">
        <v>42</v>
      </c>
      <c r="B1884" s="2">
        <v>2022</v>
      </c>
      <c r="C1884" s="46">
        <v>44562</v>
      </c>
      <c r="D1884" s="54">
        <f t="shared" si="34"/>
        <v>44562</v>
      </c>
      <c r="E1884" s="2" t="s">
        <v>53</v>
      </c>
      <c r="F1884" s="2" t="s">
        <v>46</v>
      </c>
      <c r="G1884" s="2" t="s">
        <v>47</v>
      </c>
      <c r="H1884" s="2" t="s">
        <v>48</v>
      </c>
      <c r="I1884" s="2" t="s">
        <v>49</v>
      </c>
      <c r="J1884" s="2" t="s">
        <v>50</v>
      </c>
      <c r="K1884" s="11">
        <v>263</v>
      </c>
      <c r="L1884" s="8">
        <v>376.09000000000003</v>
      </c>
    </row>
    <row r="1885" spans="1:12" x14ac:dyDescent="0.25">
      <c r="A1885" s="4" t="s">
        <v>40</v>
      </c>
      <c r="B1885" s="4">
        <v>2022</v>
      </c>
      <c r="C1885" s="47">
        <v>44743</v>
      </c>
      <c r="D1885" s="55">
        <f t="shared" si="34"/>
        <v>44743</v>
      </c>
      <c r="E1885" s="4" t="s">
        <v>53</v>
      </c>
      <c r="F1885" s="4" t="s">
        <v>46</v>
      </c>
      <c r="G1885" s="4" t="s">
        <v>47</v>
      </c>
      <c r="H1885" s="4" t="s">
        <v>48</v>
      </c>
      <c r="I1885" s="4" t="s">
        <v>49</v>
      </c>
      <c r="J1885" s="4" t="s">
        <v>51</v>
      </c>
      <c r="K1885" s="10">
        <v>134</v>
      </c>
      <c r="L1885" s="9">
        <v>191.62</v>
      </c>
    </row>
    <row r="1886" spans="1:12" x14ac:dyDescent="0.25">
      <c r="A1886" s="2" t="s">
        <v>40</v>
      </c>
      <c r="B1886" s="2">
        <v>2022</v>
      </c>
      <c r="C1886" s="46">
        <v>44743</v>
      </c>
      <c r="D1886" s="54">
        <f t="shared" si="34"/>
        <v>44743</v>
      </c>
      <c r="E1886" s="2" t="s">
        <v>53</v>
      </c>
      <c r="F1886" s="2" t="s">
        <v>46</v>
      </c>
      <c r="G1886" s="2" t="s">
        <v>47</v>
      </c>
      <c r="H1886" s="2" t="s">
        <v>48</v>
      </c>
      <c r="I1886" s="2" t="s">
        <v>49</v>
      </c>
      <c r="J1886" s="2" t="s">
        <v>51</v>
      </c>
      <c r="K1886" s="11">
        <v>128</v>
      </c>
      <c r="L1886" s="8">
        <v>183.04</v>
      </c>
    </row>
    <row r="1887" spans="1:12" x14ac:dyDescent="0.25">
      <c r="A1887" s="4" t="s">
        <v>41</v>
      </c>
      <c r="B1887" s="4">
        <v>2022</v>
      </c>
      <c r="C1887" s="47">
        <v>44743</v>
      </c>
      <c r="D1887" s="55">
        <f t="shared" si="34"/>
        <v>44743</v>
      </c>
      <c r="E1887" s="4" t="s">
        <v>53</v>
      </c>
      <c r="F1887" s="4" t="s">
        <v>46</v>
      </c>
      <c r="G1887" s="4" t="s">
        <v>47</v>
      </c>
      <c r="H1887" s="4" t="s">
        <v>48</v>
      </c>
      <c r="I1887" s="4" t="s">
        <v>49</v>
      </c>
      <c r="J1887" s="4" t="s">
        <v>50</v>
      </c>
      <c r="K1887" s="10">
        <v>230</v>
      </c>
      <c r="L1887" s="9">
        <v>328.9</v>
      </c>
    </row>
    <row r="1888" spans="1:12" x14ac:dyDescent="0.25">
      <c r="A1888" s="2" t="s">
        <v>41</v>
      </c>
      <c r="B1888" s="2">
        <v>2022</v>
      </c>
      <c r="C1888" s="46">
        <v>44743</v>
      </c>
      <c r="D1888" s="54">
        <f t="shared" si="34"/>
        <v>44743</v>
      </c>
      <c r="E1888" s="2" t="s">
        <v>53</v>
      </c>
      <c r="F1888" s="2" t="s">
        <v>46</v>
      </c>
      <c r="G1888" s="2" t="s">
        <v>47</v>
      </c>
      <c r="H1888" s="2" t="s">
        <v>48</v>
      </c>
      <c r="I1888" s="2" t="s">
        <v>49</v>
      </c>
      <c r="J1888" s="2" t="s">
        <v>50</v>
      </c>
      <c r="K1888" s="11">
        <v>136</v>
      </c>
      <c r="L1888" s="8">
        <v>194.48</v>
      </c>
    </row>
    <row r="1889" spans="1:12" x14ac:dyDescent="0.25">
      <c r="A1889" s="4" t="s">
        <v>40</v>
      </c>
      <c r="B1889" s="4">
        <v>2022</v>
      </c>
      <c r="C1889" s="47">
        <v>44743</v>
      </c>
      <c r="D1889" s="55">
        <f t="shared" si="34"/>
        <v>44743</v>
      </c>
      <c r="E1889" s="4" t="s">
        <v>53</v>
      </c>
      <c r="F1889" s="4" t="s">
        <v>46</v>
      </c>
      <c r="G1889" s="4" t="s">
        <v>47</v>
      </c>
      <c r="H1889" s="4" t="s">
        <v>48</v>
      </c>
      <c r="I1889" s="4" t="s">
        <v>49</v>
      </c>
      <c r="J1889" s="4" t="s">
        <v>50</v>
      </c>
      <c r="K1889" s="10">
        <v>130</v>
      </c>
      <c r="L1889" s="9">
        <v>185.9</v>
      </c>
    </row>
    <row r="1890" spans="1:12" x14ac:dyDescent="0.25">
      <c r="A1890" s="2" t="s">
        <v>42</v>
      </c>
      <c r="B1890" s="2">
        <v>2022</v>
      </c>
      <c r="C1890" s="46">
        <v>44743</v>
      </c>
      <c r="D1890" s="54">
        <f t="shared" si="34"/>
        <v>44743</v>
      </c>
      <c r="E1890" s="2" t="s">
        <v>53</v>
      </c>
      <c r="F1890" s="2" t="s">
        <v>46</v>
      </c>
      <c r="G1890" s="2" t="s">
        <v>47</v>
      </c>
      <c r="H1890" s="2" t="s">
        <v>48</v>
      </c>
      <c r="I1890" s="2" t="s">
        <v>49</v>
      </c>
      <c r="J1890" s="2" t="s">
        <v>50</v>
      </c>
      <c r="K1890" s="11">
        <v>370</v>
      </c>
      <c r="L1890" s="8">
        <v>529.1</v>
      </c>
    </row>
    <row r="1891" spans="1:12" x14ac:dyDescent="0.25">
      <c r="A1891" s="4" t="s">
        <v>41</v>
      </c>
      <c r="B1891" s="4">
        <v>2022</v>
      </c>
      <c r="C1891" s="47">
        <v>44743</v>
      </c>
      <c r="D1891" s="55">
        <f t="shared" si="34"/>
        <v>44743</v>
      </c>
      <c r="E1891" s="4" t="s">
        <v>53</v>
      </c>
      <c r="F1891" s="4" t="s">
        <v>46</v>
      </c>
      <c r="G1891" s="4" t="s">
        <v>47</v>
      </c>
      <c r="H1891" s="4" t="s">
        <v>48</v>
      </c>
      <c r="I1891" s="4" t="s">
        <v>49</v>
      </c>
      <c r="J1891" s="4" t="s">
        <v>50</v>
      </c>
      <c r="K1891" s="10">
        <v>184</v>
      </c>
      <c r="L1891" s="9">
        <v>526.24</v>
      </c>
    </row>
    <row r="1892" spans="1:12" x14ac:dyDescent="0.25">
      <c r="A1892" s="2" t="s">
        <v>41</v>
      </c>
      <c r="B1892" s="2">
        <v>2022</v>
      </c>
      <c r="C1892" s="46">
        <v>44743</v>
      </c>
      <c r="D1892" s="54">
        <f t="shared" si="34"/>
        <v>44743</v>
      </c>
      <c r="E1892" s="2" t="s">
        <v>53</v>
      </c>
      <c r="F1892" s="2" t="s">
        <v>46</v>
      </c>
      <c r="G1892" s="2" t="s">
        <v>47</v>
      </c>
      <c r="H1892" s="2" t="s">
        <v>48</v>
      </c>
      <c r="I1892" s="2" t="s">
        <v>49</v>
      </c>
      <c r="J1892" s="2" t="s">
        <v>50</v>
      </c>
      <c r="K1892" s="11">
        <v>232</v>
      </c>
      <c r="L1892" s="8">
        <v>526.24</v>
      </c>
    </row>
    <row r="1893" spans="1:12" x14ac:dyDescent="0.25">
      <c r="A1893" s="4" t="s">
        <v>42</v>
      </c>
      <c r="B1893" s="4">
        <v>2022</v>
      </c>
      <c r="C1893" s="47">
        <v>44743</v>
      </c>
      <c r="D1893" s="55">
        <f t="shared" si="34"/>
        <v>44743</v>
      </c>
      <c r="E1893" s="4" t="s">
        <v>53</v>
      </c>
      <c r="F1893" s="4" t="s">
        <v>46</v>
      </c>
      <c r="G1893" s="4" t="s">
        <v>47</v>
      </c>
      <c r="H1893" s="4" t="s">
        <v>48</v>
      </c>
      <c r="I1893" s="4" t="s">
        <v>49</v>
      </c>
      <c r="J1893" s="4" t="s">
        <v>50</v>
      </c>
      <c r="K1893" s="10">
        <v>1013</v>
      </c>
      <c r="L1893" s="9">
        <v>1448.59</v>
      </c>
    </row>
    <row r="1894" spans="1:12" x14ac:dyDescent="0.25">
      <c r="A1894" s="2" t="s">
        <v>43</v>
      </c>
      <c r="B1894" s="2">
        <v>2022</v>
      </c>
      <c r="C1894" s="46">
        <v>44743</v>
      </c>
      <c r="D1894" s="54">
        <f t="shared" si="34"/>
        <v>44743</v>
      </c>
      <c r="E1894" s="2" t="s">
        <v>53</v>
      </c>
      <c r="F1894" s="2" t="s">
        <v>46</v>
      </c>
      <c r="G1894" s="2" t="s">
        <v>47</v>
      </c>
      <c r="H1894" s="2" t="s">
        <v>48</v>
      </c>
      <c r="I1894" s="2" t="s">
        <v>49</v>
      </c>
      <c r="J1894" s="2" t="s">
        <v>50</v>
      </c>
      <c r="K1894" s="11">
        <v>234</v>
      </c>
      <c r="L1894" s="8">
        <v>334.62</v>
      </c>
    </row>
    <row r="1895" spans="1:12" x14ac:dyDescent="0.25">
      <c r="A1895" s="4" t="s">
        <v>42</v>
      </c>
      <c r="B1895" s="4">
        <v>2022</v>
      </c>
      <c r="C1895" s="47">
        <v>44743</v>
      </c>
      <c r="D1895" s="55">
        <f t="shared" si="34"/>
        <v>44743</v>
      </c>
      <c r="E1895" s="4" t="s">
        <v>53</v>
      </c>
      <c r="F1895" s="4" t="s">
        <v>46</v>
      </c>
      <c r="G1895" s="4" t="s">
        <v>47</v>
      </c>
      <c r="H1895" s="4" t="s">
        <v>48</v>
      </c>
      <c r="I1895" s="4" t="s">
        <v>49</v>
      </c>
      <c r="J1895" s="4" t="s">
        <v>50</v>
      </c>
      <c r="K1895" s="10">
        <v>183</v>
      </c>
      <c r="L1895" s="9">
        <v>261.69</v>
      </c>
    </row>
    <row r="1896" spans="1:12" x14ac:dyDescent="0.25">
      <c r="A1896" s="2" t="s">
        <v>41</v>
      </c>
      <c r="B1896" s="2">
        <v>2022</v>
      </c>
      <c r="C1896" s="46">
        <v>44743</v>
      </c>
      <c r="D1896" s="54">
        <f t="shared" si="34"/>
        <v>44743</v>
      </c>
      <c r="E1896" s="2" t="s">
        <v>53</v>
      </c>
      <c r="F1896" s="2" t="s">
        <v>46</v>
      </c>
      <c r="G1896" s="2" t="s">
        <v>47</v>
      </c>
      <c r="H1896" s="2" t="s">
        <v>48</v>
      </c>
      <c r="I1896" s="2" t="s">
        <v>49</v>
      </c>
      <c r="J1896" s="2" t="s">
        <v>50</v>
      </c>
      <c r="K1896" s="11">
        <v>231</v>
      </c>
      <c r="L1896" s="8">
        <v>330.33</v>
      </c>
    </row>
    <row r="1897" spans="1:12" x14ac:dyDescent="0.25">
      <c r="A1897" s="4" t="s">
        <v>42</v>
      </c>
      <c r="B1897" s="4">
        <v>2022</v>
      </c>
      <c r="C1897" s="47">
        <v>44743</v>
      </c>
      <c r="D1897" s="55">
        <f t="shared" si="34"/>
        <v>44743</v>
      </c>
      <c r="E1897" s="4" t="s">
        <v>53</v>
      </c>
      <c r="F1897" s="4" t="s">
        <v>46</v>
      </c>
      <c r="G1897" s="4" t="s">
        <v>47</v>
      </c>
      <c r="H1897" s="4" t="s">
        <v>48</v>
      </c>
      <c r="I1897" s="4" t="s">
        <v>49</v>
      </c>
      <c r="J1897" s="4" t="s">
        <v>50</v>
      </c>
      <c r="K1897" s="10">
        <v>133</v>
      </c>
      <c r="L1897" s="9">
        <v>190.19</v>
      </c>
    </row>
    <row r="1898" spans="1:12" x14ac:dyDescent="0.25">
      <c r="A1898" s="2" t="s">
        <v>41</v>
      </c>
      <c r="B1898" s="2">
        <v>2022</v>
      </c>
      <c r="C1898" s="46">
        <v>44743</v>
      </c>
      <c r="D1898" s="54">
        <f t="shared" si="34"/>
        <v>44743</v>
      </c>
      <c r="E1898" s="2" t="s">
        <v>53</v>
      </c>
      <c r="F1898" s="2" t="s">
        <v>46</v>
      </c>
      <c r="G1898" s="2" t="s">
        <v>47</v>
      </c>
      <c r="H1898" s="2" t="s">
        <v>48</v>
      </c>
      <c r="I1898" s="2" t="s">
        <v>49</v>
      </c>
      <c r="J1898" s="2" t="s">
        <v>50</v>
      </c>
      <c r="K1898" s="11">
        <v>127</v>
      </c>
      <c r="L1898" s="8">
        <v>181.61</v>
      </c>
    </row>
    <row r="1899" spans="1:12" x14ac:dyDescent="0.25">
      <c r="A1899" s="4" t="s">
        <v>41</v>
      </c>
      <c r="B1899" s="4">
        <v>2022</v>
      </c>
      <c r="C1899" s="47">
        <v>44743</v>
      </c>
      <c r="D1899" s="55">
        <f t="shared" si="34"/>
        <v>44743</v>
      </c>
      <c r="E1899" s="4" t="s">
        <v>53</v>
      </c>
      <c r="F1899" s="4" t="s">
        <v>46</v>
      </c>
      <c r="G1899" s="4" t="s">
        <v>47</v>
      </c>
      <c r="H1899" s="4" t="s">
        <v>48</v>
      </c>
      <c r="I1899" s="4" t="s">
        <v>49</v>
      </c>
      <c r="J1899" s="4" t="s">
        <v>50</v>
      </c>
      <c r="K1899" s="10">
        <v>794</v>
      </c>
      <c r="L1899" s="9">
        <v>1135.42</v>
      </c>
    </row>
    <row r="1900" spans="1:12" x14ac:dyDescent="0.25">
      <c r="A1900" s="2" t="s">
        <v>41</v>
      </c>
      <c r="B1900" s="2">
        <v>2022</v>
      </c>
      <c r="C1900" s="46">
        <v>44743</v>
      </c>
      <c r="D1900" s="54">
        <f t="shared" si="34"/>
        <v>44743</v>
      </c>
      <c r="E1900" s="2" t="s">
        <v>53</v>
      </c>
      <c r="F1900" s="2" t="s">
        <v>46</v>
      </c>
      <c r="G1900" s="2" t="s">
        <v>47</v>
      </c>
      <c r="H1900" s="2" t="s">
        <v>48</v>
      </c>
      <c r="I1900" s="2" t="s">
        <v>49</v>
      </c>
      <c r="J1900" s="2" t="s">
        <v>51</v>
      </c>
      <c r="K1900" s="11">
        <v>137</v>
      </c>
      <c r="L1900" s="8">
        <v>195.91</v>
      </c>
    </row>
    <row r="1901" spans="1:12" x14ac:dyDescent="0.25">
      <c r="A1901" s="4" t="s">
        <v>40</v>
      </c>
      <c r="B1901" s="4">
        <v>2022</v>
      </c>
      <c r="C1901" s="47">
        <v>44743</v>
      </c>
      <c r="D1901" s="55">
        <f t="shared" si="34"/>
        <v>44743</v>
      </c>
      <c r="E1901" s="4" t="s">
        <v>53</v>
      </c>
      <c r="F1901" s="4" t="s">
        <v>46</v>
      </c>
      <c r="G1901" s="4" t="s">
        <v>47</v>
      </c>
      <c r="H1901" s="4" t="s">
        <v>48</v>
      </c>
      <c r="I1901" s="4" t="s">
        <v>49</v>
      </c>
      <c r="J1901" s="4" t="s">
        <v>51</v>
      </c>
      <c r="K1901" s="10">
        <v>131</v>
      </c>
      <c r="L1901" s="9">
        <v>187.32999999999998</v>
      </c>
    </row>
    <row r="1902" spans="1:12" x14ac:dyDescent="0.25">
      <c r="A1902" s="2" t="s">
        <v>40</v>
      </c>
      <c r="B1902" s="2">
        <v>2022</v>
      </c>
      <c r="C1902" s="46">
        <v>44743</v>
      </c>
      <c r="D1902" s="54">
        <f t="shared" si="34"/>
        <v>44743</v>
      </c>
      <c r="E1902" s="2" t="s">
        <v>53</v>
      </c>
      <c r="F1902" s="2" t="s">
        <v>46</v>
      </c>
      <c r="G1902" s="2" t="s">
        <v>47</v>
      </c>
      <c r="H1902" s="2" t="s">
        <v>48</v>
      </c>
      <c r="I1902" s="2" t="s">
        <v>49</v>
      </c>
      <c r="J1902" s="2" t="s">
        <v>51</v>
      </c>
      <c r="K1902" s="11">
        <v>371</v>
      </c>
      <c r="L1902" s="8">
        <v>530.53</v>
      </c>
    </row>
    <row r="1903" spans="1:12" x14ac:dyDescent="0.25">
      <c r="A1903" s="4" t="s">
        <v>40</v>
      </c>
      <c r="B1903" s="4">
        <v>2022</v>
      </c>
      <c r="C1903" s="47">
        <v>44743</v>
      </c>
      <c r="D1903" s="55">
        <f t="shared" si="34"/>
        <v>44743</v>
      </c>
      <c r="E1903" s="4" t="s">
        <v>53</v>
      </c>
      <c r="F1903" s="4" t="s">
        <v>46</v>
      </c>
      <c r="G1903" s="4" t="s">
        <v>47</v>
      </c>
      <c r="H1903" s="4" t="s">
        <v>48</v>
      </c>
      <c r="I1903" s="4" t="s">
        <v>49</v>
      </c>
      <c r="J1903" s="4" t="s">
        <v>50</v>
      </c>
      <c r="K1903" s="10">
        <v>185</v>
      </c>
      <c r="L1903" s="9">
        <v>264.55</v>
      </c>
    </row>
    <row r="1904" spans="1:12" x14ac:dyDescent="0.25">
      <c r="A1904" s="2" t="s">
        <v>41</v>
      </c>
      <c r="B1904" s="2">
        <v>2022</v>
      </c>
      <c r="C1904" s="46">
        <v>44743</v>
      </c>
      <c r="D1904" s="54">
        <f t="shared" si="34"/>
        <v>44743</v>
      </c>
      <c r="E1904" s="2" t="s">
        <v>53</v>
      </c>
      <c r="F1904" s="2" t="s">
        <v>46</v>
      </c>
      <c r="G1904" s="2" t="s">
        <v>47</v>
      </c>
      <c r="H1904" s="2" t="s">
        <v>48</v>
      </c>
      <c r="I1904" s="2" t="s">
        <v>49</v>
      </c>
      <c r="J1904" s="2" t="s">
        <v>50</v>
      </c>
      <c r="K1904" s="11">
        <v>233</v>
      </c>
      <c r="L1904" s="8">
        <v>333.19</v>
      </c>
    </row>
    <row r="1905" spans="1:12" x14ac:dyDescent="0.25">
      <c r="A1905" s="4" t="s">
        <v>41</v>
      </c>
      <c r="B1905" s="4">
        <v>2022</v>
      </c>
      <c r="C1905" s="47">
        <v>44713</v>
      </c>
      <c r="D1905" s="55">
        <f t="shared" si="34"/>
        <v>44713</v>
      </c>
      <c r="E1905" s="4" t="s">
        <v>53</v>
      </c>
      <c r="F1905" s="4" t="s">
        <v>46</v>
      </c>
      <c r="G1905" s="4" t="s">
        <v>47</v>
      </c>
      <c r="H1905" s="4" t="s">
        <v>48</v>
      </c>
      <c r="I1905" s="4" t="s">
        <v>49</v>
      </c>
      <c r="J1905" s="4" t="s">
        <v>51</v>
      </c>
      <c r="K1905" s="10">
        <v>152</v>
      </c>
      <c r="L1905" s="9">
        <v>217.36</v>
      </c>
    </row>
    <row r="1906" spans="1:12" x14ac:dyDescent="0.25">
      <c r="A1906" s="2" t="s">
        <v>41</v>
      </c>
      <c r="B1906" s="2">
        <v>2022</v>
      </c>
      <c r="C1906" s="46">
        <v>44713</v>
      </c>
      <c r="D1906" s="54">
        <f t="shared" si="34"/>
        <v>44713</v>
      </c>
      <c r="E1906" s="2" t="s">
        <v>53</v>
      </c>
      <c r="F1906" s="2" t="s">
        <v>46</v>
      </c>
      <c r="G1906" s="2" t="s">
        <v>47</v>
      </c>
      <c r="H1906" s="2" t="s">
        <v>48</v>
      </c>
      <c r="I1906" s="2" t="s">
        <v>49</v>
      </c>
      <c r="J1906" s="2" t="s">
        <v>51</v>
      </c>
      <c r="K1906" s="11">
        <v>146</v>
      </c>
      <c r="L1906" s="8">
        <v>208.78</v>
      </c>
    </row>
    <row r="1907" spans="1:12" x14ac:dyDescent="0.25">
      <c r="A1907" s="4" t="s">
        <v>41</v>
      </c>
      <c r="B1907" s="4">
        <v>2022</v>
      </c>
      <c r="C1907" s="47">
        <v>44713</v>
      </c>
      <c r="D1907" s="55">
        <f t="shared" si="34"/>
        <v>44713</v>
      </c>
      <c r="E1907" s="4" t="s">
        <v>53</v>
      </c>
      <c r="F1907" s="4" t="s">
        <v>46</v>
      </c>
      <c r="G1907" s="4" t="s">
        <v>47</v>
      </c>
      <c r="H1907" s="4" t="s">
        <v>48</v>
      </c>
      <c r="I1907" s="4" t="s">
        <v>49</v>
      </c>
      <c r="J1907" s="4" t="s">
        <v>51</v>
      </c>
      <c r="K1907" s="10">
        <v>140</v>
      </c>
      <c r="L1907" s="9">
        <v>200.2</v>
      </c>
    </row>
    <row r="1908" spans="1:12" x14ac:dyDescent="0.25">
      <c r="A1908" s="2" t="s">
        <v>44</v>
      </c>
      <c r="B1908" s="2">
        <v>2022</v>
      </c>
      <c r="C1908" s="46">
        <v>44713</v>
      </c>
      <c r="D1908" s="54">
        <f t="shared" si="34"/>
        <v>44713</v>
      </c>
      <c r="E1908" s="2" t="s">
        <v>53</v>
      </c>
      <c r="F1908" s="2" t="s">
        <v>46</v>
      </c>
      <c r="G1908" s="2" t="s">
        <v>47</v>
      </c>
      <c r="H1908" s="2" t="s">
        <v>48</v>
      </c>
      <c r="I1908" s="2" t="s">
        <v>49</v>
      </c>
      <c r="J1908" s="2" t="s">
        <v>50</v>
      </c>
      <c r="K1908" s="11">
        <v>188</v>
      </c>
      <c r="L1908" s="8">
        <v>268.84000000000003</v>
      </c>
    </row>
    <row r="1909" spans="1:12" x14ac:dyDescent="0.25">
      <c r="A1909" s="4" t="s">
        <v>40</v>
      </c>
      <c r="B1909" s="4">
        <v>2022</v>
      </c>
      <c r="C1909" s="47">
        <v>44713</v>
      </c>
      <c r="D1909" s="55">
        <f t="shared" si="34"/>
        <v>44713</v>
      </c>
      <c r="E1909" s="4" t="s">
        <v>53</v>
      </c>
      <c r="F1909" s="4" t="s">
        <v>46</v>
      </c>
      <c r="G1909" s="4" t="s">
        <v>47</v>
      </c>
      <c r="H1909" s="4" t="s">
        <v>48</v>
      </c>
      <c r="I1909" s="4" t="s">
        <v>49</v>
      </c>
      <c r="J1909" s="4" t="s">
        <v>50</v>
      </c>
      <c r="K1909" s="10">
        <v>236</v>
      </c>
      <c r="L1909" s="9">
        <v>337.48</v>
      </c>
    </row>
    <row r="1910" spans="1:12" x14ac:dyDescent="0.25">
      <c r="A1910" s="2" t="s">
        <v>41</v>
      </c>
      <c r="B1910" s="2">
        <v>2022</v>
      </c>
      <c r="C1910" s="46">
        <v>44713</v>
      </c>
      <c r="D1910" s="54">
        <f t="shared" si="34"/>
        <v>44713</v>
      </c>
      <c r="E1910" s="2" t="s">
        <v>53</v>
      </c>
      <c r="F1910" s="2" t="s">
        <v>46</v>
      </c>
      <c r="G1910" s="2" t="s">
        <v>47</v>
      </c>
      <c r="H1910" s="2" t="s">
        <v>48</v>
      </c>
      <c r="I1910" s="2" t="s">
        <v>49</v>
      </c>
      <c r="J1910" s="2" t="s">
        <v>50</v>
      </c>
      <c r="K1910" s="11">
        <v>154</v>
      </c>
      <c r="L1910" s="8">
        <v>220.22</v>
      </c>
    </row>
    <row r="1911" spans="1:12" x14ac:dyDescent="0.25">
      <c r="A1911" s="4" t="s">
        <v>40</v>
      </c>
      <c r="B1911" s="4">
        <v>2022</v>
      </c>
      <c r="C1911" s="47">
        <v>44713</v>
      </c>
      <c r="D1911" s="55">
        <f t="shared" si="34"/>
        <v>44713</v>
      </c>
      <c r="E1911" s="4" t="s">
        <v>53</v>
      </c>
      <c r="F1911" s="4" t="s">
        <v>46</v>
      </c>
      <c r="G1911" s="4" t="s">
        <v>47</v>
      </c>
      <c r="H1911" s="4" t="s">
        <v>48</v>
      </c>
      <c r="I1911" s="4" t="s">
        <v>49</v>
      </c>
      <c r="J1911" s="4" t="s">
        <v>50</v>
      </c>
      <c r="K1911" s="10">
        <v>148</v>
      </c>
      <c r="L1911" s="9">
        <v>211.64</v>
      </c>
    </row>
    <row r="1912" spans="1:12" x14ac:dyDescent="0.25">
      <c r="A1912" s="2" t="s">
        <v>42</v>
      </c>
      <c r="B1912" s="2">
        <v>2022</v>
      </c>
      <c r="C1912" s="46">
        <v>44713</v>
      </c>
      <c r="D1912" s="54">
        <f t="shared" si="34"/>
        <v>44713</v>
      </c>
      <c r="E1912" s="2" t="s">
        <v>53</v>
      </c>
      <c r="F1912" s="2" t="s">
        <v>46</v>
      </c>
      <c r="G1912" s="2" t="s">
        <v>47</v>
      </c>
      <c r="H1912" s="2" t="s">
        <v>48</v>
      </c>
      <c r="I1912" s="2" t="s">
        <v>49</v>
      </c>
      <c r="J1912" s="2" t="s">
        <v>50</v>
      </c>
      <c r="K1912" s="11">
        <v>142</v>
      </c>
      <c r="L1912" s="8">
        <v>203.06</v>
      </c>
    </row>
    <row r="1913" spans="1:12" x14ac:dyDescent="0.25">
      <c r="A1913" s="4" t="s">
        <v>40</v>
      </c>
      <c r="B1913" s="4">
        <v>2022</v>
      </c>
      <c r="C1913" s="47">
        <v>44713</v>
      </c>
      <c r="D1913" s="55">
        <f t="shared" si="34"/>
        <v>44713</v>
      </c>
      <c r="E1913" s="4" t="s">
        <v>53</v>
      </c>
      <c r="F1913" s="4" t="s">
        <v>46</v>
      </c>
      <c r="G1913" s="4" t="s">
        <v>47</v>
      </c>
      <c r="H1913" s="4" t="s">
        <v>48</v>
      </c>
      <c r="I1913" s="4" t="s">
        <v>49</v>
      </c>
      <c r="J1913" s="4" t="s">
        <v>50</v>
      </c>
      <c r="K1913" s="10">
        <v>190</v>
      </c>
      <c r="L1913" s="9">
        <v>526.24</v>
      </c>
    </row>
    <row r="1914" spans="1:12" x14ac:dyDescent="0.25">
      <c r="A1914" s="2" t="s">
        <v>43</v>
      </c>
      <c r="B1914" s="2">
        <v>2022</v>
      </c>
      <c r="C1914" s="46">
        <v>44713</v>
      </c>
      <c r="D1914" s="54">
        <f t="shared" si="34"/>
        <v>44713</v>
      </c>
      <c r="E1914" s="2" t="s">
        <v>53</v>
      </c>
      <c r="F1914" s="2" t="s">
        <v>46</v>
      </c>
      <c r="G1914" s="2" t="s">
        <v>47</v>
      </c>
      <c r="H1914" s="2" t="s">
        <v>48</v>
      </c>
      <c r="I1914" s="2" t="s">
        <v>49</v>
      </c>
      <c r="J1914" s="2" t="s">
        <v>50</v>
      </c>
      <c r="K1914" s="11">
        <v>238</v>
      </c>
      <c r="L1914" s="8">
        <v>526.24</v>
      </c>
    </row>
    <row r="1915" spans="1:12" x14ac:dyDescent="0.25">
      <c r="A1915" s="4" t="s">
        <v>42</v>
      </c>
      <c r="B1915" s="4">
        <v>2022</v>
      </c>
      <c r="C1915" s="47">
        <v>44713</v>
      </c>
      <c r="D1915" s="55">
        <f t="shared" si="34"/>
        <v>44713</v>
      </c>
      <c r="E1915" s="4" t="s">
        <v>53</v>
      </c>
      <c r="F1915" s="4" t="s">
        <v>46</v>
      </c>
      <c r="G1915" s="4" t="s">
        <v>47</v>
      </c>
      <c r="H1915" s="4" t="s">
        <v>48</v>
      </c>
      <c r="I1915" s="4" t="s">
        <v>49</v>
      </c>
      <c r="J1915" s="4" t="s">
        <v>50</v>
      </c>
      <c r="K1915" s="10">
        <v>1012</v>
      </c>
      <c r="L1915" s="9">
        <v>1447.1599999999999</v>
      </c>
    </row>
    <row r="1916" spans="1:12" x14ac:dyDescent="0.25">
      <c r="A1916" s="2" t="s">
        <v>42</v>
      </c>
      <c r="B1916" s="2">
        <v>2022</v>
      </c>
      <c r="C1916" s="46">
        <v>44713</v>
      </c>
      <c r="D1916" s="54">
        <f t="shared" si="34"/>
        <v>44713</v>
      </c>
      <c r="E1916" s="2" t="s">
        <v>53</v>
      </c>
      <c r="F1916" s="2" t="s">
        <v>46</v>
      </c>
      <c r="G1916" s="2" t="s">
        <v>47</v>
      </c>
      <c r="H1916" s="2" t="s">
        <v>48</v>
      </c>
      <c r="I1916" s="2" t="s">
        <v>49</v>
      </c>
      <c r="J1916" s="2" t="s">
        <v>50</v>
      </c>
      <c r="K1916" s="11">
        <v>189</v>
      </c>
      <c r="L1916" s="8">
        <v>270.27</v>
      </c>
    </row>
    <row r="1917" spans="1:12" x14ac:dyDescent="0.25">
      <c r="A1917" s="4" t="s">
        <v>41</v>
      </c>
      <c r="B1917" s="4">
        <v>2022</v>
      </c>
      <c r="C1917" s="47">
        <v>44713</v>
      </c>
      <c r="D1917" s="55">
        <f t="shared" si="34"/>
        <v>44713</v>
      </c>
      <c r="E1917" s="4" t="s">
        <v>53</v>
      </c>
      <c r="F1917" s="4" t="s">
        <v>46</v>
      </c>
      <c r="G1917" s="4" t="s">
        <v>47</v>
      </c>
      <c r="H1917" s="4" t="s">
        <v>48</v>
      </c>
      <c r="I1917" s="4" t="s">
        <v>49</v>
      </c>
      <c r="J1917" s="4" t="s">
        <v>50</v>
      </c>
      <c r="K1917" s="10">
        <v>237</v>
      </c>
      <c r="L1917" s="9">
        <v>338.90999999999997</v>
      </c>
    </row>
    <row r="1918" spans="1:12" x14ac:dyDescent="0.25">
      <c r="A1918" s="2" t="s">
        <v>42</v>
      </c>
      <c r="B1918" s="2">
        <v>2022</v>
      </c>
      <c r="C1918" s="46">
        <v>44713</v>
      </c>
      <c r="D1918" s="54">
        <f t="shared" si="34"/>
        <v>44713</v>
      </c>
      <c r="E1918" s="2" t="s">
        <v>53</v>
      </c>
      <c r="F1918" s="2" t="s">
        <v>46</v>
      </c>
      <c r="G1918" s="2" t="s">
        <v>47</v>
      </c>
      <c r="H1918" s="2" t="s">
        <v>48</v>
      </c>
      <c r="I1918" s="2" t="s">
        <v>49</v>
      </c>
      <c r="J1918" s="2" t="s">
        <v>50</v>
      </c>
      <c r="K1918" s="11">
        <v>151</v>
      </c>
      <c r="L1918" s="8">
        <v>215.93</v>
      </c>
    </row>
    <row r="1919" spans="1:12" x14ac:dyDescent="0.25">
      <c r="A1919" s="4" t="s">
        <v>40</v>
      </c>
      <c r="B1919" s="4">
        <v>2022</v>
      </c>
      <c r="C1919" s="47">
        <v>44713</v>
      </c>
      <c r="D1919" s="55">
        <f t="shared" si="34"/>
        <v>44713</v>
      </c>
      <c r="E1919" s="4" t="s">
        <v>53</v>
      </c>
      <c r="F1919" s="4" t="s">
        <v>46</v>
      </c>
      <c r="G1919" s="4" t="s">
        <v>47</v>
      </c>
      <c r="H1919" s="4" t="s">
        <v>48</v>
      </c>
      <c r="I1919" s="4" t="s">
        <v>49</v>
      </c>
      <c r="J1919" s="4" t="s">
        <v>50</v>
      </c>
      <c r="K1919" s="10">
        <v>145</v>
      </c>
      <c r="L1919" s="9">
        <v>207.35</v>
      </c>
    </row>
    <row r="1920" spans="1:12" x14ac:dyDescent="0.25">
      <c r="A1920" s="2" t="s">
        <v>44</v>
      </c>
      <c r="B1920" s="2">
        <v>2022</v>
      </c>
      <c r="C1920" s="46">
        <v>44713</v>
      </c>
      <c r="D1920" s="54">
        <f t="shared" si="34"/>
        <v>44713</v>
      </c>
      <c r="E1920" s="2" t="s">
        <v>53</v>
      </c>
      <c r="F1920" s="2" t="s">
        <v>46</v>
      </c>
      <c r="G1920" s="2" t="s">
        <v>47</v>
      </c>
      <c r="H1920" s="2" t="s">
        <v>48</v>
      </c>
      <c r="I1920" s="2" t="s">
        <v>49</v>
      </c>
      <c r="J1920" s="2" t="s">
        <v>50</v>
      </c>
      <c r="K1920" s="11">
        <v>139</v>
      </c>
      <c r="L1920" s="8">
        <v>198.76999999999998</v>
      </c>
    </row>
    <row r="1921" spans="1:12" x14ac:dyDescent="0.25">
      <c r="A1921" s="4" t="s">
        <v>41</v>
      </c>
      <c r="B1921" s="4">
        <v>2022</v>
      </c>
      <c r="C1921" s="47">
        <v>44713</v>
      </c>
      <c r="D1921" s="55">
        <f t="shared" si="34"/>
        <v>44713</v>
      </c>
      <c r="E1921" s="4" t="s">
        <v>53</v>
      </c>
      <c r="F1921" s="4" t="s">
        <v>46</v>
      </c>
      <c r="G1921" s="4" t="s">
        <v>47</v>
      </c>
      <c r="H1921" s="4" t="s">
        <v>48</v>
      </c>
      <c r="I1921" s="4" t="s">
        <v>49</v>
      </c>
      <c r="J1921" s="4" t="s">
        <v>50</v>
      </c>
      <c r="K1921" s="10">
        <v>793</v>
      </c>
      <c r="L1921" s="9">
        <v>1133.99</v>
      </c>
    </row>
    <row r="1922" spans="1:12" x14ac:dyDescent="0.25">
      <c r="A1922" s="2" t="s">
        <v>41</v>
      </c>
      <c r="B1922" s="2">
        <v>2022</v>
      </c>
      <c r="C1922" s="46">
        <v>44713</v>
      </c>
      <c r="D1922" s="54">
        <f t="shared" si="34"/>
        <v>44713</v>
      </c>
      <c r="E1922" s="2" t="s">
        <v>53</v>
      </c>
      <c r="F1922" s="2" t="s">
        <v>46</v>
      </c>
      <c r="G1922" s="2" t="s">
        <v>47</v>
      </c>
      <c r="H1922" s="2" t="s">
        <v>48</v>
      </c>
      <c r="I1922" s="2" t="s">
        <v>49</v>
      </c>
      <c r="J1922" s="2" t="s">
        <v>50</v>
      </c>
      <c r="K1922" s="11">
        <v>827</v>
      </c>
      <c r="L1922" s="8">
        <v>1182.6100000000001</v>
      </c>
    </row>
    <row r="1923" spans="1:12" x14ac:dyDescent="0.25">
      <c r="A1923" s="4" t="s">
        <v>44</v>
      </c>
      <c r="B1923" s="4">
        <v>2022</v>
      </c>
      <c r="C1923" s="47">
        <v>44713</v>
      </c>
      <c r="D1923" s="55">
        <f t="shared" si="34"/>
        <v>44713</v>
      </c>
      <c r="E1923" s="4" t="s">
        <v>53</v>
      </c>
      <c r="F1923" s="4" t="s">
        <v>46</v>
      </c>
      <c r="G1923" s="4" t="s">
        <v>47</v>
      </c>
      <c r="H1923" s="4" t="s">
        <v>48</v>
      </c>
      <c r="I1923" s="4" t="s">
        <v>49</v>
      </c>
      <c r="J1923" s="4" t="s">
        <v>51</v>
      </c>
      <c r="K1923" s="10">
        <v>149</v>
      </c>
      <c r="L1923" s="9">
        <v>213.07</v>
      </c>
    </row>
    <row r="1924" spans="1:12" x14ac:dyDescent="0.25">
      <c r="A1924" s="2" t="s">
        <v>40</v>
      </c>
      <c r="B1924" s="2">
        <v>2022</v>
      </c>
      <c r="C1924" s="46">
        <v>44713</v>
      </c>
      <c r="D1924" s="54">
        <f t="shared" si="34"/>
        <v>44713</v>
      </c>
      <c r="E1924" s="2" t="s">
        <v>53</v>
      </c>
      <c r="F1924" s="2" t="s">
        <v>46</v>
      </c>
      <c r="G1924" s="2" t="s">
        <v>47</v>
      </c>
      <c r="H1924" s="2" t="s">
        <v>48</v>
      </c>
      <c r="I1924" s="2" t="s">
        <v>49</v>
      </c>
      <c r="J1924" s="2" t="s">
        <v>51</v>
      </c>
      <c r="K1924" s="11">
        <v>143</v>
      </c>
      <c r="L1924" s="8">
        <v>204.49</v>
      </c>
    </row>
    <row r="1925" spans="1:12" x14ac:dyDescent="0.25">
      <c r="A1925" s="4" t="s">
        <v>40</v>
      </c>
      <c r="B1925" s="4">
        <v>2022</v>
      </c>
      <c r="C1925" s="47">
        <v>44713</v>
      </c>
      <c r="D1925" s="55">
        <f t="shared" si="34"/>
        <v>44713</v>
      </c>
      <c r="E1925" s="4" t="s">
        <v>53</v>
      </c>
      <c r="F1925" s="4" t="s">
        <v>46</v>
      </c>
      <c r="G1925" s="4" t="s">
        <v>47</v>
      </c>
      <c r="H1925" s="4" t="s">
        <v>48</v>
      </c>
      <c r="I1925" s="4" t="s">
        <v>49</v>
      </c>
      <c r="J1925" s="4" t="s">
        <v>50</v>
      </c>
      <c r="K1925" s="10">
        <v>191</v>
      </c>
      <c r="L1925" s="9">
        <v>273.13</v>
      </c>
    </row>
    <row r="1926" spans="1:12" x14ac:dyDescent="0.25">
      <c r="A1926" s="2" t="s">
        <v>41</v>
      </c>
      <c r="B1926" s="2">
        <v>2022</v>
      </c>
      <c r="C1926" s="46">
        <v>44713</v>
      </c>
      <c r="D1926" s="54">
        <f t="shared" si="34"/>
        <v>44713</v>
      </c>
      <c r="E1926" s="2" t="s">
        <v>53</v>
      </c>
      <c r="F1926" s="2" t="s">
        <v>46</v>
      </c>
      <c r="G1926" s="2" t="s">
        <v>47</v>
      </c>
      <c r="H1926" s="2" t="s">
        <v>48</v>
      </c>
      <c r="I1926" s="2" t="s">
        <v>49</v>
      </c>
      <c r="J1926" s="2" t="s">
        <v>50</v>
      </c>
      <c r="K1926" s="11">
        <v>239</v>
      </c>
      <c r="L1926" s="8">
        <v>341.77</v>
      </c>
    </row>
    <row r="1927" spans="1:12" x14ac:dyDescent="0.25">
      <c r="A1927" s="4" t="s">
        <v>41</v>
      </c>
      <c r="B1927" s="4">
        <v>2022</v>
      </c>
      <c r="C1927" s="47">
        <v>44621</v>
      </c>
      <c r="D1927" s="55">
        <f t="shared" si="34"/>
        <v>44621</v>
      </c>
      <c r="E1927" s="4" t="s">
        <v>53</v>
      </c>
      <c r="F1927" s="4" t="s">
        <v>46</v>
      </c>
      <c r="G1927" s="4" t="s">
        <v>47</v>
      </c>
      <c r="H1927" s="4" t="s">
        <v>48</v>
      </c>
      <c r="I1927" s="4" t="s">
        <v>49</v>
      </c>
      <c r="J1927" s="4" t="s">
        <v>51</v>
      </c>
      <c r="K1927" s="10">
        <v>200</v>
      </c>
      <c r="L1927" s="9">
        <v>286</v>
      </c>
    </row>
    <row r="1928" spans="1:12" x14ac:dyDescent="0.25">
      <c r="A1928" s="2" t="s">
        <v>41</v>
      </c>
      <c r="B1928" s="2">
        <v>2022</v>
      </c>
      <c r="C1928" s="46">
        <v>44621</v>
      </c>
      <c r="D1928" s="54">
        <f t="shared" si="34"/>
        <v>44621</v>
      </c>
      <c r="E1928" s="2" t="s">
        <v>53</v>
      </c>
      <c r="F1928" s="2" t="s">
        <v>46</v>
      </c>
      <c r="G1928" s="2" t="s">
        <v>47</v>
      </c>
      <c r="H1928" s="2" t="s">
        <v>48</v>
      </c>
      <c r="I1928" s="2" t="s">
        <v>49</v>
      </c>
      <c r="J1928" s="2" t="s">
        <v>51</v>
      </c>
      <c r="K1928" s="11">
        <v>194</v>
      </c>
      <c r="L1928" s="8">
        <v>277.42</v>
      </c>
    </row>
    <row r="1929" spans="1:12" x14ac:dyDescent="0.25">
      <c r="A1929" s="4" t="s">
        <v>40</v>
      </c>
      <c r="B1929" s="4">
        <v>2022</v>
      </c>
      <c r="C1929" s="47">
        <v>44621</v>
      </c>
      <c r="D1929" s="55">
        <f t="shared" si="34"/>
        <v>44621</v>
      </c>
      <c r="E1929" s="4" t="s">
        <v>53</v>
      </c>
      <c r="F1929" s="4" t="s">
        <v>46</v>
      </c>
      <c r="G1929" s="4" t="s">
        <v>47</v>
      </c>
      <c r="H1929" s="4" t="s">
        <v>48</v>
      </c>
      <c r="I1929" s="4" t="s">
        <v>49</v>
      </c>
      <c r="J1929" s="4" t="s">
        <v>51</v>
      </c>
      <c r="K1929" s="10">
        <v>188</v>
      </c>
      <c r="L1929" s="9">
        <v>268.84000000000003</v>
      </c>
    </row>
    <row r="1930" spans="1:12" x14ac:dyDescent="0.25">
      <c r="A1930" s="2" t="s">
        <v>41</v>
      </c>
      <c r="B1930" s="2">
        <v>2022</v>
      </c>
      <c r="C1930" s="46">
        <v>44621</v>
      </c>
      <c r="D1930" s="54">
        <f t="shared" si="34"/>
        <v>44621</v>
      </c>
      <c r="E1930" s="2" t="s">
        <v>53</v>
      </c>
      <c r="F1930" s="2" t="s">
        <v>46</v>
      </c>
      <c r="G1930" s="2" t="s">
        <v>47</v>
      </c>
      <c r="H1930" s="2" t="s">
        <v>48</v>
      </c>
      <c r="I1930" s="2" t="s">
        <v>49</v>
      </c>
      <c r="J1930" s="2" t="s">
        <v>50</v>
      </c>
      <c r="K1930" s="11">
        <v>206</v>
      </c>
      <c r="L1930" s="8">
        <v>294.58</v>
      </c>
    </row>
    <row r="1931" spans="1:12" x14ac:dyDescent="0.25">
      <c r="A1931" s="4" t="s">
        <v>40</v>
      </c>
      <c r="B1931" s="4">
        <v>2022</v>
      </c>
      <c r="C1931" s="47">
        <v>44621</v>
      </c>
      <c r="D1931" s="55">
        <f t="shared" si="34"/>
        <v>44621</v>
      </c>
      <c r="E1931" s="4" t="s">
        <v>53</v>
      </c>
      <c r="F1931" s="4" t="s">
        <v>46</v>
      </c>
      <c r="G1931" s="4" t="s">
        <v>47</v>
      </c>
      <c r="H1931" s="4" t="s">
        <v>48</v>
      </c>
      <c r="I1931" s="4" t="s">
        <v>49</v>
      </c>
      <c r="J1931" s="4" t="s">
        <v>50</v>
      </c>
      <c r="K1931" s="10">
        <v>254</v>
      </c>
      <c r="L1931" s="9">
        <v>363.22</v>
      </c>
    </row>
    <row r="1932" spans="1:12" x14ac:dyDescent="0.25">
      <c r="A1932" s="2" t="s">
        <v>43</v>
      </c>
      <c r="B1932" s="2">
        <v>2022</v>
      </c>
      <c r="C1932" s="46">
        <v>44621</v>
      </c>
      <c r="D1932" s="54">
        <f t="shared" si="34"/>
        <v>44621</v>
      </c>
      <c r="E1932" s="2" t="s">
        <v>53</v>
      </c>
      <c r="F1932" s="2" t="s">
        <v>46</v>
      </c>
      <c r="G1932" s="2" t="s">
        <v>47</v>
      </c>
      <c r="H1932" s="2" t="s">
        <v>48</v>
      </c>
      <c r="I1932" s="2" t="s">
        <v>49</v>
      </c>
      <c r="J1932" s="2" t="s">
        <v>50</v>
      </c>
      <c r="K1932" s="11">
        <v>202</v>
      </c>
      <c r="L1932" s="8">
        <v>288.86</v>
      </c>
    </row>
    <row r="1933" spans="1:12" x14ac:dyDescent="0.25">
      <c r="A1933" s="4" t="s">
        <v>41</v>
      </c>
      <c r="B1933" s="4">
        <v>2022</v>
      </c>
      <c r="C1933" s="47">
        <v>44621</v>
      </c>
      <c r="D1933" s="55">
        <f t="shared" si="34"/>
        <v>44621</v>
      </c>
      <c r="E1933" s="4" t="s">
        <v>53</v>
      </c>
      <c r="F1933" s="4" t="s">
        <v>46</v>
      </c>
      <c r="G1933" s="4" t="s">
        <v>47</v>
      </c>
      <c r="H1933" s="4" t="s">
        <v>48</v>
      </c>
      <c r="I1933" s="4" t="s">
        <v>49</v>
      </c>
      <c r="J1933" s="4" t="s">
        <v>50</v>
      </c>
      <c r="K1933" s="10">
        <v>196</v>
      </c>
      <c r="L1933" s="9">
        <v>280.27999999999997</v>
      </c>
    </row>
    <row r="1934" spans="1:12" x14ac:dyDescent="0.25">
      <c r="A1934" s="2" t="s">
        <v>41</v>
      </c>
      <c r="B1934" s="2">
        <v>2022</v>
      </c>
      <c r="C1934" s="46">
        <v>44621</v>
      </c>
      <c r="D1934" s="54">
        <f t="shared" si="34"/>
        <v>44621</v>
      </c>
      <c r="E1934" s="2" t="s">
        <v>53</v>
      </c>
      <c r="F1934" s="2" t="s">
        <v>46</v>
      </c>
      <c r="G1934" s="2" t="s">
        <v>47</v>
      </c>
      <c r="H1934" s="2" t="s">
        <v>48</v>
      </c>
      <c r="I1934" s="2" t="s">
        <v>49</v>
      </c>
      <c r="J1934" s="2" t="s">
        <v>50</v>
      </c>
      <c r="K1934" s="11">
        <v>190</v>
      </c>
      <c r="L1934" s="8">
        <v>271.7</v>
      </c>
    </row>
    <row r="1935" spans="1:12" x14ac:dyDescent="0.25">
      <c r="A1935" s="4" t="s">
        <v>40</v>
      </c>
      <c r="B1935" s="4">
        <v>2022</v>
      </c>
      <c r="C1935" s="47">
        <v>44621</v>
      </c>
      <c r="D1935" s="55">
        <f t="shared" si="34"/>
        <v>44621</v>
      </c>
      <c r="E1935" s="4" t="s">
        <v>53</v>
      </c>
      <c r="F1935" s="4" t="s">
        <v>46</v>
      </c>
      <c r="G1935" s="4" t="s">
        <v>47</v>
      </c>
      <c r="H1935" s="4" t="s">
        <v>48</v>
      </c>
      <c r="I1935" s="4" t="s">
        <v>49</v>
      </c>
      <c r="J1935" s="4" t="s">
        <v>50</v>
      </c>
      <c r="K1935" s="10">
        <v>208</v>
      </c>
      <c r="L1935" s="9">
        <v>526.24</v>
      </c>
    </row>
    <row r="1936" spans="1:12" x14ac:dyDescent="0.25">
      <c r="A1936" s="2" t="s">
        <v>41</v>
      </c>
      <c r="B1936" s="2">
        <v>2022</v>
      </c>
      <c r="C1936" s="46">
        <v>44621</v>
      </c>
      <c r="D1936" s="54">
        <f t="shared" si="34"/>
        <v>44621</v>
      </c>
      <c r="E1936" s="2" t="s">
        <v>53</v>
      </c>
      <c r="F1936" s="2" t="s">
        <v>46</v>
      </c>
      <c r="G1936" s="2" t="s">
        <v>47</v>
      </c>
      <c r="H1936" s="2" t="s">
        <v>48</v>
      </c>
      <c r="I1936" s="2" t="s">
        <v>49</v>
      </c>
      <c r="J1936" s="2" t="s">
        <v>50</v>
      </c>
      <c r="K1936" s="11">
        <v>1010</v>
      </c>
      <c r="L1936" s="8">
        <v>1444.3</v>
      </c>
    </row>
    <row r="1937" spans="1:12" x14ac:dyDescent="0.25">
      <c r="A1937" s="4" t="s">
        <v>40</v>
      </c>
      <c r="B1937" s="4">
        <v>2022</v>
      </c>
      <c r="C1937" s="47">
        <v>44621</v>
      </c>
      <c r="D1937" s="55">
        <f t="shared" ref="D1937:D2001" si="35">C1937</f>
        <v>44621</v>
      </c>
      <c r="E1937" s="4" t="s">
        <v>53</v>
      </c>
      <c r="F1937" s="4" t="s">
        <v>46</v>
      </c>
      <c r="G1937" s="4" t="s">
        <v>47</v>
      </c>
      <c r="H1937" s="4" t="s">
        <v>48</v>
      </c>
      <c r="I1937" s="4" t="s">
        <v>49</v>
      </c>
      <c r="J1937" s="4" t="s">
        <v>50</v>
      </c>
      <c r="K1937" s="10">
        <v>252</v>
      </c>
      <c r="L1937" s="9">
        <v>360.36</v>
      </c>
    </row>
    <row r="1938" spans="1:12" x14ac:dyDescent="0.25">
      <c r="A1938" s="2" t="s">
        <v>41</v>
      </c>
      <c r="B1938" s="2">
        <v>2022</v>
      </c>
      <c r="C1938" s="46">
        <v>44621</v>
      </c>
      <c r="D1938" s="54">
        <f t="shared" si="35"/>
        <v>44621</v>
      </c>
      <c r="E1938" s="2" t="s">
        <v>53</v>
      </c>
      <c r="F1938" s="2" t="s">
        <v>46</v>
      </c>
      <c r="G1938" s="2" t="s">
        <v>47</v>
      </c>
      <c r="H1938" s="2" t="s">
        <v>48</v>
      </c>
      <c r="I1938" s="2" t="s">
        <v>49</v>
      </c>
      <c r="J1938" s="2" t="s">
        <v>50</v>
      </c>
      <c r="K1938" s="11">
        <v>207</v>
      </c>
      <c r="L1938" s="8">
        <v>296.01</v>
      </c>
    </row>
    <row r="1939" spans="1:12" x14ac:dyDescent="0.25">
      <c r="A1939" s="4" t="s">
        <v>40</v>
      </c>
      <c r="B1939" s="4">
        <v>2022</v>
      </c>
      <c r="C1939" s="47">
        <v>44621</v>
      </c>
      <c r="D1939" s="55">
        <f t="shared" si="35"/>
        <v>44621</v>
      </c>
      <c r="E1939" s="4" t="s">
        <v>53</v>
      </c>
      <c r="F1939" s="4" t="s">
        <v>46</v>
      </c>
      <c r="G1939" s="4" t="s">
        <v>47</v>
      </c>
      <c r="H1939" s="4" t="s">
        <v>48</v>
      </c>
      <c r="I1939" s="4" t="s">
        <v>49</v>
      </c>
      <c r="J1939" s="4" t="s">
        <v>50</v>
      </c>
      <c r="K1939" s="10">
        <v>255</v>
      </c>
      <c r="L1939" s="9">
        <v>364.65</v>
      </c>
    </row>
    <row r="1940" spans="1:12" x14ac:dyDescent="0.25">
      <c r="A1940" s="2" t="s">
        <v>40</v>
      </c>
      <c r="B1940" s="2">
        <v>2022</v>
      </c>
      <c r="C1940" s="46">
        <v>44621</v>
      </c>
      <c r="D1940" s="54">
        <f t="shared" si="35"/>
        <v>44621</v>
      </c>
      <c r="E1940" s="2" t="s">
        <v>53</v>
      </c>
      <c r="F1940" s="2" t="s">
        <v>46</v>
      </c>
      <c r="G1940" s="2" t="s">
        <v>47</v>
      </c>
      <c r="H1940" s="2" t="s">
        <v>48</v>
      </c>
      <c r="I1940" s="2" t="s">
        <v>49</v>
      </c>
      <c r="J1940" s="2" t="s">
        <v>50</v>
      </c>
      <c r="K1940" s="11">
        <v>199</v>
      </c>
      <c r="L1940" s="8">
        <v>284.57</v>
      </c>
    </row>
    <row r="1941" spans="1:12" x14ac:dyDescent="0.25">
      <c r="A1941" s="4" t="s">
        <v>41</v>
      </c>
      <c r="B1941" s="4">
        <v>2022</v>
      </c>
      <c r="C1941" s="47">
        <v>44621</v>
      </c>
      <c r="D1941" s="55">
        <f t="shared" si="35"/>
        <v>44621</v>
      </c>
      <c r="E1941" s="4" t="s">
        <v>53</v>
      </c>
      <c r="F1941" s="4" t="s">
        <v>46</v>
      </c>
      <c r="G1941" s="4" t="s">
        <v>47</v>
      </c>
      <c r="H1941" s="4" t="s">
        <v>48</v>
      </c>
      <c r="I1941" s="4" t="s">
        <v>49</v>
      </c>
      <c r="J1941" s="4" t="s">
        <v>50</v>
      </c>
      <c r="K1941" s="10">
        <v>193</v>
      </c>
      <c r="L1941" s="9">
        <v>275.99</v>
      </c>
    </row>
    <row r="1942" spans="1:12" x14ac:dyDescent="0.25">
      <c r="A1942" s="2" t="s">
        <v>41</v>
      </c>
      <c r="B1942" s="2">
        <v>2022</v>
      </c>
      <c r="C1942" s="46">
        <v>44621</v>
      </c>
      <c r="D1942" s="54">
        <f t="shared" si="35"/>
        <v>44621</v>
      </c>
      <c r="E1942" s="2" t="s">
        <v>53</v>
      </c>
      <c r="F1942" s="2" t="s">
        <v>46</v>
      </c>
      <c r="G1942" s="2" t="s">
        <v>47</v>
      </c>
      <c r="H1942" s="2" t="s">
        <v>48</v>
      </c>
      <c r="I1942" s="2" t="s">
        <v>49</v>
      </c>
      <c r="J1942" s="2" t="s">
        <v>50</v>
      </c>
      <c r="K1942" s="11">
        <v>187</v>
      </c>
      <c r="L1942" s="8">
        <v>267.40999999999997</v>
      </c>
    </row>
    <row r="1943" spans="1:12" x14ac:dyDescent="0.25">
      <c r="A1943" s="4" t="s">
        <v>41</v>
      </c>
      <c r="B1943" s="4">
        <v>2022</v>
      </c>
      <c r="C1943" s="47">
        <v>44621</v>
      </c>
      <c r="D1943" s="55">
        <f t="shared" si="35"/>
        <v>44621</v>
      </c>
      <c r="E1943" s="4" t="s">
        <v>53</v>
      </c>
      <c r="F1943" s="4" t="s">
        <v>46</v>
      </c>
      <c r="G1943" s="4" t="s">
        <v>47</v>
      </c>
      <c r="H1943" s="4" t="s">
        <v>48</v>
      </c>
      <c r="I1943" s="4" t="s">
        <v>49</v>
      </c>
      <c r="J1943" s="4" t="s">
        <v>50</v>
      </c>
      <c r="K1943" s="10">
        <v>791</v>
      </c>
      <c r="L1943" s="9">
        <v>1131.1300000000001</v>
      </c>
    </row>
    <row r="1944" spans="1:12" x14ac:dyDescent="0.25">
      <c r="A1944" s="2" t="s">
        <v>41</v>
      </c>
      <c r="B1944" s="2">
        <v>2022</v>
      </c>
      <c r="C1944" s="46">
        <v>44621</v>
      </c>
      <c r="D1944" s="54">
        <f t="shared" si="35"/>
        <v>44621</v>
      </c>
      <c r="E1944" s="2" t="s">
        <v>53</v>
      </c>
      <c r="F1944" s="2" t="s">
        <v>46</v>
      </c>
      <c r="G1944" s="2" t="s">
        <v>47</v>
      </c>
      <c r="H1944" s="2" t="s">
        <v>48</v>
      </c>
      <c r="I1944" s="2" t="s">
        <v>49</v>
      </c>
      <c r="J1944" s="2" t="s">
        <v>50</v>
      </c>
      <c r="K1944" s="11">
        <v>824</v>
      </c>
      <c r="L1944" s="8">
        <v>1178.32</v>
      </c>
    </row>
    <row r="1945" spans="1:12" x14ac:dyDescent="0.25">
      <c r="A1945" s="4" t="s">
        <v>43</v>
      </c>
      <c r="B1945" s="4">
        <v>2022</v>
      </c>
      <c r="C1945" s="47">
        <v>44621</v>
      </c>
      <c r="D1945" s="55">
        <f t="shared" si="35"/>
        <v>44621</v>
      </c>
      <c r="E1945" s="4" t="s">
        <v>53</v>
      </c>
      <c r="F1945" s="4" t="s">
        <v>46</v>
      </c>
      <c r="G1945" s="4" t="s">
        <v>47</v>
      </c>
      <c r="H1945" s="4" t="s">
        <v>48</v>
      </c>
      <c r="I1945" s="4" t="s">
        <v>49</v>
      </c>
      <c r="J1945" s="4" t="s">
        <v>51</v>
      </c>
      <c r="K1945" s="10">
        <v>197</v>
      </c>
      <c r="L1945" s="9">
        <v>281.70999999999998</v>
      </c>
    </row>
    <row r="1946" spans="1:12" x14ac:dyDescent="0.25">
      <c r="A1946" s="2" t="s">
        <v>42</v>
      </c>
      <c r="B1946" s="2">
        <v>2022</v>
      </c>
      <c r="C1946" s="46">
        <v>44621</v>
      </c>
      <c r="D1946" s="54">
        <f t="shared" si="35"/>
        <v>44621</v>
      </c>
      <c r="E1946" s="2" t="s">
        <v>53</v>
      </c>
      <c r="F1946" s="2" t="s">
        <v>46</v>
      </c>
      <c r="G1946" s="2" t="s">
        <v>47</v>
      </c>
      <c r="H1946" s="2" t="s">
        <v>48</v>
      </c>
      <c r="I1946" s="2" t="s">
        <v>49</v>
      </c>
      <c r="J1946" s="2" t="s">
        <v>51</v>
      </c>
      <c r="K1946" s="11">
        <v>191</v>
      </c>
      <c r="L1946" s="8">
        <v>273.13</v>
      </c>
    </row>
    <row r="1947" spans="1:12" x14ac:dyDescent="0.25">
      <c r="A1947" s="4" t="s">
        <v>43</v>
      </c>
      <c r="B1947" s="4">
        <v>2022</v>
      </c>
      <c r="C1947" s="47">
        <v>44621</v>
      </c>
      <c r="D1947" s="55">
        <f t="shared" si="35"/>
        <v>44621</v>
      </c>
      <c r="E1947" s="4" t="s">
        <v>53</v>
      </c>
      <c r="F1947" s="4" t="s">
        <v>46</v>
      </c>
      <c r="G1947" s="4" t="s">
        <v>47</v>
      </c>
      <c r="H1947" s="4" t="s">
        <v>48</v>
      </c>
      <c r="I1947" s="4" t="s">
        <v>49</v>
      </c>
      <c r="J1947" s="4" t="s">
        <v>50</v>
      </c>
      <c r="K1947" s="10">
        <v>209</v>
      </c>
      <c r="L1947" s="9">
        <v>298.87</v>
      </c>
    </row>
    <row r="1948" spans="1:12" x14ac:dyDescent="0.25">
      <c r="A1948" s="2" t="s">
        <v>43</v>
      </c>
      <c r="B1948" s="2">
        <v>2022</v>
      </c>
      <c r="C1948" s="46">
        <v>44621</v>
      </c>
      <c r="D1948" s="54">
        <f t="shared" si="35"/>
        <v>44621</v>
      </c>
      <c r="E1948" s="2" t="s">
        <v>53</v>
      </c>
      <c r="F1948" s="2" t="s">
        <v>46</v>
      </c>
      <c r="G1948" s="2" t="s">
        <v>47</v>
      </c>
      <c r="H1948" s="2" t="s">
        <v>48</v>
      </c>
      <c r="I1948" s="2" t="s">
        <v>49</v>
      </c>
      <c r="J1948" s="2" t="s">
        <v>50</v>
      </c>
      <c r="K1948" s="11">
        <v>251</v>
      </c>
      <c r="L1948" s="8">
        <v>358.93</v>
      </c>
    </row>
    <row r="1949" spans="1:12" x14ac:dyDescent="0.25">
      <c r="A1949" s="4" t="s">
        <v>40</v>
      </c>
      <c r="B1949" s="4">
        <v>2022</v>
      </c>
      <c r="C1949" s="47">
        <v>44682</v>
      </c>
      <c r="D1949" s="55">
        <f t="shared" si="35"/>
        <v>44682</v>
      </c>
      <c r="E1949" s="4" t="s">
        <v>53</v>
      </c>
      <c r="F1949" s="4" t="s">
        <v>46</v>
      </c>
      <c r="G1949" s="4" t="s">
        <v>47</v>
      </c>
      <c r="H1949" s="4" t="s">
        <v>48</v>
      </c>
      <c r="I1949" s="4" t="s">
        <v>49</v>
      </c>
      <c r="J1949" s="4" t="s">
        <v>51</v>
      </c>
      <c r="K1949" s="10">
        <v>170</v>
      </c>
      <c r="L1949" s="9">
        <v>243.1</v>
      </c>
    </row>
    <row r="1950" spans="1:12" x14ac:dyDescent="0.25">
      <c r="A1950" s="2" t="s">
        <v>42</v>
      </c>
      <c r="B1950" s="2">
        <v>2022</v>
      </c>
      <c r="C1950" s="46">
        <v>44682</v>
      </c>
      <c r="D1950" s="54">
        <f t="shared" si="35"/>
        <v>44682</v>
      </c>
      <c r="E1950" s="2" t="s">
        <v>53</v>
      </c>
      <c r="F1950" s="2" t="s">
        <v>46</v>
      </c>
      <c r="G1950" s="2" t="s">
        <v>47</v>
      </c>
      <c r="H1950" s="2" t="s">
        <v>48</v>
      </c>
      <c r="I1950" s="2" t="s">
        <v>49</v>
      </c>
      <c r="J1950" s="2" t="s">
        <v>51</v>
      </c>
      <c r="K1950" s="11">
        <v>164</v>
      </c>
      <c r="L1950" s="8">
        <v>234.51999999999998</v>
      </c>
    </row>
    <row r="1951" spans="1:12" x14ac:dyDescent="0.25">
      <c r="A1951" s="4" t="s">
        <v>42</v>
      </c>
      <c r="B1951" s="4">
        <v>2022</v>
      </c>
      <c r="C1951" s="47">
        <v>44682</v>
      </c>
      <c r="D1951" s="55">
        <f t="shared" si="35"/>
        <v>44682</v>
      </c>
      <c r="E1951" s="4" t="s">
        <v>53</v>
      </c>
      <c r="F1951" s="4" t="s">
        <v>46</v>
      </c>
      <c r="G1951" s="4" t="s">
        <v>47</v>
      </c>
      <c r="H1951" s="4" t="s">
        <v>48</v>
      </c>
      <c r="I1951" s="4" t="s">
        <v>49</v>
      </c>
      <c r="J1951" s="4" t="s">
        <v>51</v>
      </c>
      <c r="K1951" s="10">
        <v>158</v>
      </c>
      <c r="L1951" s="9">
        <v>225.94</v>
      </c>
    </row>
    <row r="1952" spans="1:12" x14ac:dyDescent="0.25">
      <c r="A1952" s="2" t="s">
        <v>43</v>
      </c>
      <c r="B1952" s="2">
        <v>2022</v>
      </c>
      <c r="C1952" s="46">
        <v>44682</v>
      </c>
      <c r="D1952" s="54">
        <f t="shared" si="35"/>
        <v>44682</v>
      </c>
      <c r="E1952" s="2" t="s">
        <v>53</v>
      </c>
      <c r="F1952" s="2" t="s">
        <v>46</v>
      </c>
      <c r="G1952" s="2" t="s">
        <v>47</v>
      </c>
      <c r="H1952" s="2" t="s">
        <v>48</v>
      </c>
      <c r="I1952" s="2" t="s">
        <v>49</v>
      </c>
      <c r="J1952" s="2" t="s">
        <v>50</v>
      </c>
      <c r="K1952" s="11">
        <v>194</v>
      </c>
      <c r="L1952" s="8">
        <v>277.42</v>
      </c>
    </row>
    <row r="1953" spans="1:12" x14ac:dyDescent="0.25">
      <c r="A1953" s="4" t="s">
        <v>42</v>
      </c>
      <c r="B1953" s="4">
        <v>2022</v>
      </c>
      <c r="C1953" s="47">
        <v>44682</v>
      </c>
      <c r="D1953" s="55">
        <f t="shared" si="35"/>
        <v>44682</v>
      </c>
      <c r="E1953" s="4" t="s">
        <v>53</v>
      </c>
      <c r="F1953" s="4" t="s">
        <v>46</v>
      </c>
      <c r="G1953" s="4" t="s">
        <v>47</v>
      </c>
      <c r="H1953" s="4" t="s">
        <v>48</v>
      </c>
      <c r="I1953" s="4" t="s">
        <v>49</v>
      </c>
      <c r="J1953" s="4" t="s">
        <v>50</v>
      </c>
      <c r="K1953" s="10">
        <v>242</v>
      </c>
      <c r="L1953" s="9">
        <v>346.06</v>
      </c>
    </row>
    <row r="1954" spans="1:12" x14ac:dyDescent="0.25">
      <c r="A1954" s="2" t="s">
        <v>42</v>
      </c>
      <c r="B1954" s="2">
        <v>2022</v>
      </c>
      <c r="C1954" s="46">
        <v>44682</v>
      </c>
      <c r="D1954" s="54">
        <f t="shared" si="35"/>
        <v>44682</v>
      </c>
      <c r="E1954" s="2" t="s">
        <v>53</v>
      </c>
      <c r="F1954" s="2" t="s">
        <v>46</v>
      </c>
      <c r="G1954" s="2" t="s">
        <v>47</v>
      </c>
      <c r="H1954" s="2" t="s">
        <v>48</v>
      </c>
      <c r="I1954" s="2" t="s">
        <v>49</v>
      </c>
      <c r="J1954" s="2" t="s">
        <v>50</v>
      </c>
      <c r="K1954" s="11">
        <v>166</v>
      </c>
      <c r="L1954" s="8">
        <v>237.38</v>
      </c>
    </row>
    <row r="1955" spans="1:12" x14ac:dyDescent="0.25">
      <c r="A1955" s="4" t="s">
        <v>41</v>
      </c>
      <c r="B1955" s="4">
        <v>2022</v>
      </c>
      <c r="C1955" s="47">
        <v>44682</v>
      </c>
      <c r="D1955" s="55">
        <f t="shared" si="35"/>
        <v>44682</v>
      </c>
      <c r="E1955" s="4" t="s">
        <v>53</v>
      </c>
      <c r="F1955" s="4" t="s">
        <v>46</v>
      </c>
      <c r="G1955" s="4" t="s">
        <v>47</v>
      </c>
      <c r="H1955" s="4" t="s">
        <v>48</v>
      </c>
      <c r="I1955" s="4" t="s">
        <v>49</v>
      </c>
      <c r="J1955" s="4" t="s">
        <v>50</v>
      </c>
      <c r="K1955" s="10">
        <v>160</v>
      </c>
      <c r="L1955" s="9">
        <v>228.8</v>
      </c>
    </row>
    <row r="1956" spans="1:12" x14ac:dyDescent="0.25">
      <c r="A1956" s="2" t="s">
        <v>40</v>
      </c>
      <c r="B1956" s="2">
        <v>2022</v>
      </c>
      <c r="C1956" s="46">
        <v>44682</v>
      </c>
      <c r="D1956" s="54">
        <f t="shared" si="35"/>
        <v>44682</v>
      </c>
      <c r="E1956" s="2" t="s">
        <v>53</v>
      </c>
      <c r="F1956" s="2" t="s">
        <v>46</v>
      </c>
      <c r="G1956" s="2" t="s">
        <v>47</v>
      </c>
      <c r="H1956" s="2" t="s">
        <v>48</v>
      </c>
      <c r="I1956" s="2" t="s">
        <v>49</v>
      </c>
      <c r="J1956" s="2" t="s">
        <v>50</v>
      </c>
      <c r="K1956" s="11">
        <v>196</v>
      </c>
      <c r="L1956" s="8">
        <v>526.24</v>
      </c>
    </row>
    <row r="1957" spans="1:12" x14ac:dyDescent="0.25">
      <c r="A1957" s="4" t="s">
        <v>42</v>
      </c>
      <c r="B1957" s="4">
        <v>2022</v>
      </c>
      <c r="C1957" s="47">
        <v>44682</v>
      </c>
      <c r="D1957" s="55">
        <f t="shared" si="35"/>
        <v>44682</v>
      </c>
      <c r="E1957" s="4" t="s">
        <v>53</v>
      </c>
      <c r="F1957" s="4" t="s">
        <v>46</v>
      </c>
      <c r="G1957" s="4" t="s">
        <v>47</v>
      </c>
      <c r="H1957" s="4" t="s">
        <v>48</v>
      </c>
      <c r="I1957" s="4" t="s">
        <v>49</v>
      </c>
      <c r="J1957" s="4" t="s">
        <v>50</v>
      </c>
      <c r="K1957" s="10">
        <v>244</v>
      </c>
      <c r="L1957" s="9">
        <v>526.24</v>
      </c>
    </row>
    <row r="1958" spans="1:12" x14ac:dyDescent="0.25">
      <c r="A1958" s="2" t="s">
        <v>42</v>
      </c>
      <c r="B1958" s="2">
        <v>2022</v>
      </c>
      <c r="C1958" s="46">
        <v>44682</v>
      </c>
      <c r="D1958" s="54">
        <f t="shared" si="35"/>
        <v>44682</v>
      </c>
      <c r="E1958" s="2" t="s">
        <v>53</v>
      </c>
      <c r="F1958" s="2" t="s">
        <v>46</v>
      </c>
      <c r="G1958" s="2" t="s">
        <v>47</v>
      </c>
      <c r="H1958" s="2" t="s">
        <v>48</v>
      </c>
      <c r="I1958" s="2" t="s">
        <v>49</v>
      </c>
      <c r="J1958" s="2" t="s">
        <v>50</v>
      </c>
      <c r="K1958" s="11">
        <v>1011</v>
      </c>
      <c r="L1958" s="8">
        <v>1445.73</v>
      </c>
    </row>
    <row r="1959" spans="1:12" x14ac:dyDescent="0.25">
      <c r="A1959" s="4" t="s">
        <v>42</v>
      </c>
      <c r="B1959" s="4">
        <v>2022</v>
      </c>
      <c r="C1959" s="47">
        <v>44682</v>
      </c>
      <c r="D1959" s="55">
        <f t="shared" si="35"/>
        <v>44682</v>
      </c>
      <c r="E1959" s="4" t="s">
        <v>53</v>
      </c>
      <c r="F1959" s="4" t="s">
        <v>46</v>
      </c>
      <c r="G1959" s="4" t="s">
        <v>47</v>
      </c>
      <c r="H1959" s="4" t="s">
        <v>48</v>
      </c>
      <c r="I1959" s="4" t="s">
        <v>49</v>
      </c>
      <c r="J1959" s="4" t="s">
        <v>50</v>
      </c>
      <c r="K1959" s="10">
        <v>240</v>
      </c>
      <c r="L1959" s="9">
        <v>343.2</v>
      </c>
    </row>
    <row r="1960" spans="1:12" x14ac:dyDescent="0.25">
      <c r="A1960" s="2" t="s">
        <v>41</v>
      </c>
      <c r="B1960" s="2">
        <v>2022</v>
      </c>
      <c r="C1960" s="46">
        <v>44682</v>
      </c>
      <c r="D1960" s="54">
        <f t="shared" si="35"/>
        <v>44682</v>
      </c>
      <c r="E1960" s="2" t="s">
        <v>53</v>
      </c>
      <c r="F1960" s="2" t="s">
        <v>46</v>
      </c>
      <c r="G1960" s="2" t="s">
        <v>47</v>
      </c>
      <c r="H1960" s="2" t="s">
        <v>48</v>
      </c>
      <c r="I1960" s="2" t="s">
        <v>49</v>
      </c>
      <c r="J1960" s="2" t="s">
        <v>50</v>
      </c>
      <c r="K1960" s="11">
        <v>195</v>
      </c>
      <c r="L1960" s="8">
        <v>278.85000000000002</v>
      </c>
    </row>
    <row r="1961" spans="1:12" x14ac:dyDescent="0.25">
      <c r="A1961" s="4" t="s">
        <v>41</v>
      </c>
      <c r="B1961" s="4">
        <v>2022</v>
      </c>
      <c r="C1961" s="47">
        <v>44682</v>
      </c>
      <c r="D1961" s="55">
        <f t="shared" si="35"/>
        <v>44682</v>
      </c>
      <c r="E1961" s="4" t="s">
        <v>53</v>
      </c>
      <c r="F1961" s="4" t="s">
        <v>46</v>
      </c>
      <c r="G1961" s="4" t="s">
        <v>47</v>
      </c>
      <c r="H1961" s="4" t="s">
        <v>48</v>
      </c>
      <c r="I1961" s="4" t="s">
        <v>49</v>
      </c>
      <c r="J1961" s="4" t="s">
        <v>50</v>
      </c>
      <c r="K1961" s="10">
        <v>243</v>
      </c>
      <c r="L1961" s="9">
        <v>347.49</v>
      </c>
    </row>
    <row r="1962" spans="1:12" x14ac:dyDescent="0.25">
      <c r="A1962" s="2" t="s">
        <v>42</v>
      </c>
      <c r="B1962" s="2">
        <v>2022</v>
      </c>
      <c r="C1962" s="46">
        <v>44682</v>
      </c>
      <c r="D1962" s="54">
        <f t="shared" si="35"/>
        <v>44682</v>
      </c>
      <c r="E1962" s="2" t="s">
        <v>53</v>
      </c>
      <c r="F1962" s="2" t="s">
        <v>46</v>
      </c>
      <c r="G1962" s="2" t="s">
        <v>47</v>
      </c>
      <c r="H1962" s="2" t="s">
        <v>48</v>
      </c>
      <c r="I1962" s="2" t="s">
        <v>49</v>
      </c>
      <c r="J1962" s="2" t="s">
        <v>50</v>
      </c>
      <c r="K1962" s="11">
        <v>169</v>
      </c>
      <c r="L1962" s="8">
        <v>241.67000000000002</v>
      </c>
    </row>
    <row r="1963" spans="1:12" x14ac:dyDescent="0.25">
      <c r="A1963" s="4" t="s">
        <v>40</v>
      </c>
      <c r="B1963" s="4">
        <v>2022</v>
      </c>
      <c r="C1963" s="47">
        <v>44682</v>
      </c>
      <c r="D1963" s="55">
        <f t="shared" si="35"/>
        <v>44682</v>
      </c>
      <c r="E1963" s="4" t="s">
        <v>53</v>
      </c>
      <c r="F1963" s="4" t="s">
        <v>46</v>
      </c>
      <c r="G1963" s="4" t="s">
        <v>47</v>
      </c>
      <c r="H1963" s="4" t="s">
        <v>48</v>
      </c>
      <c r="I1963" s="4" t="s">
        <v>49</v>
      </c>
      <c r="J1963" s="4" t="s">
        <v>50</v>
      </c>
      <c r="K1963" s="10">
        <v>163</v>
      </c>
      <c r="L1963" s="9">
        <v>233.09</v>
      </c>
    </row>
    <row r="1964" spans="1:12" x14ac:dyDescent="0.25">
      <c r="A1964" s="2" t="s">
        <v>43</v>
      </c>
      <c r="B1964" s="2">
        <v>2022</v>
      </c>
      <c r="C1964" s="46">
        <v>44682</v>
      </c>
      <c r="D1964" s="54">
        <f t="shared" si="35"/>
        <v>44682</v>
      </c>
      <c r="E1964" s="2" t="s">
        <v>53</v>
      </c>
      <c r="F1964" s="2" t="s">
        <v>46</v>
      </c>
      <c r="G1964" s="2" t="s">
        <v>47</v>
      </c>
      <c r="H1964" s="2" t="s">
        <v>48</v>
      </c>
      <c r="I1964" s="2" t="s">
        <v>49</v>
      </c>
      <c r="J1964" s="2" t="s">
        <v>50</v>
      </c>
      <c r="K1964" s="11">
        <v>157</v>
      </c>
      <c r="L1964" s="8">
        <v>224.51</v>
      </c>
    </row>
    <row r="1965" spans="1:12" x14ac:dyDescent="0.25">
      <c r="A1965" s="4" t="s">
        <v>41</v>
      </c>
      <c r="B1965" s="4">
        <v>2022</v>
      </c>
      <c r="C1965" s="47">
        <v>44682</v>
      </c>
      <c r="D1965" s="55">
        <f t="shared" si="35"/>
        <v>44682</v>
      </c>
      <c r="E1965" s="4" t="s">
        <v>53</v>
      </c>
      <c r="F1965" s="4" t="s">
        <v>46</v>
      </c>
      <c r="G1965" s="4" t="s">
        <v>47</v>
      </c>
      <c r="H1965" s="4" t="s">
        <v>48</v>
      </c>
      <c r="I1965" s="4" t="s">
        <v>49</v>
      </c>
      <c r="J1965" s="4" t="s">
        <v>50</v>
      </c>
      <c r="K1965" s="10">
        <v>826</v>
      </c>
      <c r="L1965" s="9">
        <v>1181.18</v>
      </c>
    </row>
    <row r="1966" spans="1:12" x14ac:dyDescent="0.25">
      <c r="A1966" s="2" t="s">
        <v>41</v>
      </c>
      <c r="B1966" s="2">
        <v>2022</v>
      </c>
      <c r="C1966" s="46">
        <v>44682</v>
      </c>
      <c r="D1966" s="54">
        <f t="shared" si="35"/>
        <v>44682</v>
      </c>
      <c r="E1966" s="2" t="s">
        <v>53</v>
      </c>
      <c r="F1966" s="2" t="s">
        <v>46</v>
      </c>
      <c r="G1966" s="2" t="s">
        <v>47</v>
      </c>
      <c r="H1966" s="2" t="s">
        <v>48</v>
      </c>
      <c r="I1966" s="2" t="s">
        <v>49</v>
      </c>
      <c r="J1966" s="2" t="s">
        <v>51</v>
      </c>
      <c r="K1966" s="11">
        <v>167</v>
      </c>
      <c r="L1966" s="8">
        <v>238.81</v>
      </c>
    </row>
    <row r="1967" spans="1:12" x14ac:dyDescent="0.25">
      <c r="A1967" s="4" t="s">
        <v>41</v>
      </c>
      <c r="B1967" s="4">
        <v>2022</v>
      </c>
      <c r="C1967" s="47">
        <v>44682</v>
      </c>
      <c r="D1967" s="55">
        <f t="shared" si="35"/>
        <v>44682</v>
      </c>
      <c r="E1967" s="4" t="s">
        <v>53</v>
      </c>
      <c r="F1967" s="4" t="s">
        <v>46</v>
      </c>
      <c r="G1967" s="4" t="s">
        <v>47</v>
      </c>
      <c r="H1967" s="4" t="s">
        <v>48</v>
      </c>
      <c r="I1967" s="4" t="s">
        <v>49</v>
      </c>
      <c r="J1967" s="4" t="s">
        <v>51</v>
      </c>
      <c r="K1967" s="10">
        <v>161</v>
      </c>
      <c r="L1967" s="9">
        <v>230.23000000000002</v>
      </c>
    </row>
    <row r="1968" spans="1:12" x14ac:dyDescent="0.25">
      <c r="A1968" s="2" t="s">
        <v>41</v>
      </c>
      <c r="B1968" s="2">
        <v>2022</v>
      </c>
      <c r="C1968" s="46">
        <v>44682</v>
      </c>
      <c r="D1968" s="54">
        <f t="shared" si="35"/>
        <v>44682</v>
      </c>
      <c r="E1968" s="2" t="s">
        <v>53</v>
      </c>
      <c r="F1968" s="2" t="s">
        <v>46</v>
      </c>
      <c r="G1968" s="2" t="s">
        <v>47</v>
      </c>
      <c r="H1968" s="2" t="s">
        <v>48</v>
      </c>
      <c r="I1968" s="2" t="s">
        <v>49</v>
      </c>
      <c r="J1968" s="2" t="s">
        <v>51</v>
      </c>
      <c r="K1968" s="11">
        <v>155</v>
      </c>
      <c r="L1968" s="8">
        <v>221.65</v>
      </c>
    </row>
    <row r="1969" spans="1:12" x14ac:dyDescent="0.25">
      <c r="A1969" s="4" t="s">
        <v>42</v>
      </c>
      <c r="B1969" s="4">
        <v>2022</v>
      </c>
      <c r="C1969" s="47">
        <v>44682</v>
      </c>
      <c r="D1969" s="55">
        <f t="shared" si="35"/>
        <v>44682</v>
      </c>
      <c r="E1969" s="4" t="s">
        <v>53</v>
      </c>
      <c r="F1969" s="4" t="s">
        <v>46</v>
      </c>
      <c r="G1969" s="4" t="s">
        <v>47</v>
      </c>
      <c r="H1969" s="4" t="s">
        <v>48</v>
      </c>
      <c r="I1969" s="4" t="s">
        <v>49</v>
      </c>
      <c r="J1969" s="4" t="s">
        <v>50</v>
      </c>
      <c r="K1969" s="10">
        <v>197</v>
      </c>
      <c r="L1969" s="9">
        <v>281.70999999999998</v>
      </c>
    </row>
    <row r="1970" spans="1:12" x14ac:dyDescent="0.25">
      <c r="A1970" s="2" t="s">
        <v>40</v>
      </c>
      <c r="B1970" s="2">
        <v>2022</v>
      </c>
      <c r="C1970" s="46">
        <v>44682</v>
      </c>
      <c r="D1970" s="54">
        <f t="shared" si="35"/>
        <v>44682</v>
      </c>
      <c r="E1970" s="2" t="s">
        <v>53</v>
      </c>
      <c r="F1970" s="2" t="s">
        <v>46</v>
      </c>
      <c r="G1970" s="2" t="s">
        <v>47</v>
      </c>
      <c r="H1970" s="2" t="s">
        <v>48</v>
      </c>
      <c r="I1970" s="2" t="s">
        <v>49</v>
      </c>
      <c r="J1970" s="2" t="s">
        <v>50</v>
      </c>
      <c r="K1970" s="11">
        <v>245</v>
      </c>
      <c r="L1970" s="8">
        <v>350.35</v>
      </c>
    </row>
    <row r="1971" spans="1:12" x14ac:dyDescent="0.25">
      <c r="A1971" s="4" t="s">
        <v>41</v>
      </c>
      <c r="B1971" s="4">
        <v>2022</v>
      </c>
      <c r="C1971" s="47">
        <v>44866</v>
      </c>
      <c r="D1971" s="55">
        <f t="shared" si="35"/>
        <v>44866</v>
      </c>
      <c r="E1971" s="4" t="s">
        <v>53</v>
      </c>
      <c r="F1971" s="4" t="s">
        <v>46</v>
      </c>
      <c r="G1971" s="4" t="s">
        <v>47</v>
      </c>
      <c r="H1971" s="4" t="s">
        <v>48</v>
      </c>
      <c r="I1971" s="4" t="s">
        <v>49</v>
      </c>
      <c r="J1971" s="4" t="s">
        <v>51</v>
      </c>
      <c r="K1971" s="10">
        <v>320</v>
      </c>
      <c r="L1971" s="9">
        <v>457.6</v>
      </c>
    </row>
    <row r="1972" spans="1:12" x14ac:dyDescent="0.25">
      <c r="A1972" s="2" t="s">
        <v>40</v>
      </c>
      <c r="B1972" s="2">
        <v>2022</v>
      </c>
      <c r="C1972" s="46">
        <v>44866</v>
      </c>
      <c r="D1972" s="54">
        <f t="shared" si="35"/>
        <v>44866</v>
      </c>
      <c r="E1972" s="2" t="s">
        <v>53</v>
      </c>
      <c r="F1972" s="2" t="s">
        <v>46</v>
      </c>
      <c r="G1972" s="2" t="s">
        <v>47</v>
      </c>
      <c r="H1972" s="2" t="s">
        <v>48</v>
      </c>
      <c r="I1972" s="2" t="s">
        <v>49</v>
      </c>
      <c r="J1972" s="2" t="s">
        <v>51</v>
      </c>
      <c r="K1972" s="11">
        <v>314</v>
      </c>
      <c r="L1972" s="8">
        <v>449.02</v>
      </c>
    </row>
    <row r="1973" spans="1:12" x14ac:dyDescent="0.25">
      <c r="A1973" s="4" t="s">
        <v>42</v>
      </c>
      <c r="B1973" s="4">
        <v>2022</v>
      </c>
      <c r="C1973" s="47">
        <v>44866</v>
      </c>
      <c r="D1973" s="55">
        <f t="shared" si="35"/>
        <v>44866</v>
      </c>
      <c r="E1973" s="4" t="s">
        <v>53</v>
      </c>
      <c r="F1973" s="4" t="s">
        <v>46</v>
      </c>
      <c r="G1973" s="4" t="s">
        <v>47</v>
      </c>
      <c r="H1973" s="4" t="s">
        <v>48</v>
      </c>
      <c r="I1973" s="4" t="s">
        <v>49</v>
      </c>
      <c r="J1973" s="4" t="s">
        <v>51</v>
      </c>
      <c r="K1973" s="10">
        <v>308</v>
      </c>
      <c r="L1973" s="9">
        <v>440.44</v>
      </c>
    </row>
    <row r="1974" spans="1:12" x14ac:dyDescent="0.25">
      <c r="A1974" s="2" t="s">
        <v>40</v>
      </c>
      <c r="B1974" s="2">
        <v>2022</v>
      </c>
      <c r="C1974" s="46">
        <v>44866</v>
      </c>
      <c r="D1974" s="54">
        <f t="shared" si="35"/>
        <v>44866</v>
      </c>
      <c r="E1974" s="2" t="s">
        <v>53</v>
      </c>
      <c r="F1974" s="2" t="s">
        <v>46</v>
      </c>
      <c r="G1974" s="2" t="s">
        <v>47</v>
      </c>
      <c r="H1974" s="2" t="s">
        <v>48</v>
      </c>
      <c r="I1974" s="2" t="s">
        <v>49</v>
      </c>
      <c r="J1974" s="2" t="s">
        <v>50</v>
      </c>
      <c r="K1974" s="11">
        <v>236</v>
      </c>
      <c r="L1974" s="8">
        <v>337.48</v>
      </c>
    </row>
    <row r="1975" spans="1:12" x14ac:dyDescent="0.25">
      <c r="A1975" s="4" t="s">
        <v>41</v>
      </c>
      <c r="B1975" s="4">
        <v>2022</v>
      </c>
      <c r="C1975" s="47">
        <v>44866</v>
      </c>
      <c r="D1975" s="55">
        <f t="shared" si="35"/>
        <v>44866</v>
      </c>
      <c r="E1975" s="4" t="s">
        <v>53</v>
      </c>
      <c r="F1975" s="4" t="s">
        <v>46</v>
      </c>
      <c r="G1975" s="4" t="s">
        <v>47</v>
      </c>
      <c r="H1975" s="4" t="s">
        <v>48</v>
      </c>
      <c r="I1975" s="4" t="s">
        <v>49</v>
      </c>
      <c r="J1975" s="4" t="s">
        <v>50</v>
      </c>
      <c r="K1975" s="10">
        <v>164</v>
      </c>
      <c r="L1975" s="9">
        <v>234.51999999999998</v>
      </c>
    </row>
    <row r="1976" spans="1:12" x14ac:dyDescent="0.25">
      <c r="A1976" s="2" t="s">
        <v>40</v>
      </c>
      <c r="B1976" s="2">
        <v>2022</v>
      </c>
      <c r="C1976" s="46">
        <v>44866</v>
      </c>
      <c r="D1976" s="54">
        <f t="shared" si="35"/>
        <v>44866</v>
      </c>
      <c r="E1976" s="2" t="s">
        <v>53</v>
      </c>
      <c r="F1976" s="2" t="s">
        <v>46</v>
      </c>
      <c r="G1976" s="2" t="s">
        <v>47</v>
      </c>
      <c r="H1976" s="2" t="s">
        <v>48</v>
      </c>
      <c r="I1976" s="2" t="s">
        <v>49</v>
      </c>
      <c r="J1976" s="2" t="s">
        <v>50</v>
      </c>
      <c r="K1976" s="11">
        <v>212</v>
      </c>
      <c r="L1976" s="8">
        <v>303.15999999999997</v>
      </c>
    </row>
    <row r="1977" spans="1:12" x14ac:dyDescent="0.25">
      <c r="A1977" s="4" t="s">
        <v>41</v>
      </c>
      <c r="B1977" s="4">
        <v>2022</v>
      </c>
      <c r="C1977" s="47">
        <v>44866</v>
      </c>
      <c r="D1977" s="55">
        <f t="shared" si="35"/>
        <v>44866</v>
      </c>
      <c r="E1977" s="4" t="s">
        <v>53</v>
      </c>
      <c r="F1977" s="4" t="s">
        <v>46</v>
      </c>
      <c r="G1977" s="4" t="s">
        <v>47</v>
      </c>
      <c r="H1977" s="4" t="s">
        <v>48</v>
      </c>
      <c r="I1977" s="4" t="s">
        <v>49</v>
      </c>
      <c r="J1977" s="4" t="s">
        <v>50</v>
      </c>
      <c r="K1977" s="10">
        <v>316</v>
      </c>
      <c r="L1977" s="9">
        <v>451.88</v>
      </c>
    </row>
    <row r="1978" spans="1:12" x14ac:dyDescent="0.25">
      <c r="A1978" s="2" t="s">
        <v>40</v>
      </c>
      <c r="B1978" s="2">
        <v>2022</v>
      </c>
      <c r="C1978" s="46">
        <v>44866</v>
      </c>
      <c r="D1978" s="54">
        <f t="shared" si="35"/>
        <v>44866</v>
      </c>
      <c r="E1978" s="2" t="s">
        <v>53</v>
      </c>
      <c r="F1978" s="2" t="s">
        <v>46</v>
      </c>
      <c r="G1978" s="2" t="s">
        <v>47</v>
      </c>
      <c r="H1978" s="2" t="s">
        <v>48</v>
      </c>
      <c r="I1978" s="2" t="s">
        <v>49</v>
      </c>
      <c r="J1978" s="2" t="s">
        <v>50</v>
      </c>
      <c r="K1978" s="11">
        <v>310</v>
      </c>
      <c r="L1978" s="8">
        <v>443.3</v>
      </c>
    </row>
    <row r="1979" spans="1:12" x14ac:dyDescent="0.25">
      <c r="A1979" s="4" t="s">
        <v>41</v>
      </c>
      <c r="B1979" s="4">
        <v>2022</v>
      </c>
      <c r="C1979" s="47">
        <v>44866</v>
      </c>
      <c r="D1979" s="55">
        <f t="shared" si="35"/>
        <v>44866</v>
      </c>
      <c r="E1979" s="4" t="s">
        <v>53</v>
      </c>
      <c r="F1979" s="4" t="s">
        <v>46</v>
      </c>
      <c r="G1979" s="4" t="s">
        <v>47</v>
      </c>
      <c r="H1979" s="4" t="s">
        <v>48</v>
      </c>
      <c r="I1979" s="4" t="s">
        <v>49</v>
      </c>
      <c r="J1979" s="4" t="s">
        <v>50</v>
      </c>
      <c r="K1979" s="10">
        <v>238</v>
      </c>
      <c r="L1979" s="9">
        <v>526.24</v>
      </c>
    </row>
    <row r="1980" spans="1:12" x14ac:dyDescent="0.25">
      <c r="A1980" s="2" t="s">
        <v>41</v>
      </c>
      <c r="B1980" s="2">
        <v>2022</v>
      </c>
      <c r="C1980" s="46">
        <v>44866</v>
      </c>
      <c r="D1980" s="54">
        <f t="shared" si="35"/>
        <v>44866</v>
      </c>
      <c r="E1980" s="2" t="s">
        <v>53</v>
      </c>
      <c r="F1980" s="2" t="s">
        <v>46</v>
      </c>
      <c r="G1980" s="2" t="s">
        <v>47</v>
      </c>
      <c r="H1980" s="2" t="s">
        <v>48</v>
      </c>
      <c r="I1980" s="2" t="s">
        <v>49</v>
      </c>
      <c r="J1980" s="2" t="s">
        <v>50</v>
      </c>
      <c r="K1980" s="11">
        <v>166</v>
      </c>
      <c r="L1980" s="8">
        <v>526.24</v>
      </c>
    </row>
    <row r="1981" spans="1:12" x14ac:dyDescent="0.25">
      <c r="A1981" s="4" t="s">
        <v>40</v>
      </c>
      <c r="B1981" s="4">
        <v>2022</v>
      </c>
      <c r="C1981" s="47">
        <v>44866</v>
      </c>
      <c r="D1981" s="55">
        <f t="shared" si="35"/>
        <v>44866</v>
      </c>
      <c r="E1981" s="4" t="s">
        <v>53</v>
      </c>
      <c r="F1981" s="4" t="s">
        <v>46</v>
      </c>
      <c r="G1981" s="4" t="s">
        <v>47</v>
      </c>
      <c r="H1981" s="4" t="s">
        <v>48</v>
      </c>
      <c r="I1981" s="4" t="s">
        <v>49</v>
      </c>
      <c r="J1981" s="4" t="s">
        <v>50</v>
      </c>
      <c r="K1981" s="10">
        <v>208</v>
      </c>
      <c r="L1981" s="9">
        <v>526.24</v>
      </c>
    </row>
    <row r="1982" spans="1:12" x14ac:dyDescent="0.25">
      <c r="A1982" s="2" t="s">
        <v>42</v>
      </c>
      <c r="B1982" s="2">
        <v>2022</v>
      </c>
      <c r="C1982" s="46">
        <v>44866</v>
      </c>
      <c r="D1982" s="54">
        <f t="shared" si="35"/>
        <v>44866</v>
      </c>
      <c r="E1982" s="2" t="s">
        <v>53</v>
      </c>
      <c r="F1982" s="2" t="s">
        <v>46</v>
      </c>
      <c r="G1982" s="2" t="s">
        <v>47</v>
      </c>
      <c r="H1982" s="2" t="s">
        <v>48</v>
      </c>
      <c r="I1982" s="2" t="s">
        <v>49</v>
      </c>
      <c r="J1982" s="2" t="s">
        <v>50</v>
      </c>
      <c r="K1982" s="11">
        <v>963</v>
      </c>
      <c r="L1982" s="8">
        <v>1377.09</v>
      </c>
    </row>
    <row r="1983" spans="1:12" x14ac:dyDescent="0.25">
      <c r="A1983" s="4" t="s">
        <v>40</v>
      </c>
      <c r="B1983" s="4">
        <v>2022</v>
      </c>
      <c r="C1983" s="47">
        <v>44866</v>
      </c>
      <c r="D1983" s="55">
        <f t="shared" si="35"/>
        <v>44866</v>
      </c>
      <c r="E1983" s="4" t="s">
        <v>53</v>
      </c>
      <c r="F1983" s="4" t="s">
        <v>46</v>
      </c>
      <c r="G1983" s="4" t="s">
        <v>47</v>
      </c>
      <c r="H1983" s="4" t="s">
        <v>48</v>
      </c>
      <c r="I1983" s="4" t="s">
        <v>49</v>
      </c>
      <c r="J1983" s="4" t="s">
        <v>50</v>
      </c>
      <c r="K1983" s="10">
        <v>1017</v>
      </c>
      <c r="L1983" s="9">
        <v>1454.31</v>
      </c>
    </row>
    <row r="1984" spans="1:12" x14ac:dyDescent="0.25">
      <c r="A1984" s="2" t="s">
        <v>40</v>
      </c>
      <c r="B1984" s="2">
        <v>2022</v>
      </c>
      <c r="C1984" s="46">
        <v>44866</v>
      </c>
      <c r="D1984" s="54">
        <f t="shared" si="35"/>
        <v>44866</v>
      </c>
      <c r="E1984" s="2" t="s">
        <v>53</v>
      </c>
      <c r="F1984" s="2" t="s">
        <v>46</v>
      </c>
      <c r="G1984" s="2" t="s">
        <v>47</v>
      </c>
      <c r="H1984" s="2" t="s">
        <v>48</v>
      </c>
      <c r="I1984" s="2" t="s">
        <v>49</v>
      </c>
      <c r="J1984" s="2" t="s">
        <v>50</v>
      </c>
      <c r="K1984" s="11">
        <v>210</v>
      </c>
      <c r="L1984" s="8">
        <v>300.3</v>
      </c>
    </row>
    <row r="1985" spans="1:12" x14ac:dyDescent="0.25">
      <c r="A1985" s="4" t="s">
        <v>40</v>
      </c>
      <c r="B1985" s="4">
        <v>2022</v>
      </c>
      <c r="C1985" s="47">
        <v>44866</v>
      </c>
      <c r="D1985" s="55">
        <f t="shared" si="35"/>
        <v>44866</v>
      </c>
      <c r="E1985" s="4" t="s">
        <v>53</v>
      </c>
      <c r="F1985" s="4" t="s">
        <v>46</v>
      </c>
      <c r="G1985" s="4" t="s">
        <v>47</v>
      </c>
      <c r="H1985" s="4" t="s">
        <v>48</v>
      </c>
      <c r="I1985" s="4" t="s">
        <v>49</v>
      </c>
      <c r="J1985" s="4" t="s">
        <v>50</v>
      </c>
      <c r="K1985" s="10">
        <v>237</v>
      </c>
      <c r="L1985" s="9">
        <v>338.90999999999997</v>
      </c>
    </row>
    <row r="1986" spans="1:12" x14ac:dyDescent="0.25">
      <c r="A1986" s="2" t="s">
        <v>41</v>
      </c>
      <c r="B1986" s="2">
        <v>2022</v>
      </c>
      <c r="C1986" s="46">
        <v>44866</v>
      </c>
      <c r="D1986" s="54">
        <f t="shared" si="35"/>
        <v>44866</v>
      </c>
      <c r="E1986" s="2" t="s">
        <v>53</v>
      </c>
      <c r="F1986" s="2" t="s">
        <v>46</v>
      </c>
      <c r="G1986" s="2" t="s">
        <v>47</v>
      </c>
      <c r="H1986" s="2" t="s">
        <v>48</v>
      </c>
      <c r="I1986" s="2" t="s">
        <v>49</v>
      </c>
      <c r="J1986" s="2" t="s">
        <v>50</v>
      </c>
      <c r="K1986" s="11">
        <v>165</v>
      </c>
      <c r="L1986" s="8">
        <v>235.95</v>
      </c>
    </row>
    <row r="1987" spans="1:12" x14ac:dyDescent="0.25">
      <c r="A1987" s="4" t="s">
        <v>42</v>
      </c>
      <c r="B1987" s="4">
        <v>2022</v>
      </c>
      <c r="C1987" s="47">
        <v>44866</v>
      </c>
      <c r="D1987" s="55">
        <f t="shared" si="35"/>
        <v>44866</v>
      </c>
      <c r="E1987" s="4" t="s">
        <v>53</v>
      </c>
      <c r="F1987" s="4" t="s">
        <v>46</v>
      </c>
      <c r="G1987" s="4" t="s">
        <v>47</v>
      </c>
      <c r="H1987" s="4" t="s">
        <v>48</v>
      </c>
      <c r="I1987" s="4" t="s">
        <v>49</v>
      </c>
      <c r="J1987" s="4" t="s">
        <v>50</v>
      </c>
      <c r="K1987" s="10">
        <v>213</v>
      </c>
      <c r="L1987" s="9">
        <v>304.59000000000003</v>
      </c>
    </row>
    <row r="1988" spans="1:12" x14ac:dyDescent="0.25">
      <c r="A1988" s="2" t="s">
        <v>41</v>
      </c>
      <c r="B1988" s="2">
        <v>2022</v>
      </c>
      <c r="C1988" s="46">
        <v>44866</v>
      </c>
      <c r="D1988" s="54">
        <f t="shared" si="35"/>
        <v>44866</v>
      </c>
      <c r="E1988" s="2" t="s">
        <v>53</v>
      </c>
      <c r="F1988" s="2" t="s">
        <v>46</v>
      </c>
      <c r="G1988" s="2" t="s">
        <v>47</v>
      </c>
      <c r="H1988" s="2" t="s">
        <v>48</v>
      </c>
      <c r="I1988" s="2" t="s">
        <v>49</v>
      </c>
      <c r="J1988" s="2" t="s">
        <v>50</v>
      </c>
      <c r="K1988" s="11">
        <v>319</v>
      </c>
      <c r="L1988" s="8">
        <v>456.16999999999996</v>
      </c>
    </row>
    <row r="1989" spans="1:12" x14ac:dyDescent="0.25">
      <c r="A1989" s="4" t="s">
        <v>41</v>
      </c>
      <c r="B1989" s="4">
        <v>2022</v>
      </c>
      <c r="C1989" s="47">
        <v>44866</v>
      </c>
      <c r="D1989" s="55">
        <f t="shared" si="35"/>
        <v>44866</v>
      </c>
      <c r="E1989" s="4" t="s">
        <v>53</v>
      </c>
      <c r="F1989" s="4" t="s">
        <v>46</v>
      </c>
      <c r="G1989" s="4" t="s">
        <v>47</v>
      </c>
      <c r="H1989" s="4" t="s">
        <v>48</v>
      </c>
      <c r="I1989" s="4" t="s">
        <v>49</v>
      </c>
      <c r="J1989" s="4" t="s">
        <v>50</v>
      </c>
      <c r="K1989" s="10">
        <v>313</v>
      </c>
      <c r="L1989" s="9">
        <v>447.59000000000003</v>
      </c>
    </row>
    <row r="1990" spans="1:12" x14ac:dyDescent="0.25">
      <c r="A1990" s="2" t="s">
        <v>40</v>
      </c>
      <c r="B1990" s="2">
        <v>2022</v>
      </c>
      <c r="C1990" s="46">
        <v>44866</v>
      </c>
      <c r="D1990" s="54">
        <f t="shared" si="35"/>
        <v>44866</v>
      </c>
      <c r="E1990" s="2" t="s">
        <v>53</v>
      </c>
      <c r="F1990" s="2" t="s">
        <v>46</v>
      </c>
      <c r="G1990" s="2" t="s">
        <v>47</v>
      </c>
      <c r="H1990" s="2" t="s">
        <v>48</v>
      </c>
      <c r="I1990" s="2" t="s">
        <v>49</v>
      </c>
      <c r="J1990" s="2" t="s">
        <v>50</v>
      </c>
      <c r="K1990" s="11">
        <v>307</v>
      </c>
      <c r="L1990" s="8">
        <v>439.01</v>
      </c>
    </row>
    <row r="1991" spans="1:12" x14ac:dyDescent="0.25">
      <c r="A1991" s="4" t="s">
        <v>40</v>
      </c>
      <c r="B1991" s="4">
        <v>2022</v>
      </c>
      <c r="C1991" s="47">
        <v>44866</v>
      </c>
      <c r="D1991" s="55">
        <f t="shared" si="35"/>
        <v>44866</v>
      </c>
      <c r="E1991" s="4" t="s">
        <v>53</v>
      </c>
      <c r="F1991" s="4" t="s">
        <v>46</v>
      </c>
      <c r="G1991" s="4" t="s">
        <v>47</v>
      </c>
      <c r="H1991" s="4" t="s">
        <v>48</v>
      </c>
      <c r="I1991" s="4" t="s">
        <v>49</v>
      </c>
      <c r="J1991" s="4" t="s">
        <v>50</v>
      </c>
      <c r="K1991" s="10">
        <v>235</v>
      </c>
      <c r="L1991" s="9">
        <v>336.05</v>
      </c>
    </row>
    <row r="1992" spans="1:12" x14ac:dyDescent="0.25">
      <c r="A1992" s="2" t="s">
        <v>40</v>
      </c>
      <c r="B1992" s="2">
        <v>2022</v>
      </c>
      <c r="C1992" s="46">
        <v>44866</v>
      </c>
      <c r="D1992" s="54">
        <f t="shared" si="35"/>
        <v>44866</v>
      </c>
      <c r="E1992" s="2" t="s">
        <v>53</v>
      </c>
      <c r="F1992" s="2" t="s">
        <v>46</v>
      </c>
      <c r="G1992" s="2" t="s">
        <v>47</v>
      </c>
      <c r="H1992" s="2" t="s">
        <v>48</v>
      </c>
      <c r="I1992" s="2" t="s">
        <v>49</v>
      </c>
      <c r="J1992" s="2" t="s">
        <v>50</v>
      </c>
      <c r="K1992" s="11">
        <v>798</v>
      </c>
      <c r="L1992" s="8">
        <v>1141.1399999999999</v>
      </c>
    </row>
    <row r="1993" spans="1:12" x14ac:dyDescent="0.25">
      <c r="A1993" s="4" t="s">
        <v>41</v>
      </c>
      <c r="B1993" s="4">
        <v>2022</v>
      </c>
      <c r="C1993" s="47">
        <v>44866</v>
      </c>
      <c r="D1993" s="55">
        <f t="shared" si="35"/>
        <v>44866</v>
      </c>
      <c r="E1993" s="4" t="s">
        <v>53</v>
      </c>
      <c r="F1993" s="4" t="s">
        <v>46</v>
      </c>
      <c r="G1993" s="4" t="s">
        <v>47</v>
      </c>
      <c r="H1993" s="4" t="s">
        <v>48</v>
      </c>
      <c r="I1993" s="4" t="s">
        <v>49</v>
      </c>
      <c r="J1993" s="4" t="s">
        <v>50</v>
      </c>
      <c r="K1993" s="10">
        <v>831</v>
      </c>
      <c r="L1993" s="9">
        <v>1188.33</v>
      </c>
    </row>
    <row r="1994" spans="1:12" x14ac:dyDescent="0.25">
      <c r="A1994" s="2" t="s">
        <v>42</v>
      </c>
      <c r="B1994" s="2">
        <v>2022</v>
      </c>
      <c r="C1994" s="46">
        <v>44866</v>
      </c>
      <c r="D1994" s="54">
        <f t="shared" si="35"/>
        <v>44866</v>
      </c>
      <c r="E1994" s="2" t="s">
        <v>53</v>
      </c>
      <c r="F1994" s="2" t="s">
        <v>46</v>
      </c>
      <c r="G1994" s="2" t="s">
        <v>47</v>
      </c>
      <c r="H1994" s="2" t="s">
        <v>48</v>
      </c>
      <c r="I1994" s="2" t="s">
        <v>49</v>
      </c>
      <c r="J1994" s="2" t="s">
        <v>51</v>
      </c>
      <c r="K1994" s="11">
        <v>317</v>
      </c>
      <c r="L1994" s="8">
        <v>453.31</v>
      </c>
    </row>
    <row r="1995" spans="1:12" x14ac:dyDescent="0.25">
      <c r="A1995" s="4" t="s">
        <v>40</v>
      </c>
      <c r="B1995" s="4">
        <v>2022</v>
      </c>
      <c r="C1995" s="47">
        <v>44866</v>
      </c>
      <c r="D1995" s="55">
        <f t="shared" si="35"/>
        <v>44866</v>
      </c>
      <c r="E1995" s="4" t="s">
        <v>53</v>
      </c>
      <c r="F1995" s="4" t="s">
        <v>46</v>
      </c>
      <c r="G1995" s="4" t="s">
        <v>47</v>
      </c>
      <c r="H1995" s="4" t="s">
        <v>48</v>
      </c>
      <c r="I1995" s="4" t="s">
        <v>49</v>
      </c>
      <c r="J1995" s="4" t="s">
        <v>51</v>
      </c>
      <c r="K1995" s="10">
        <v>311</v>
      </c>
      <c r="L1995" s="9">
        <v>444.73</v>
      </c>
    </row>
    <row r="1996" spans="1:12" x14ac:dyDescent="0.25">
      <c r="A1996" s="2" t="s">
        <v>44</v>
      </c>
      <c r="B1996" s="2">
        <v>2022</v>
      </c>
      <c r="C1996" s="46">
        <v>44866</v>
      </c>
      <c r="D1996" s="54">
        <f t="shared" si="35"/>
        <v>44866</v>
      </c>
      <c r="E1996" s="2" t="s">
        <v>53</v>
      </c>
      <c r="F1996" s="2" t="s">
        <v>46</v>
      </c>
      <c r="G1996" s="2" t="s">
        <v>47</v>
      </c>
      <c r="H1996" s="2" t="s">
        <v>48</v>
      </c>
      <c r="I1996" s="2" t="s">
        <v>49</v>
      </c>
      <c r="J1996" s="2" t="s">
        <v>51</v>
      </c>
      <c r="K1996" s="11">
        <v>305</v>
      </c>
      <c r="L1996" s="8">
        <v>436.15</v>
      </c>
    </row>
    <row r="1997" spans="1:12" x14ac:dyDescent="0.25">
      <c r="A1997" s="4" t="s">
        <v>40</v>
      </c>
      <c r="B1997" s="4">
        <v>2022</v>
      </c>
      <c r="C1997" s="47">
        <v>44866</v>
      </c>
      <c r="D1997" s="55">
        <f t="shared" si="35"/>
        <v>44866</v>
      </c>
      <c r="E1997" s="4" t="s">
        <v>53</v>
      </c>
      <c r="F1997" s="4" t="s">
        <v>46</v>
      </c>
      <c r="G1997" s="4" t="s">
        <v>47</v>
      </c>
      <c r="H1997" s="4" t="s">
        <v>48</v>
      </c>
      <c r="I1997" s="4" t="s">
        <v>49</v>
      </c>
      <c r="J1997" s="4" t="s">
        <v>50</v>
      </c>
      <c r="K1997" s="10">
        <v>239</v>
      </c>
      <c r="L1997" s="9">
        <v>341.77</v>
      </c>
    </row>
    <row r="1998" spans="1:12" x14ac:dyDescent="0.25">
      <c r="A1998" s="2" t="s">
        <v>40</v>
      </c>
      <c r="B1998" s="2">
        <v>2022</v>
      </c>
      <c r="C1998" s="46">
        <v>44866</v>
      </c>
      <c r="D1998" s="54">
        <f t="shared" si="35"/>
        <v>44866</v>
      </c>
      <c r="E1998" s="2" t="s">
        <v>53</v>
      </c>
      <c r="F1998" s="2" t="s">
        <v>46</v>
      </c>
      <c r="G1998" s="2" t="s">
        <v>47</v>
      </c>
      <c r="H1998" s="2" t="s">
        <v>48</v>
      </c>
      <c r="I1998" s="2" t="s">
        <v>49</v>
      </c>
      <c r="J1998" s="2" t="s">
        <v>50</v>
      </c>
      <c r="K1998" s="11">
        <v>209</v>
      </c>
      <c r="L1998" s="8">
        <v>298.87</v>
      </c>
    </row>
    <row r="1999" spans="1:12" x14ac:dyDescent="0.25">
      <c r="A1999" s="4" t="s">
        <v>42</v>
      </c>
      <c r="B1999" s="4">
        <v>2022</v>
      </c>
      <c r="C1999" s="47">
        <v>44835</v>
      </c>
      <c r="D1999" s="55">
        <f t="shared" si="35"/>
        <v>44835</v>
      </c>
      <c r="E1999" s="4" t="s">
        <v>53</v>
      </c>
      <c r="F1999" s="4" t="s">
        <v>46</v>
      </c>
      <c r="G1999" s="4" t="s">
        <v>47</v>
      </c>
      <c r="H1999" s="4" t="s">
        <v>48</v>
      </c>
      <c r="I1999" s="4" t="s">
        <v>49</v>
      </c>
      <c r="J1999" s="4" t="s">
        <v>51</v>
      </c>
      <c r="K1999" s="10">
        <v>332</v>
      </c>
      <c r="L1999" s="9">
        <v>474.76</v>
      </c>
    </row>
    <row r="2000" spans="1:12" x14ac:dyDescent="0.25">
      <c r="A2000" s="2" t="s">
        <v>41</v>
      </c>
      <c r="B2000" s="2">
        <v>2022</v>
      </c>
      <c r="C2000" s="46">
        <v>44835</v>
      </c>
      <c r="D2000" s="54">
        <f t="shared" si="35"/>
        <v>44835</v>
      </c>
      <c r="E2000" s="2" t="s">
        <v>53</v>
      </c>
      <c r="F2000" s="2" t="s">
        <v>46</v>
      </c>
      <c r="G2000" s="2" t="s">
        <v>47</v>
      </c>
      <c r="H2000" s="2" t="s">
        <v>48</v>
      </c>
      <c r="I2000" s="2" t="s">
        <v>49</v>
      </c>
      <c r="J2000" s="2" t="s">
        <v>51</v>
      </c>
      <c r="K2000" s="11">
        <v>326</v>
      </c>
      <c r="L2000" s="8">
        <v>466.18</v>
      </c>
    </row>
    <row r="2001" spans="1:12" x14ac:dyDescent="0.25">
      <c r="A2001" s="4" t="s">
        <v>40</v>
      </c>
      <c r="B2001" s="4">
        <v>2022</v>
      </c>
      <c r="C2001" s="47">
        <v>44835</v>
      </c>
      <c r="D2001" s="55">
        <f t="shared" si="35"/>
        <v>44835</v>
      </c>
      <c r="E2001" s="4" t="s">
        <v>53</v>
      </c>
      <c r="F2001" s="4" t="s">
        <v>46</v>
      </c>
      <c r="G2001" s="4" t="s">
        <v>47</v>
      </c>
      <c r="H2001" s="4" t="s">
        <v>48</v>
      </c>
      <c r="I2001" s="4" t="s">
        <v>49</v>
      </c>
      <c r="J2001" s="4" t="s">
        <v>50</v>
      </c>
      <c r="K2001" s="10">
        <v>242</v>
      </c>
      <c r="L2001" s="9">
        <v>346.06</v>
      </c>
    </row>
    <row r="2002" spans="1:12" x14ac:dyDescent="0.25">
      <c r="A2002" s="2" t="s">
        <v>40</v>
      </c>
      <c r="B2002" s="2">
        <v>2022</v>
      </c>
      <c r="C2002" s="46">
        <v>44835</v>
      </c>
      <c r="D2002" s="54">
        <f t="shared" ref="D2002:D2065" si="36">C2002</f>
        <v>44835</v>
      </c>
      <c r="E2002" s="2" t="s">
        <v>53</v>
      </c>
      <c r="F2002" s="2" t="s">
        <v>46</v>
      </c>
      <c r="G2002" s="2" t="s">
        <v>47</v>
      </c>
      <c r="H2002" s="2" t="s">
        <v>48</v>
      </c>
      <c r="I2002" s="2" t="s">
        <v>49</v>
      </c>
      <c r="J2002" s="2" t="s">
        <v>50</v>
      </c>
      <c r="K2002" s="11">
        <v>170</v>
      </c>
      <c r="L2002" s="8">
        <v>243.1</v>
      </c>
    </row>
    <row r="2003" spans="1:12" x14ac:dyDescent="0.25">
      <c r="A2003" s="4" t="s">
        <v>40</v>
      </c>
      <c r="B2003" s="4">
        <v>2022</v>
      </c>
      <c r="C2003" s="47">
        <v>44835</v>
      </c>
      <c r="D2003" s="55">
        <f t="shared" si="36"/>
        <v>44835</v>
      </c>
      <c r="E2003" s="4" t="s">
        <v>53</v>
      </c>
      <c r="F2003" s="4" t="s">
        <v>46</v>
      </c>
      <c r="G2003" s="4" t="s">
        <v>47</v>
      </c>
      <c r="H2003" s="4" t="s">
        <v>48</v>
      </c>
      <c r="I2003" s="4" t="s">
        <v>49</v>
      </c>
      <c r="J2003" s="4" t="s">
        <v>50</v>
      </c>
      <c r="K2003" s="10">
        <v>218</v>
      </c>
      <c r="L2003" s="9">
        <v>311.74</v>
      </c>
    </row>
    <row r="2004" spans="1:12" x14ac:dyDescent="0.25">
      <c r="A2004" s="2" t="s">
        <v>40</v>
      </c>
      <c r="B2004" s="2">
        <v>2022</v>
      </c>
      <c r="C2004" s="46">
        <v>44835</v>
      </c>
      <c r="D2004" s="54">
        <f t="shared" si="36"/>
        <v>44835</v>
      </c>
      <c r="E2004" s="2" t="s">
        <v>53</v>
      </c>
      <c r="F2004" s="2" t="s">
        <v>46</v>
      </c>
      <c r="G2004" s="2" t="s">
        <v>47</v>
      </c>
      <c r="H2004" s="2" t="s">
        <v>48</v>
      </c>
      <c r="I2004" s="2" t="s">
        <v>49</v>
      </c>
      <c r="J2004" s="2" t="s">
        <v>50</v>
      </c>
      <c r="K2004" s="11">
        <v>334</v>
      </c>
      <c r="L2004" s="8">
        <v>477.62</v>
      </c>
    </row>
    <row r="2005" spans="1:12" x14ac:dyDescent="0.25">
      <c r="A2005" s="4" t="s">
        <v>43</v>
      </c>
      <c r="B2005" s="4">
        <v>2022</v>
      </c>
      <c r="C2005" s="47">
        <v>44835</v>
      </c>
      <c r="D2005" s="55">
        <f t="shared" si="36"/>
        <v>44835</v>
      </c>
      <c r="E2005" s="4" t="s">
        <v>53</v>
      </c>
      <c r="F2005" s="4" t="s">
        <v>46</v>
      </c>
      <c r="G2005" s="4" t="s">
        <v>47</v>
      </c>
      <c r="H2005" s="4" t="s">
        <v>48</v>
      </c>
      <c r="I2005" s="4" t="s">
        <v>49</v>
      </c>
      <c r="J2005" s="4" t="s">
        <v>50</v>
      </c>
      <c r="K2005" s="10">
        <v>328</v>
      </c>
      <c r="L2005" s="9">
        <v>469.03999999999996</v>
      </c>
    </row>
    <row r="2006" spans="1:12" x14ac:dyDescent="0.25">
      <c r="A2006" s="2" t="s">
        <v>41</v>
      </c>
      <c r="B2006" s="2">
        <v>2022</v>
      </c>
      <c r="C2006" s="46">
        <v>44835</v>
      </c>
      <c r="D2006" s="54">
        <f t="shared" si="36"/>
        <v>44835</v>
      </c>
      <c r="E2006" s="2" t="s">
        <v>53</v>
      </c>
      <c r="F2006" s="2" t="s">
        <v>46</v>
      </c>
      <c r="G2006" s="2" t="s">
        <v>47</v>
      </c>
      <c r="H2006" s="2" t="s">
        <v>48</v>
      </c>
      <c r="I2006" s="2" t="s">
        <v>49</v>
      </c>
      <c r="J2006" s="2" t="s">
        <v>50</v>
      </c>
      <c r="K2006" s="11">
        <v>322</v>
      </c>
      <c r="L2006" s="8">
        <v>460.46000000000004</v>
      </c>
    </row>
    <row r="2007" spans="1:12" x14ac:dyDescent="0.25">
      <c r="A2007" s="4" t="s">
        <v>41</v>
      </c>
      <c r="B2007" s="4">
        <v>2022</v>
      </c>
      <c r="C2007" s="47">
        <v>44835</v>
      </c>
      <c r="D2007" s="55">
        <f t="shared" si="36"/>
        <v>44835</v>
      </c>
      <c r="E2007" s="4" t="s">
        <v>53</v>
      </c>
      <c r="F2007" s="4" t="s">
        <v>46</v>
      </c>
      <c r="G2007" s="4" t="s">
        <v>47</v>
      </c>
      <c r="H2007" s="4" t="s">
        <v>48</v>
      </c>
      <c r="I2007" s="4" t="s">
        <v>49</v>
      </c>
      <c r="J2007" s="4" t="s">
        <v>50</v>
      </c>
      <c r="K2007" s="10">
        <v>244</v>
      </c>
      <c r="L2007" s="9">
        <v>526.24</v>
      </c>
    </row>
    <row r="2008" spans="1:12" x14ac:dyDescent="0.25">
      <c r="A2008" s="2" t="s">
        <v>41</v>
      </c>
      <c r="B2008" s="2">
        <v>2022</v>
      </c>
      <c r="C2008" s="46">
        <v>44835</v>
      </c>
      <c r="D2008" s="54">
        <f t="shared" si="36"/>
        <v>44835</v>
      </c>
      <c r="E2008" s="2" t="s">
        <v>53</v>
      </c>
      <c r="F2008" s="2" t="s">
        <v>46</v>
      </c>
      <c r="G2008" s="2" t="s">
        <v>47</v>
      </c>
      <c r="H2008" s="2" t="s">
        <v>48</v>
      </c>
      <c r="I2008" s="2" t="s">
        <v>49</v>
      </c>
      <c r="J2008" s="2" t="s">
        <v>50</v>
      </c>
      <c r="K2008" s="11">
        <v>214</v>
      </c>
      <c r="L2008" s="8">
        <v>526.24</v>
      </c>
    </row>
    <row r="2009" spans="1:12" x14ac:dyDescent="0.25">
      <c r="A2009" s="4" t="s">
        <v>40</v>
      </c>
      <c r="B2009" s="4">
        <v>2022</v>
      </c>
      <c r="C2009" s="47">
        <v>44835</v>
      </c>
      <c r="D2009" s="55">
        <f t="shared" si="36"/>
        <v>44835</v>
      </c>
      <c r="E2009" s="4" t="s">
        <v>53</v>
      </c>
      <c r="F2009" s="4" t="s">
        <v>46</v>
      </c>
      <c r="G2009" s="4" t="s">
        <v>47</v>
      </c>
      <c r="H2009" s="4" t="s">
        <v>48</v>
      </c>
      <c r="I2009" s="4" t="s">
        <v>49</v>
      </c>
      <c r="J2009" s="4" t="s">
        <v>50</v>
      </c>
      <c r="K2009" s="10">
        <v>1016</v>
      </c>
      <c r="L2009" s="9">
        <v>1452.88</v>
      </c>
    </row>
    <row r="2010" spans="1:12" x14ac:dyDescent="0.25">
      <c r="A2010" s="2" t="s">
        <v>41</v>
      </c>
      <c r="B2010" s="2">
        <v>2022</v>
      </c>
      <c r="C2010" s="46">
        <v>44835</v>
      </c>
      <c r="D2010" s="54">
        <f t="shared" si="36"/>
        <v>44835</v>
      </c>
      <c r="E2010" s="2" t="s">
        <v>53</v>
      </c>
      <c r="F2010" s="2" t="s">
        <v>46</v>
      </c>
      <c r="G2010" s="2" t="s">
        <v>47</v>
      </c>
      <c r="H2010" s="2" t="s">
        <v>48</v>
      </c>
      <c r="I2010" s="2" t="s">
        <v>49</v>
      </c>
      <c r="J2010" s="2" t="s">
        <v>50</v>
      </c>
      <c r="K2010" s="11">
        <v>216</v>
      </c>
      <c r="L2010" s="8">
        <v>308.88</v>
      </c>
    </row>
    <row r="2011" spans="1:12" x14ac:dyDescent="0.25">
      <c r="A2011" s="4" t="s">
        <v>41</v>
      </c>
      <c r="B2011" s="4">
        <v>2022</v>
      </c>
      <c r="C2011" s="47">
        <v>44835</v>
      </c>
      <c r="D2011" s="55">
        <f t="shared" si="36"/>
        <v>44835</v>
      </c>
      <c r="E2011" s="4" t="s">
        <v>53</v>
      </c>
      <c r="F2011" s="4" t="s">
        <v>46</v>
      </c>
      <c r="G2011" s="4" t="s">
        <v>47</v>
      </c>
      <c r="H2011" s="4" t="s">
        <v>48</v>
      </c>
      <c r="I2011" s="4" t="s">
        <v>49</v>
      </c>
      <c r="J2011" s="4" t="s">
        <v>50</v>
      </c>
      <c r="K2011" s="10">
        <v>243</v>
      </c>
      <c r="L2011" s="9">
        <v>347.49</v>
      </c>
    </row>
    <row r="2012" spans="1:12" x14ac:dyDescent="0.25">
      <c r="A2012" s="2" t="s">
        <v>40</v>
      </c>
      <c r="B2012" s="2">
        <v>2022</v>
      </c>
      <c r="C2012" s="46">
        <v>44835</v>
      </c>
      <c r="D2012" s="54">
        <f t="shared" si="36"/>
        <v>44835</v>
      </c>
      <c r="E2012" s="2" t="s">
        <v>53</v>
      </c>
      <c r="F2012" s="2" t="s">
        <v>46</v>
      </c>
      <c r="G2012" s="2" t="s">
        <v>47</v>
      </c>
      <c r="H2012" s="2" t="s">
        <v>48</v>
      </c>
      <c r="I2012" s="2" t="s">
        <v>49</v>
      </c>
      <c r="J2012" s="2" t="s">
        <v>50</v>
      </c>
      <c r="K2012" s="11">
        <v>171</v>
      </c>
      <c r="L2012" s="8">
        <v>244.53</v>
      </c>
    </row>
    <row r="2013" spans="1:12" x14ac:dyDescent="0.25">
      <c r="A2013" s="4" t="s">
        <v>40</v>
      </c>
      <c r="B2013" s="4">
        <v>2022</v>
      </c>
      <c r="C2013" s="47">
        <v>44835</v>
      </c>
      <c r="D2013" s="55">
        <f t="shared" si="36"/>
        <v>44835</v>
      </c>
      <c r="E2013" s="4" t="s">
        <v>53</v>
      </c>
      <c r="F2013" s="4" t="s">
        <v>46</v>
      </c>
      <c r="G2013" s="4" t="s">
        <v>47</v>
      </c>
      <c r="H2013" s="4" t="s">
        <v>48</v>
      </c>
      <c r="I2013" s="4" t="s">
        <v>49</v>
      </c>
      <c r="J2013" s="4" t="s">
        <v>50</v>
      </c>
      <c r="K2013" s="10">
        <v>331</v>
      </c>
      <c r="L2013" s="9">
        <v>473.33</v>
      </c>
    </row>
    <row r="2014" spans="1:12" x14ac:dyDescent="0.25">
      <c r="A2014" s="2" t="s">
        <v>40</v>
      </c>
      <c r="B2014" s="2">
        <v>2022</v>
      </c>
      <c r="C2014" s="46">
        <v>44835</v>
      </c>
      <c r="D2014" s="54">
        <f t="shared" si="36"/>
        <v>44835</v>
      </c>
      <c r="E2014" s="2" t="s">
        <v>53</v>
      </c>
      <c r="F2014" s="2" t="s">
        <v>46</v>
      </c>
      <c r="G2014" s="2" t="s">
        <v>47</v>
      </c>
      <c r="H2014" s="2" t="s">
        <v>48</v>
      </c>
      <c r="I2014" s="2" t="s">
        <v>49</v>
      </c>
      <c r="J2014" s="2" t="s">
        <v>50</v>
      </c>
      <c r="K2014" s="11">
        <v>325</v>
      </c>
      <c r="L2014" s="8">
        <v>464.75</v>
      </c>
    </row>
    <row r="2015" spans="1:12" x14ac:dyDescent="0.25">
      <c r="A2015" s="4" t="s">
        <v>41</v>
      </c>
      <c r="B2015" s="4">
        <v>2022</v>
      </c>
      <c r="C2015" s="47">
        <v>44835</v>
      </c>
      <c r="D2015" s="55">
        <f t="shared" si="36"/>
        <v>44835</v>
      </c>
      <c r="E2015" s="4" t="s">
        <v>53</v>
      </c>
      <c r="F2015" s="4" t="s">
        <v>46</v>
      </c>
      <c r="G2015" s="4" t="s">
        <v>47</v>
      </c>
      <c r="H2015" s="4" t="s">
        <v>48</v>
      </c>
      <c r="I2015" s="4" t="s">
        <v>49</v>
      </c>
      <c r="J2015" s="4" t="s">
        <v>50</v>
      </c>
      <c r="K2015" s="10">
        <v>241</v>
      </c>
      <c r="L2015" s="9">
        <v>344.63</v>
      </c>
    </row>
    <row r="2016" spans="1:12" x14ac:dyDescent="0.25">
      <c r="A2016" s="2" t="s">
        <v>43</v>
      </c>
      <c r="B2016" s="2">
        <v>2022</v>
      </c>
      <c r="C2016" s="46">
        <v>44835</v>
      </c>
      <c r="D2016" s="54">
        <f t="shared" si="36"/>
        <v>44835</v>
      </c>
      <c r="E2016" s="2" t="s">
        <v>53</v>
      </c>
      <c r="F2016" s="2" t="s">
        <v>46</v>
      </c>
      <c r="G2016" s="2" t="s">
        <v>47</v>
      </c>
      <c r="H2016" s="2" t="s">
        <v>48</v>
      </c>
      <c r="I2016" s="2" t="s">
        <v>49</v>
      </c>
      <c r="J2016" s="2" t="s">
        <v>50</v>
      </c>
      <c r="K2016" s="11">
        <v>797</v>
      </c>
      <c r="L2016" s="8">
        <v>1139.71</v>
      </c>
    </row>
    <row r="2017" spans="1:12" x14ac:dyDescent="0.25">
      <c r="A2017" s="4" t="s">
        <v>41</v>
      </c>
      <c r="B2017" s="4">
        <v>2022</v>
      </c>
      <c r="C2017" s="47">
        <v>44835</v>
      </c>
      <c r="D2017" s="55">
        <f t="shared" si="36"/>
        <v>44835</v>
      </c>
      <c r="E2017" s="4" t="s">
        <v>53</v>
      </c>
      <c r="F2017" s="4" t="s">
        <v>46</v>
      </c>
      <c r="G2017" s="4" t="s">
        <v>47</v>
      </c>
      <c r="H2017" s="4" t="s">
        <v>48</v>
      </c>
      <c r="I2017" s="4" t="s">
        <v>49</v>
      </c>
      <c r="J2017" s="4" t="s">
        <v>50</v>
      </c>
      <c r="K2017" s="10">
        <v>830</v>
      </c>
      <c r="L2017" s="9">
        <v>1186.9000000000001</v>
      </c>
    </row>
    <row r="2018" spans="1:12" x14ac:dyDescent="0.25">
      <c r="A2018" s="2" t="s">
        <v>42</v>
      </c>
      <c r="B2018" s="2">
        <v>2022</v>
      </c>
      <c r="C2018" s="46">
        <v>44835</v>
      </c>
      <c r="D2018" s="54">
        <f t="shared" si="36"/>
        <v>44835</v>
      </c>
      <c r="E2018" s="2" t="s">
        <v>53</v>
      </c>
      <c r="F2018" s="2" t="s">
        <v>46</v>
      </c>
      <c r="G2018" s="2" t="s">
        <v>47</v>
      </c>
      <c r="H2018" s="2" t="s">
        <v>48</v>
      </c>
      <c r="I2018" s="2" t="s">
        <v>49</v>
      </c>
      <c r="J2018" s="2" t="s">
        <v>51</v>
      </c>
      <c r="K2018" s="11">
        <v>335</v>
      </c>
      <c r="L2018" s="8">
        <v>479.05</v>
      </c>
    </row>
    <row r="2019" spans="1:12" x14ac:dyDescent="0.25">
      <c r="A2019" s="4" t="s">
        <v>40</v>
      </c>
      <c r="B2019" s="4">
        <v>2022</v>
      </c>
      <c r="C2019" s="47">
        <v>44835</v>
      </c>
      <c r="D2019" s="55">
        <f t="shared" si="36"/>
        <v>44835</v>
      </c>
      <c r="E2019" s="4" t="s">
        <v>53</v>
      </c>
      <c r="F2019" s="4" t="s">
        <v>46</v>
      </c>
      <c r="G2019" s="4" t="s">
        <v>47</v>
      </c>
      <c r="H2019" s="4" t="s">
        <v>48</v>
      </c>
      <c r="I2019" s="4" t="s">
        <v>49</v>
      </c>
      <c r="J2019" s="4" t="s">
        <v>51</v>
      </c>
      <c r="K2019" s="10">
        <v>329</v>
      </c>
      <c r="L2019" s="9">
        <v>470.47</v>
      </c>
    </row>
    <row r="2020" spans="1:12" x14ac:dyDescent="0.25">
      <c r="A2020" s="2" t="s">
        <v>43</v>
      </c>
      <c r="B2020" s="2">
        <v>2022</v>
      </c>
      <c r="C2020" s="46">
        <v>44835</v>
      </c>
      <c r="D2020" s="54">
        <f t="shared" si="36"/>
        <v>44835</v>
      </c>
      <c r="E2020" s="2" t="s">
        <v>53</v>
      </c>
      <c r="F2020" s="2" t="s">
        <v>46</v>
      </c>
      <c r="G2020" s="2" t="s">
        <v>47</v>
      </c>
      <c r="H2020" s="2" t="s">
        <v>48</v>
      </c>
      <c r="I2020" s="2" t="s">
        <v>49</v>
      </c>
      <c r="J2020" s="2" t="s">
        <v>51</v>
      </c>
      <c r="K2020" s="11">
        <v>323</v>
      </c>
      <c r="L2020" s="8">
        <v>461.89</v>
      </c>
    </row>
    <row r="2021" spans="1:12" x14ac:dyDescent="0.25">
      <c r="A2021" s="4" t="s">
        <v>40</v>
      </c>
      <c r="B2021" s="4">
        <v>2022</v>
      </c>
      <c r="C2021" s="47">
        <v>44835</v>
      </c>
      <c r="D2021" s="55">
        <f t="shared" si="36"/>
        <v>44835</v>
      </c>
      <c r="E2021" s="4" t="s">
        <v>53</v>
      </c>
      <c r="F2021" s="4" t="s">
        <v>46</v>
      </c>
      <c r="G2021" s="4" t="s">
        <v>47</v>
      </c>
      <c r="H2021" s="4" t="s">
        <v>48</v>
      </c>
      <c r="I2021" s="4" t="s">
        <v>49</v>
      </c>
      <c r="J2021" s="4" t="s">
        <v>50</v>
      </c>
      <c r="K2021" s="10">
        <v>245</v>
      </c>
      <c r="L2021" s="9">
        <v>350.35</v>
      </c>
    </row>
    <row r="2022" spans="1:12" x14ac:dyDescent="0.25">
      <c r="A2022" s="2" t="s">
        <v>41</v>
      </c>
      <c r="B2022" s="2">
        <v>2022</v>
      </c>
      <c r="C2022" s="46">
        <v>44835</v>
      </c>
      <c r="D2022" s="54">
        <f t="shared" si="36"/>
        <v>44835</v>
      </c>
      <c r="E2022" s="2" t="s">
        <v>53</v>
      </c>
      <c r="F2022" s="2" t="s">
        <v>46</v>
      </c>
      <c r="G2022" s="2" t="s">
        <v>47</v>
      </c>
      <c r="H2022" s="2" t="s">
        <v>48</v>
      </c>
      <c r="I2022" s="2" t="s">
        <v>49</v>
      </c>
      <c r="J2022" s="2" t="s">
        <v>50</v>
      </c>
      <c r="K2022" s="11">
        <v>167</v>
      </c>
      <c r="L2022" s="8">
        <v>238.81</v>
      </c>
    </row>
    <row r="2023" spans="1:12" x14ac:dyDescent="0.25">
      <c r="A2023" s="4" t="s">
        <v>40</v>
      </c>
      <c r="B2023" s="4">
        <v>2022</v>
      </c>
      <c r="C2023" s="47">
        <v>44835</v>
      </c>
      <c r="D2023" s="55">
        <f t="shared" si="36"/>
        <v>44835</v>
      </c>
      <c r="E2023" s="4" t="s">
        <v>53</v>
      </c>
      <c r="F2023" s="4" t="s">
        <v>46</v>
      </c>
      <c r="G2023" s="4" t="s">
        <v>47</v>
      </c>
      <c r="H2023" s="4" t="s">
        <v>48</v>
      </c>
      <c r="I2023" s="4" t="s">
        <v>49</v>
      </c>
      <c r="J2023" s="4" t="s">
        <v>50</v>
      </c>
      <c r="K2023" s="10">
        <v>215</v>
      </c>
      <c r="L2023" s="9">
        <v>307.45</v>
      </c>
    </row>
    <row r="2024" spans="1:12" x14ac:dyDescent="0.25">
      <c r="A2024" s="2" t="s">
        <v>40</v>
      </c>
      <c r="B2024" s="2">
        <v>2022</v>
      </c>
      <c r="C2024" s="46">
        <v>44805</v>
      </c>
      <c r="D2024" s="54">
        <f t="shared" si="36"/>
        <v>44805</v>
      </c>
      <c r="E2024" s="2" t="s">
        <v>53</v>
      </c>
      <c r="F2024" s="2" t="s">
        <v>46</v>
      </c>
      <c r="G2024" s="2" t="s">
        <v>47</v>
      </c>
      <c r="H2024" s="2" t="s">
        <v>48</v>
      </c>
      <c r="I2024" s="2" t="s">
        <v>49</v>
      </c>
      <c r="J2024" s="2" t="s">
        <v>51</v>
      </c>
      <c r="K2024" s="11">
        <v>350</v>
      </c>
      <c r="L2024" s="8">
        <v>500.5</v>
      </c>
    </row>
    <row r="2025" spans="1:12" x14ac:dyDescent="0.25">
      <c r="A2025" s="4" t="s">
        <v>40</v>
      </c>
      <c r="B2025" s="4">
        <v>2022</v>
      </c>
      <c r="C2025" s="47">
        <v>44805</v>
      </c>
      <c r="D2025" s="55">
        <f t="shared" si="36"/>
        <v>44805</v>
      </c>
      <c r="E2025" s="4" t="s">
        <v>53</v>
      </c>
      <c r="F2025" s="4" t="s">
        <v>46</v>
      </c>
      <c r="G2025" s="4" t="s">
        <v>47</v>
      </c>
      <c r="H2025" s="4" t="s">
        <v>48</v>
      </c>
      <c r="I2025" s="4" t="s">
        <v>49</v>
      </c>
      <c r="J2025" s="4" t="s">
        <v>51</v>
      </c>
      <c r="K2025" s="10">
        <v>344</v>
      </c>
      <c r="L2025" s="9">
        <v>491.91999999999996</v>
      </c>
    </row>
    <row r="2026" spans="1:12" x14ac:dyDescent="0.25">
      <c r="A2026" s="2" t="s">
        <v>41</v>
      </c>
      <c r="B2026" s="2">
        <v>2022</v>
      </c>
      <c r="C2026" s="46">
        <v>44805</v>
      </c>
      <c r="D2026" s="54">
        <f t="shared" si="36"/>
        <v>44805</v>
      </c>
      <c r="E2026" s="2" t="s">
        <v>53</v>
      </c>
      <c r="F2026" s="2" t="s">
        <v>46</v>
      </c>
      <c r="G2026" s="2" t="s">
        <v>47</v>
      </c>
      <c r="H2026" s="2" t="s">
        <v>48</v>
      </c>
      <c r="I2026" s="2" t="s">
        <v>49</v>
      </c>
      <c r="J2026" s="2" t="s">
        <v>51</v>
      </c>
      <c r="K2026" s="11">
        <v>338</v>
      </c>
      <c r="L2026" s="8">
        <v>483.34000000000003</v>
      </c>
    </row>
    <row r="2027" spans="1:12" x14ac:dyDescent="0.25">
      <c r="A2027" s="4" t="s">
        <v>40</v>
      </c>
      <c r="B2027" s="4">
        <v>2022</v>
      </c>
      <c r="C2027" s="47">
        <v>44805</v>
      </c>
      <c r="D2027" s="55">
        <f t="shared" si="36"/>
        <v>44805</v>
      </c>
      <c r="E2027" s="4" t="s">
        <v>53</v>
      </c>
      <c r="F2027" s="4" t="s">
        <v>46</v>
      </c>
      <c r="G2027" s="4" t="s">
        <v>47</v>
      </c>
      <c r="H2027" s="4" t="s">
        <v>48</v>
      </c>
      <c r="I2027" s="4" t="s">
        <v>49</v>
      </c>
      <c r="J2027" s="4" t="s">
        <v>50</v>
      </c>
      <c r="K2027" s="10">
        <v>176</v>
      </c>
      <c r="L2027" s="9">
        <v>251.68</v>
      </c>
    </row>
    <row r="2028" spans="1:12" x14ac:dyDescent="0.25">
      <c r="A2028" s="2" t="s">
        <v>41</v>
      </c>
      <c r="B2028" s="2">
        <v>2022</v>
      </c>
      <c r="C2028" s="46">
        <v>44805</v>
      </c>
      <c r="D2028" s="54">
        <f t="shared" si="36"/>
        <v>44805</v>
      </c>
      <c r="E2028" s="2" t="s">
        <v>53</v>
      </c>
      <c r="F2028" s="2" t="s">
        <v>46</v>
      </c>
      <c r="G2028" s="2" t="s">
        <v>47</v>
      </c>
      <c r="H2028" s="2" t="s">
        <v>48</v>
      </c>
      <c r="I2028" s="2" t="s">
        <v>49</v>
      </c>
      <c r="J2028" s="2" t="s">
        <v>50</v>
      </c>
      <c r="K2028" s="11">
        <v>352</v>
      </c>
      <c r="L2028" s="8">
        <v>503.36</v>
      </c>
    </row>
    <row r="2029" spans="1:12" x14ac:dyDescent="0.25">
      <c r="A2029" s="4" t="s">
        <v>41</v>
      </c>
      <c r="B2029" s="4">
        <v>2022</v>
      </c>
      <c r="C2029" s="47">
        <v>44805</v>
      </c>
      <c r="D2029" s="55">
        <f t="shared" si="36"/>
        <v>44805</v>
      </c>
      <c r="E2029" s="4" t="s">
        <v>53</v>
      </c>
      <c r="F2029" s="4" t="s">
        <v>46</v>
      </c>
      <c r="G2029" s="4" t="s">
        <v>47</v>
      </c>
      <c r="H2029" s="4" t="s">
        <v>48</v>
      </c>
      <c r="I2029" s="4" t="s">
        <v>49</v>
      </c>
      <c r="J2029" s="4" t="s">
        <v>50</v>
      </c>
      <c r="K2029" s="10">
        <v>346</v>
      </c>
      <c r="L2029" s="9">
        <v>494.78</v>
      </c>
    </row>
    <row r="2030" spans="1:12" x14ac:dyDescent="0.25">
      <c r="A2030" s="2" t="s">
        <v>40</v>
      </c>
      <c r="B2030" s="2">
        <v>2022</v>
      </c>
      <c r="C2030" s="46">
        <v>44805</v>
      </c>
      <c r="D2030" s="54">
        <f t="shared" si="36"/>
        <v>44805</v>
      </c>
      <c r="E2030" s="2" t="s">
        <v>53</v>
      </c>
      <c r="F2030" s="2" t="s">
        <v>46</v>
      </c>
      <c r="G2030" s="2" t="s">
        <v>47</v>
      </c>
      <c r="H2030" s="2" t="s">
        <v>48</v>
      </c>
      <c r="I2030" s="2" t="s">
        <v>49</v>
      </c>
      <c r="J2030" s="2" t="s">
        <v>50</v>
      </c>
      <c r="K2030" s="11">
        <v>340</v>
      </c>
      <c r="L2030" s="8">
        <v>486.2</v>
      </c>
    </row>
    <row r="2031" spans="1:12" x14ac:dyDescent="0.25">
      <c r="A2031" s="4" t="s">
        <v>40</v>
      </c>
      <c r="B2031" s="4">
        <v>2022</v>
      </c>
      <c r="C2031" s="47">
        <v>44805</v>
      </c>
      <c r="D2031" s="55">
        <f t="shared" si="36"/>
        <v>44805</v>
      </c>
      <c r="E2031" s="4" t="s">
        <v>53</v>
      </c>
      <c r="F2031" s="4" t="s">
        <v>46</v>
      </c>
      <c r="G2031" s="4" t="s">
        <v>47</v>
      </c>
      <c r="H2031" s="4" t="s">
        <v>48</v>
      </c>
      <c r="I2031" s="4" t="s">
        <v>49</v>
      </c>
      <c r="J2031" s="4" t="s">
        <v>50</v>
      </c>
      <c r="K2031" s="10">
        <v>172</v>
      </c>
      <c r="L2031" s="9">
        <v>526.24</v>
      </c>
    </row>
    <row r="2032" spans="1:12" x14ac:dyDescent="0.25">
      <c r="A2032" s="2" t="s">
        <v>40</v>
      </c>
      <c r="B2032" s="2">
        <v>2022</v>
      </c>
      <c r="C2032" s="46">
        <v>44805</v>
      </c>
      <c r="D2032" s="54">
        <f t="shared" si="36"/>
        <v>44805</v>
      </c>
      <c r="E2032" s="2" t="s">
        <v>53</v>
      </c>
      <c r="F2032" s="2" t="s">
        <v>46</v>
      </c>
      <c r="G2032" s="2" t="s">
        <v>47</v>
      </c>
      <c r="H2032" s="2" t="s">
        <v>48</v>
      </c>
      <c r="I2032" s="2" t="s">
        <v>49</v>
      </c>
      <c r="J2032" s="2" t="s">
        <v>50</v>
      </c>
      <c r="K2032" s="11">
        <v>220</v>
      </c>
      <c r="L2032" s="8">
        <v>526.24</v>
      </c>
    </row>
    <row r="2033" spans="1:12" x14ac:dyDescent="0.25">
      <c r="A2033" s="4" t="s">
        <v>41</v>
      </c>
      <c r="B2033" s="4">
        <v>2022</v>
      </c>
      <c r="C2033" s="47">
        <v>44805</v>
      </c>
      <c r="D2033" s="55">
        <f t="shared" si="36"/>
        <v>44805</v>
      </c>
      <c r="E2033" s="4" t="s">
        <v>53</v>
      </c>
      <c r="F2033" s="4" t="s">
        <v>46</v>
      </c>
      <c r="G2033" s="4" t="s">
        <v>47</v>
      </c>
      <c r="H2033" s="4" t="s">
        <v>48</v>
      </c>
      <c r="I2033" s="4" t="s">
        <v>49</v>
      </c>
      <c r="J2033" s="4" t="s">
        <v>50</v>
      </c>
      <c r="K2033" s="10">
        <v>962</v>
      </c>
      <c r="L2033" s="9">
        <v>1375.6599999999999</v>
      </c>
    </row>
    <row r="2034" spans="1:12" x14ac:dyDescent="0.25">
      <c r="A2034" s="2" t="s">
        <v>41</v>
      </c>
      <c r="B2034" s="2">
        <v>2022</v>
      </c>
      <c r="C2034" s="46">
        <v>44805</v>
      </c>
      <c r="D2034" s="54">
        <f t="shared" si="36"/>
        <v>44805</v>
      </c>
      <c r="E2034" s="2" t="s">
        <v>53</v>
      </c>
      <c r="F2034" s="2" t="s">
        <v>46</v>
      </c>
      <c r="G2034" s="2" t="s">
        <v>47</v>
      </c>
      <c r="H2034" s="2" t="s">
        <v>48</v>
      </c>
      <c r="I2034" s="2" t="s">
        <v>49</v>
      </c>
      <c r="J2034" s="2" t="s">
        <v>50</v>
      </c>
      <c r="K2034" s="11">
        <v>1015</v>
      </c>
      <c r="L2034" s="8">
        <v>1451.45</v>
      </c>
    </row>
    <row r="2035" spans="1:12" x14ac:dyDescent="0.25">
      <c r="A2035" s="4" t="s">
        <v>41</v>
      </c>
      <c r="B2035" s="4">
        <v>2022</v>
      </c>
      <c r="C2035" s="47">
        <v>44805</v>
      </c>
      <c r="D2035" s="55">
        <f t="shared" si="36"/>
        <v>44805</v>
      </c>
      <c r="E2035" s="4" t="s">
        <v>53</v>
      </c>
      <c r="F2035" s="4" t="s">
        <v>46</v>
      </c>
      <c r="G2035" s="4" t="s">
        <v>47</v>
      </c>
      <c r="H2035" s="4" t="s">
        <v>48</v>
      </c>
      <c r="I2035" s="4" t="s">
        <v>49</v>
      </c>
      <c r="J2035" s="4" t="s">
        <v>50</v>
      </c>
      <c r="K2035" s="10">
        <v>222</v>
      </c>
      <c r="L2035" s="9">
        <v>317.45999999999998</v>
      </c>
    </row>
    <row r="2036" spans="1:12" x14ac:dyDescent="0.25">
      <c r="A2036" s="2" t="s">
        <v>41</v>
      </c>
      <c r="B2036" s="2">
        <v>2022</v>
      </c>
      <c r="C2036" s="46">
        <v>44805</v>
      </c>
      <c r="D2036" s="54">
        <f t="shared" si="36"/>
        <v>44805</v>
      </c>
      <c r="E2036" s="2" t="s">
        <v>53</v>
      </c>
      <c r="F2036" s="2" t="s">
        <v>46</v>
      </c>
      <c r="G2036" s="2" t="s">
        <v>47</v>
      </c>
      <c r="H2036" s="2" t="s">
        <v>48</v>
      </c>
      <c r="I2036" s="2" t="s">
        <v>49</v>
      </c>
      <c r="J2036" s="2" t="s">
        <v>50</v>
      </c>
      <c r="K2036" s="11">
        <v>177</v>
      </c>
      <c r="L2036" s="8">
        <v>253.11</v>
      </c>
    </row>
    <row r="2037" spans="1:12" x14ac:dyDescent="0.25">
      <c r="A2037" s="4" t="s">
        <v>41</v>
      </c>
      <c r="B2037" s="4">
        <v>2022</v>
      </c>
      <c r="C2037" s="47">
        <v>44805</v>
      </c>
      <c r="D2037" s="55">
        <f t="shared" si="36"/>
        <v>44805</v>
      </c>
      <c r="E2037" s="4" t="s">
        <v>53</v>
      </c>
      <c r="F2037" s="4" t="s">
        <v>46</v>
      </c>
      <c r="G2037" s="4" t="s">
        <v>47</v>
      </c>
      <c r="H2037" s="4" t="s">
        <v>48</v>
      </c>
      <c r="I2037" s="4" t="s">
        <v>49</v>
      </c>
      <c r="J2037" s="4" t="s">
        <v>50</v>
      </c>
      <c r="K2037" s="10">
        <v>219</v>
      </c>
      <c r="L2037" s="9">
        <v>313.17</v>
      </c>
    </row>
    <row r="2038" spans="1:12" x14ac:dyDescent="0.25">
      <c r="A2038" s="2" t="s">
        <v>40</v>
      </c>
      <c r="B2038" s="2">
        <v>2022</v>
      </c>
      <c r="C2038" s="46">
        <v>44805</v>
      </c>
      <c r="D2038" s="54">
        <f t="shared" si="36"/>
        <v>44805</v>
      </c>
      <c r="E2038" s="2" t="s">
        <v>53</v>
      </c>
      <c r="F2038" s="2" t="s">
        <v>46</v>
      </c>
      <c r="G2038" s="2" t="s">
        <v>47</v>
      </c>
      <c r="H2038" s="2" t="s">
        <v>48</v>
      </c>
      <c r="I2038" s="2" t="s">
        <v>49</v>
      </c>
      <c r="J2038" s="2" t="s">
        <v>50</v>
      </c>
      <c r="K2038" s="11">
        <v>349</v>
      </c>
      <c r="L2038" s="8">
        <v>499.07</v>
      </c>
    </row>
    <row r="2039" spans="1:12" x14ac:dyDescent="0.25">
      <c r="A2039" s="4" t="s">
        <v>41</v>
      </c>
      <c r="B2039" s="4">
        <v>2022</v>
      </c>
      <c r="C2039" s="47">
        <v>44805</v>
      </c>
      <c r="D2039" s="55">
        <f t="shared" si="36"/>
        <v>44805</v>
      </c>
      <c r="E2039" s="4" t="s">
        <v>53</v>
      </c>
      <c r="F2039" s="4" t="s">
        <v>46</v>
      </c>
      <c r="G2039" s="4" t="s">
        <v>47</v>
      </c>
      <c r="H2039" s="4" t="s">
        <v>48</v>
      </c>
      <c r="I2039" s="4" t="s">
        <v>49</v>
      </c>
      <c r="J2039" s="4" t="s">
        <v>50</v>
      </c>
      <c r="K2039" s="10">
        <v>343</v>
      </c>
      <c r="L2039" s="9">
        <v>490.49</v>
      </c>
    </row>
    <row r="2040" spans="1:12" x14ac:dyDescent="0.25">
      <c r="A2040" s="2" t="s">
        <v>40</v>
      </c>
      <c r="B2040" s="2">
        <v>2022</v>
      </c>
      <c r="C2040" s="46">
        <v>44805</v>
      </c>
      <c r="D2040" s="54">
        <f t="shared" si="36"/>
        <v>44805</v>
      </c>
      <c r="E2040" s="2" t="s">
        <v>53</v>
      </c>
      <c r="F2040" s="2" t="s">
        <v>46</v>
      </c>
      <c r="G2040" s="2" t="s">
        <v>47</v>
      </c>
      <c r="H2040" s="2" t="s">
        <v>48</v>
      </c>
      <c r="I2040" s="2" t="s">
        <v>49</v>
      </c>
      <c r="J2040" s="2" t="s">
        <v>50</v>
      </c>
      <c r="K2040" s="11">
        <v>337</v>
      </c>
      <c r="L2040" s="8">
        <v>481.90999999999997</v>
      </c>
    </row>
    <row r="2041" spans="1:12" x14ac:dyDescent="0.25">
      <c r="A2041" s="4" t="s">
        <v>41</v>
      </c>
      <c r="B2041" s="4">
        <v>2022</v>
      </c>
      <c r="C2041" s="47">
        <v>44805</v>
      </c>
      <c r="D2041" s="55">
        <f t="shared" si="36"/>
        <v>44805</v>
      </c>
      <c r="E2041" s="4" t="s">
        <v>53</v>
      </c>
      <c r="F2041" s="4" t="s">
        <v>46</v>
      </c>
      <c r="G2041" s="4" t="s">
        <v>47</v>
      </c>
      <c r="H2041" s="4" t="s">
        <v>48</v>
      </c>
      <c r="I2041" s="4" t="s">
        <v>49</v>
      </c>
      <c r="J2041" s="4" t="s">
        <v>50</v>
      </c>
      <c r="K2041" s="10">
        <v>796</v>
      </c>
      <c r="L2041" s="9">
        <v>1138.28</v>
      </c>
    </row>
    <row r="2042" spans="1:12" x14ac:dyDescent="0.25">
      <c r="A2042" s="2" t="s">
        <v>42</v>
      </c>
      <c r="B2042" s="2">
        <v>2022</v>
      </c>
      <c r="C2042" s="46">
        <v>44805</v>
      </c>
      <c r="D2042" s="54">
        <f t="shared" si="36"/>
        <v>44805</v>
      </c>
      <c r="E2042" s="2" t="s">
        <v>53</v>
      </c>
      <c r="F2042" s="2" t="s">
        <v>46</v>
      </c>
      <c r="G2042" s="2" t="s">
        <v>47</v>
      </c>
      <c r="H2042" s="2" t="s">
        <v>48</v>
      </c>
      <c r="I2042" s="2" t="s">
        <v>49</v>
      </c>
      <c r="J2042" s="2" t="s">
        <v>50</v>
      </c>
      <c r="K2042" s="11">
        <v>829</v>
      </c>
      <c r="L2042" s="8">
        <v>1185.47</v>
      </c>
    </row>
    <row r="2043" spans="1:12" x14ac:dyDescent="0.25">
      <c r="A2043" s="4" t="s">
        <v>40</v>
      </c>
      <c r="B2043" s="4">
        <v>2022</v>
      </c>
      <c r="C2043" s="47">
        <v>44805</v>
      </c>
      <c r="D2043" s="55">
        <f t="shared" si="36"/>
        <v>44805</v>
      </c>
      <c r="E2043" s="4" t="s">
        <v>53</v>
      </c>
      <c r="F2043" s="4" t="s">
        <v>46</v>
      </c>
      <c r="G2043" s="4" t="s">
        <v>47</v>
      </c>
      <c r="H2043" s="4" t="s">
        <v>48</v>
      </c>
      <c r="I2043" s="4" t="s">
        <v>49</v>
      </c>
      <c r="J2043" s="4" t="s">
        <v>51</v>
      </c>
      <c r="K2043" s="10">
        <v>347</v>
      </c>
      <c r="L2043" s="9">
        <v>496.21000000000004</v>
      </c>
    </row>
    <row r="2044" spans="1:12" x14ac:dyDescent="0.25">
      <c r="A2044" s="2" t="s">
        <v>40</v>
      </c>
      <c r="B2044" s="2">
        <v>2022</v>
      </c>
      <c r="C2044" s="46">
        <v>44805</v>
      </c>
      <c r="D2044" s="54">
        <f t="shared" si="36"/>
        <v>44805</v>
      </c>
      <c r="E2044" s="2" t="s">
        <v>53</v>
      </c>
      <c r="F2044" s="2" t="s">
        <v>46</v>
      </c>
      <c r="G2044" s="2" t="s">
        <v>47</v>
      </c>
      <c r="H2044" s="2" t="s">
        <v>48</v>
      </c>
      <c r="I2044" s="2" t="s">
        <v>49</v>
      </c>
      <c r="J2044" s="2" t="s">
        <v>51</v>
      </c>
      <c r="K2044" s="11">
        <v>341</v>
      </c>
      <c r="L2044" s="8">
        <v>487.63</v>
      </c>
    </row>
    <row r="2045" spans="1:12" x14ac:dyDescent="0.25">
      <c r="A2045" s="4" t="s">
        <v>40</v>
      </c>
      <c r="B2045" s="4">
        <v>2022</v>
      </c>
      <c r="C2045" s="47">
        <v>44805</v>
      </c>
      <c r="D2045" s="55">
        <f t="shared" si="36"/>
        <v>44805</v>
      </c>
      <c r="E2045" s="4" t="s">
        <v>53</v>
      </c>
      <c r="F2045" s="4" t="s">
        <v>46</v>
      </c>
      <c r="G2045" s="4" t="s">
        <v>47</v>
      </c>
      <c r="H2045" s="4" t="s">
        <v>48</v>
      </c>
      <c r="I2045" s="4" t="s">
        <v>49</v>
      </c>
      <c r="J2045" s="4" t="s">
        <v>50</v>
      </c>
      <c r="K2045" s="10">
        <v>173</v>
      </c>
      <c r="L2045" s="9">
        <v>247.39</v>
      </c>
    </row>
    <row r="2046" spans="1:12" x14ac:dyDescent="0.25">
      <c r="A2046" s="2" t="s">
        <v>40</v>
      </c>
      <c r="B2046" s="2">
        <v>2022</v>
      </c>
      <c r="C2046" s="46">
        <v>44805</v>
      </c>
      <c r="D2046" s="54">
        <f t="shared" si="36"/>
        <v>44805</v>
      </c>
      <c r="E2046" s="2" t="s">
        <v>53</v>
      </c>
      <c r="F2046" s="2" t="s">
        <v>46</v>
      </c>
      <c r="G2046" s="2" t="s">
        <v>47</v>
      </c>
      <c r="H2046" s="2" t="s">
        <v>48</v>
      </c>
      <c r="I2046" s="2" t="s">
        <v>49</v>
      </c>
      <c r="J2046" s="2" t="s">
        <v>50</v>
      </c>
      <c r="K2046" s="11">
        <v>221</v>
      </c>
      <c r="L2046" s="8">
        <v>316.02999999999997</v>
      </c>
    </row>
    <row r="2047" spans="1:12" x14ac:dyDescent="0.25">
      <c r="A2047" s="4" t="s">
        <v>40</v>
      </c>
      <c r="B2047" s="4">
        <v>2022</v>
      </c>
      <c r="C2047" s="47">
        <v>44652</v>
      </c>
      <c r="D2047" s="55">
        <f t="shared" si="36"/>
        <v>44652</v>
      </c>
      <c r="E2047" s="4" t="s">
        <v>45</v>
      </c>
      <c r="F2047" s="4" t="s">
        <v>55</v>
      </c>
      <c r="G2047" s="4" t="s">
        <v>56</v>
      </c>
      <c r="H2047" s="4" t="s">
        <v>52</v>
      </c>
      <c r="I2047" s="4" t="s">
        <v>49</v>
      </c>
      <c r="J2047" s="4" t="s">
        <v>57</v>
      </c>
      <c r="K2047" s="10">
        <v>214</v>
      </c>
      <c r="L2047" s="9">
        <v>306.02</v>
      </c>
    </row>
    <row r="2048" spans="1:12" x14ac:dyDescent="0.25">
      <c r="A2048" s="2" t="s">
        <v>42</v>
      </c>
      <c r="B2048" s="2">
        <v>2022</v>
      </c>
      <c r="C2048" s="46">
        <v>44652</v>
      </c>
      <c r="D2048" s="54">
        <f t="shared" si="36"/>
        <v>44652</v>
      </c>
      <c r="E2048" s="2" t="s">
        <v>45</v>
      </c>
      <c r="F2048" s="2" t="s">
        <v>55</v>
      </c>
      <c r="G2048" s="2" t="s">
        <v>56</v>
      </c>
      <c r="H2048" s="2" t="s">
        <v>52</v>
      </c>
      <c r="I2048" s="2" t="s">
        <v>49</v>
      </c>
      <c r="J2048" s="2" t="s">
        <v>57</v>
      </c>
      <c r="K2048" s="11">
        <v>208</v>
      </c>
      <c r="L2048" s="8">
        <v>297.44</v>
      </c>
    </row>
    <row r="2049" spans="1:12" x14ac:dyDescent="0.25">
      <c r="A2049" s="4" t="s">
        <v>41</v>
      </c>
      <c r="B2049" s="4">
        <v>2022</v>
      </c>
      <c r="C2049" s="47">
        <v>44652</v>
      </c>
      <c r="D2049" s="55">
        <f t="shared" si="36"/>
        <v>44652</v>
      </c>
      <c r="E2049" s="4" t="s">
        <v>45</v>
      </c>
      <c r="F2049" s="4" t="s">
        <v>55</v>
      </c>
      <c r="G2049" s="4" t="s">
        <v>56</v>
      </c>
      <c r="H2049" s="4" t="s">
        <v>52</v>
      </c>
      <c r="I2049" s="4" t="s">
        <v>49</v>
      </c>
      <c r="J2049" s="4" t="s">
        <v>57</v>
      </c>
      <c r="K2049" s="10">
        <v>202</v>
      </c>
      <c r="L2049" s="9">
        <v>288.86</v>
      </c>
    </row>
    <row r="2050" spans="1:12" x14ac:dyDescent="0.25">
      <c r="A2050" s="2" t="s">
        <v>44</v>
      </c>
      <c r="B2050" s="2">
        <v>2022</v>
      </c>
      <c r="C2050" s="46">
        <v>44652</v>
      </c>
      <c r="D2050" s="54">
        <f t="shared" si="36"/>
        <v>44652</v>
      </c>
      <c r="E2050" s="2" t="s">
        <v>45</v>
      </c>
      <c r="F2050" s="2" t="s">
        <v>55</v>
      </c>
      <c r="G2050" s="2" t="s">
        <v>56</v>
      </c>
      <c r="H2050" s="2" t="s">
        <v>52</v>
      </c>
      <c r="I2050" s="2" t="s">
        <v>49</v>
      </c>
      <c r="J2050" s="2" t="s">
        <v>57</v>
      </c>
      <c r="K2050" s="11">
        <v>211</v>
      </c>
      <c r="L2050" s="8">
        <v>301.73</v>
      </c>
    </row>
    <row r="2051" spans="1:12" x14ac:dyDescent="0.25">
      <c r="A2051" s="4" t="s">
        <v>40</v>
      </c>
      <c r="B2051" s="4">
        <v>2022</v>
      </c>
      <c r="C2051" s="47">
        <v>44652</v>
      </c>
      <c r="D2051" s="55">
        <f t="shared" si="36"/>
        <v>44652</v>
      </c>
      <c r="E2051" s="4" t="s">
        <v>45</v>
      </c>
      <c r="F2051" s="4" t="s">
        <v>55</v>
      </c>
      <c r="G2051" s="4" t="s">
        <v>56</v>
      </c>
      <c r="H2051" s="4" t="s">
        <v>52</v>
      </c>
      <c r="I2051" s="4" t="s">
        <v>49</v>
      </c>
      <c r="J2051" s="4" t="s">
        <v>57</v>
      </c>
      <c r="K2051" s="10">
        <v>205</v>
      </c>
      <c r="L2051" s="9">
        <v>293.14999999999998</v>
      </c>
    </row>
    <row r="2052" spans="1:12" x14ac:dyDescent="0.25">
      <c r="A2052" s="2" t="s">
        <v>41</v>
      </c>
      <c r="B2052" s="2">
        <v>2022</v>
      </c>
      <c r="C2052" s="46">
        <v>44593</v>
      </c>
      <c r="D2052" s="54">
        <f t="shared" si="36"/>
        <v>44593</v>
      </c>
      <c r="E2052" s="2" t="s">
        <v>45</v>
      </c>
      <c r="F2052" s="2" t="s">
        <v>55</v>
      </c>
      <c r="G2052" s="2" t="s">
        <v>56</v>
      </c>
      <c r="H2052" s="2" t="s">
        <v>52</v>
      </c>
      <c r="I2052" s="2" t="s">
        <v>49</v>
      </c>
      <c r="J2052" s="2" t="s">
        <v>57</v>
      </c>
      <c r="K2052" s="11">
        <v>244</v>
      </c>
      <c r="L2052" s="8">
        <v>348.92</v>
      </c>
    </row>
    <row r="2053" spans="1:12" x14ac:dyDescent="0.25">
      <c r="A2053" s="4" t="s">
        <v>40</v>
      </c>
      <c r="B2053" s="4">
        <v>2022</v>
      </c>
      <c r="C2053" s="47">
        <v>44593</v>
      </c>
      <c r="D2053" s="55">
        <f t="shared" si="36"/>
        <v>44593</v>
      </c>
      <c r="E2053" s="4" t="s">
        <v>45</v>
      </c>
      <c r="F2053" s="4" t="s">
        <v>55</v>
      </c>
      <c r="G2053" s="4" t="s">
        <v>56</v>
      </c>
      <c r="H2053" s="4" t="s">
        <v>52</v>
      </c>
      <c r="I2053" s="4" t="s">
        <v>49</v>
      </c>
      <c r="J2053" s="4" t="s">
        <v>57</v>
      </c>
      <c r="K2053" s="10">
        <v>238</v>
      </c>
      <c r="L2053" s="9">
        <v>340.34000000000003</v>
      </c>
    </row>
    <row r="2054" spans="1:12" x14ac:dyDescent="0.25">
      <c r="A2054" s="2" t="s">
        <v>40</v>
      </c>
      <c r="B2054" s="2">
        <v>2022</v>
      </c>
      <c r="C2054" s="46">
        <v>44593</v>
      </c>
      <c r="D2054" s="54">
        <f t="shared" si="36"/>
        <v>44593</v>
      </c>
      <c r="E2054" s="2" t="s">
        <v>45</v>
      </c>
      <c r="F2054" s="2" t="s">
        <v>55</v>
      </c>
      <c r="G2054" s="2" t="s">
        <v>56</v>
      </c>
      <c r="H2054" s="2" t="s">
        <v>52</v>
      </c>
      <c r="I2054" s="2" t="s">
        <v>49</v>
      </c>
      <c r="J2054" s="2" t="s">
        <v>57</v>
      </c>
      <c r="K2054" s="11">
        <v>247</v>
      </c>
      <c r="L2054" s="8">
        <v>353.21</v>
      </c>
    </row>
    <row r="2055" spans="1:12" x14ac:dyDescent="0.25">
      <c r="A2055" s="4" t="s">
        <v>41</v>
      </c>
      <c r="B2055" s="4">
        <v>2022</v>
      </c>
      <c r="C2055" s="47">
        <v>44593</v>
      </c>
      <c r="D2055" s="55">
        <f t="shared" si="36"/>
        <v>44593</v>
      </c>
      <c r="E2055" s="4" t="s">
        <v>45</v>
      </c>
      <c r="F2055" s="4" t="s">
        <v>55</v>
      </c>
      <c r="G2055" s="4" t="s">
        <v>56</v>
      </c>
      <c r="H2055" s="4" t="s">
        <v>52</v>
      </c>
      <c r="I2055" s="4" t="s">
        <v>49</v>
      </c>
      <c r="J2055" s="4" t="s">
        <v>57</v>
      </c>
      <c r="K2055" s="10">
        <v>241</v>
      </c>
      <c r="L2055" s="9">
        <v>344.63</v>
      </c>
    </row>
    <row r="2056" spans="1:12" x14ac:dyDescent="0.25">
      <c r="A2056" s="2" t="s">
        <v>42</v>
      </c>
      <c r="B2056" s="2">
        <v>2022</v>
      </c>
      <c r="C2056" s="46">
        <v>44593</v>
      </c>
      <c r="D2056" s="54">
        <f t="shared" si="36"/>
        <v>44593</v>
      </c>
      <c r="E2056" s="2" t="s">
        <v>45</v>
      </c>
      <c r="F2056" s="2" t="s">
        <v>55</v>
      </c>
      <c r="G2056" s="2" t="s">
        <v>56</v>
      </c>
      <c r="H2056" s="2" t="s">
        <v>52</v>
      </c>
      <c r="I2056" s="2" t="s">
        <v>49</v>
      </c>
      <c r="J2056" s="2" t="s">
        <v>57</v>
      </c>
      <c r="K2056" s="11">
        <v>235</v>
      </c>
      <c r="L2056" s="8">
        <v>336.05</v>
      </c>
    </row>
    <row r="2057" spans="1:12" x14ac:dyDescent="0.25">
      <c r="A2057" s="4" t="s">
        <v>41</v>
      </c>
      <c r="B2057" s="4">
        <v>2022</v>
      </c>
      <c r="C2057" s="47">
        <v>44562</v>
      </c>
      <c r="D2057" s="55">
        <f t="shared" si="36"/>
        <v>44562</v>
      </c>
      <c r="E2057" s="4" t="s">
        <v>45</v>
      </c>
      <c r="F2057" s="4" t="s">
        <v>55</v>
      </c>
      <c r="G2057" s="4" t="s">
        <v>56</v>
      </c>
      <c r="H2057" s="4" t="s">
        <v>52</v>
      </c>
      <c r="I2057" s="4" t="s">
        <v>49</v>
      </c>
      <c r="J2057" s="4" t="s">
        <v>50</v>
      </c>
      <c r="K2057" s="10">
        <v>262</v>
      </c>
      <c r="L2057" s="9">
        <v>374.65999999999997</v>
      </c>
    </row>
    <row r="2058" spans="1:12" x14ac:dyDescent="0.25">
      <c r="A2058" s="2" t="s">
        <v>41</v>
      </c>
      <c r="B2058" s="2">
        <v>2022</v>
      </c>
      <c r="C2058" s="46">
        <v>44562</v>
      </c>
      <c r="D2058" s="54">
        <f t="shared" si="36"/>
        <v>44562</v>
      </c>
      <c r="E2058" s="2" t="s">
        <v>45</v>
      </c>
      <c r="F2058" s="2" t="s">
        <v>55</v>
      </c>
      <c r="G2058" s="2" t="s">
        <v>56</v>
      </c>
      <c r="H2058" s="2" t="s">
        <v>52</v>
      </c>
      <c r="I2058" s="2" t="s">
        <v>49</v>
      </c>
      <c r="J2058" s="2" t="s">
        <v>57</v>
      </c>
      <c r="K2058" s="11">
        <v>256</v>
      </c>
      <c r="L2058" s="8">
        <v>366.08</v>
      </c>
    </row>
    <row r="2059" spans="1:12" x14ac:dyDescent="0.25">
      <c r="A2059" s="4" t="s">
        <v>41</v>
      </c>
      <c r="B2059" s="4">
        <v>2022</v>
      </c>
      <c r="C2059" s="47">
        <v>44562</v>
      </c>
      <c r="D2059" s="55">
        <f t="shared" si="36"/>
        <v>44562</v>
      </c>
      <c r="E2059" s="4" t="s">
        <v>45</v>
      </c>
      <c r="F2059" s="4" t="s">
        <v>55</v>
      </c>
      <c r="G2059" s="4" t="s">
        <v>56</v>
      </c>
      <c r="H2059" s="4" t="s">
        <v>52</v>
      </c>
      <c r="I2059" s="4" t="s">
        <v>49</v>
      </c>
      <c r="J2059" s="4" t="s">
        <v>57</v>
      </c>
      <c r="K2059" s="10">
        <v>250</v>
      </c>
      <c r="L2059" s="9">
        <v>357.5</v>
      </c>
    </row>
    <row r="2060" spans="1:12" x14ac:dyDescent="0.25">
      <c r="A2060" s="2" t="s">
        <v>41</v>
      </c>
      <c r="B2060" s="2">
        <v>2022</v>
      </c>
      <c r="C2060" s="46">
        <v>44562</v>
      </c>
      <c r="D2060" s="54">
        <f t="shared" si="36"/>
        <v>44562</v>
      </c>
      <c r="E2060" s="2" t="s">
        <v>45</v>
      </c>
      <c r="F2060" s="2" t="s">
        <v>55</v>
      </c>
      <c r="G2060" s="2" t="s">
        <v>56</v>
      </c>
      <c r="H2060" s="2" t="s">
        <v>52</v>
      </c>
      <c r="I2060" s="2" t="s">
        <v>49</v>
      </c>
      <c r="J2060" s="2" t="s">
        <v>57</v>
      </c>
      <c r="K2060" s="11">
        <v>259</v>
      </c>
      <c r="L2060" s="8">
        <v>370.37</v>
      </c>
    </row>
    <row r="2061" spans="1:12" x14ac:dyDescent="0.25">
      <c r="A2061" s="4" t="s">
        <v>42</v>
      </c>
      <c r="B2061" s="4">
        <v>2022</v>
      </c>
      <c r="C2061" s="47">
        <v>44562</v>
      </c>
      <c r="D2061" s="55">
        <f t="shared" si="36"/>
        <v>44562</v>
      </c>
      <c r="E2061" s="4" t="s">
        <v>45</v>
      </c>
      <c r="F2061" s="4" t="s">
        <v>55</v>
      </c>
      <c r="G2061" s="4" t="s">
        <v>56</v>
      </c>
      <c r="H2061" s="4" t="s">
        <v>52</v>
      </c>
      <c r="I2061" s="4" t="s">
        <v>49</v>
      </c>
      <c r="J2061" s="4" t="s">
        <v>57</v>
      </c>
      <c r="K2061" s="10">
        <v>253</v>
      </c>
      <c r="L2061" s="9">
        <v>361.78999999999996</v>
      </c>
    </row>
    <row r="2062" spans="1:12" x14ac:dyDescent="0.25">
      <c r="A2062" s="2" t="s">
        <v>41</v>
      </c>
      <c r="B2062" s="2">
        <v>2022</v>
      </c>
      <c r="C2062" s="46">
        <v>44713</v>
      </c>
      <c r="D2062" s="54">
        <f t="shared" si="36"/>
        <v>44713</v>
      </c>
      <c r="E2062" s="2" t="s">
        <v>45</v>
      </c>
      <c r="F2062" s="2" t="s">
        <v>55</v>
      </c>
      <c r="G2062" s="2" t="s">
        <v>56</v>
      </c>
      <c r="H2062" s="2" t="s">
        <v>52</v>
      </c>
      <c r="I2062" s="2" t="s">
        <v>49</v>
      </c>
      <c r="J2062" s="2" t="s">
        <v>57</v>
      </c>
      <c r="K2062" s="11">
        <v>184</v>
      </c>
      <c r="L2062" s="8">
        <v>263.12</v>
      </c>
    </row>
    <row r="2063" spans="1:12" x14ac:dyDescent="0.25">
      <c r="A2063" s="4" t="s">
        <v>43</v>
      </c>
      <c r="B2063" s="4">
        <v>2022</v>
      </c>
      <c r="C2063" s="47">
        <v>44713</v>
      </c>
      <c r="D2063" s="55">
        <f t="shared" si="36"/>
        <v>44713</v>
      </c>
      <c r="E2063" s="4" t="s">
        <v>45</v>
      </c>
      <c r="F2063" s="4" t="s">
        <v>55</v>
      </c>
      <c r="G2063" s="4" t="s">
        <v>56</v>
      </c>
      <c r="H2063" s="4" t="s">
        <v>52</v>
      </c>
      <c r="I2063" s="4" t="s">
        <v>49</v>
      </c>
      <c r="J2063" s="4" t="s">
        <v>57</v>
      </c>
      <c r="K2063" s="10">
        <v>178</v>
      </c>
      <c r="L2063" s="9">
        <v>254.54</v>
      </c>
    </row>
    <row r="2064" spans="1:12" x14ac:dyDescent="0.25">
      <c r="A2064" s="2" t="s">
        <v>42</v>
      </c>
      <c r="B2064" s="2">
        <v>2022</v>
      </c>
      <c r="C2064" s="46">
        <v>44713</v>
      </c>
      <c r="D2064" s="54">
        <f t="shared" si="36"/>
        <v>44713</v>
      </c>
      <c r="E2064" s="2" t="s">
        <v>45</v>
      </c>
      <c r="F2064" s="2" t="s">
        <v>55</v>
      </c>
      <c r="G2064" s="2" t="s">
        <v>56</v>
      </c>
      <c r="H2064" s="2" t="s">
        <v>52</v>
      </c>
      <c r="I2064" s="2" t="s">
        <v>49</v>
      </c>
      <c r="J2064" s="2" t="s">
        <v>57</v>
      </c>
      <c r="K2064" s="11">
        <v>172</v>
      </c>
      <c r="L2064" s="8">
        <v>245.95999999999998</v>
      </c>
    </row>
    <row r="2065" spans="1:12" x14ac:dyDescent="0.25">
      <c r="A2065" s="4" t="s">
        <v>40</v>
      </c>
      <c r="B2065" s="4">
        <v>2022</v>
      </c>
      <c r="C2065" s="47">
        <v>44713</v>
      </c>
      <c r="D2065" s="55">
        <f t="shared" si="36"/>
        <v>44713</v>
      </c>
      <c r="E2065" s="4" t="s">
        <v>45</v>
      </c>
      <c r="F2065" s="4" t="s">
        <v>55</v>
      </c>
      <c r="G2065" s="4" t="s">
        <v>56</v>
      </c>
      <c r="H2065" s="4" t="s">
        <v>52</v>
      </c>
      <c r="I2065" s="4" t="s">
        <v>49</v>
      </c>
      <c r="J2065" s="4" t="s">
        <v>57</v>
      </c>
      <c r="K2065" s="10">
        <v>181</v>
      </c>
      <c r="L2065" s="9">
        <v>258.83</v>
      </c>
    </row>
    <row r="2066" spans="1:12" x14ac:dyDescent="0.25">
      <c r="A2066" s="2" t="s">
        <v>43</v>
      </c>
      <c r="B2066" s="2">
        <v>2022</v>
      </c>
      <c r="C2066" s="46">
        <v>44713</v>
      </c>
      <c r="D2066" s="54">
        <f t="shared" ref="D2066:D2129" si="37">C2066</f>
        <v>44713</v>
      </c>
      <c r="E2066" s="2" t="s">
        <v>45</v>
      </c>
      <c r="F2066" s="2" t="s">
        <v>55</v>
      </c>
      <c r="G2066" s="2" t="s">
        <v>56</v>
      </c>
      <c r="H2066" s="2" t="s">
        <v>52</v>
      </c>
      <c r="I2066" s="2" t="s">
        <v>49</v>
      </c>
      <c r="J2066" s="2" t="s">
        <v>57</v>
      </c>
      <c r="K2066" s="11">
        <v>175</v>
      </c>
      <c r="L2066" s="8">
        <v>250.25</v>
      </c>
    </row>
    <row r="2067" spans="1:12" x14ac:dyDescent="0.25">
      <c r="A2067" s="4" t="s">
        <v>41</v>
      </c>
      <c r="B2067" s="4">
        <v>2022</v>
      </c>
      <c r="C2067" s="47">
        <v>44713</v>
      </c>
      <c r="D2067" s="55">
        <f t="shared" si="37"/>
        <v>44713</v>
      </c>
      <c r="E2067" s="4" t="s">
        <v>45</v>
      </c>
      <c r="F2067" s="4" t="s">
        <v>55</v>
      </c>
      <c r="G2067" s="4" t="s">
        <v>56</v>
      </c>
      <c r="H2067" s="4" t="s">
        <v>52</v>
      </c>
      <c r="I2067" s="4" t="s">
        <v>49</v>
      </c>
      <c r="J2067" s="4" t="s">
        <v>57</v>
      </c>
      <c r="K2067" s="10">
        <v>169</v>
      </c>
      <c r="L2067" s="9">
        <v>241.67000000000002</v>
      </c>
    </row>
    <row r="2068" spans="1:12" x14ac:dyDescent="0.25">
      <c r="A2068" s="2" t="s">
        <v>40</v>
      </c>
      <c r="B2068" s="2">
        <v>2022</v>
      </c>
      <c r="C2068" s="46">
        <v>44621</v>
      </c>
      <c r="D2068" s="54">
        <f t="shared" si="37"/>
        <v>44621</v>
      </c>
      <c r="E2068" s="2" t="s">
        <v>45</v>
      </c>
      <c r="F2068" s="2" t="s">
        <v>55</v>
      </c>
      <c r="G2068" s="2" t="s">
        <v>56</v>
      </c>
      <c r="H2068" s="2" t="s">
        <v>52</v>
      </c>
      <c r="I2068" s="2" t="s">
        <v>49</v>
      </c>
      <c r="J2068" s="2" t="s">
        <v>57</v>
      </c>
      <c r="K2068" s="11">
        <v>232</v>
      </c>
      <c r="L2068" s="8">
        <v>331.76</v>
      </c>
    </row>
    <row r="2069" spans="1:12" x14ac:dyDescent="0.25">
      <c r="A2069" s="4" t="s">
        <v>41</v>
      </c>
      <c r="B2069" s="4">
        <v>2022</v>
      </c>
      <c r="C2069" s="47">
        <v>44621</v>
      </c>
      <c r="D2069" s="55">
        <f t="shared" si="37"/>
        <v>44621</v>
      </c>
      <c r="E2069" s="4" t="s">
        <v>45</v>
      </c>
      <c r="F2069" s="4" t="s">
        <v>55</v>
      </c>
      <c r="G2069" s="4" t="s">
        <v>56</v>
      </c>
      <c r="H2069" s="4" t="s">
        <v>52</v>
      </c>
      <c r="I2069" s="4" t="s">
        <v>49</v>
      </c>
      <c r="J2069" s="4" t="s">
        <v>57</v>
      </c>
      <c r="K2069" s="10">
        <v>226</v>
      </c>
      <c r="L2069" s="9">
        <v>323.18</v>
      </c>
    </row>
    <row r="2070" spans="1:12" x14ac:dyDescent="0.25">
      <c r="A2070" s="2" t="s">
        <v>41</v>
      </c>
      <c r="B2070" s="2">
        <v>2022</v>
      </c>
      <c r="C2070" s="46">
        <v>44621</v>
      </c>
      <c r="D2070" s="54">
        <f t="shared" si="37"/>
        <v>44621</v>
      </c>
      <c r="E2070" s="2" t="s">
        <v>45</v>
      </c>
      <c r="F2070" s="2" t="s">
        <v>55</v>
      </c>
      <c r="G2070" s="2" t="s">
        <v>56</v>
      </c>
      <c r="H2070" s="2" t="s">
        <v>52</v>
      </c>
      <c r="I2070" s="2" t="s">
        <v>49</v>
      </c>
      <c r="J2070" s="2" t="s">
        <v>57</v>
      </c>
      <c r="K2070" s="11">
        <v>220</v>
      </c>
      <c r="L2070" s="8">
        <v>314.60000000000002</v>
      </c>
    </row>
    <row r="2071" spans="1:12" x14ac:dyDescent="0.25">
      <c r="A2071" s="4" t="s">
        <v>42</v>
      </c>
      <c r="B2071" s="4">
        <v>2022</v>
      </c>
      <c r="C2071" s="47">
        <v>44621</v>
      </c>
      <c r="D2071" s="55">
        <f t="shared" si="37"/>
        <v>44621</v>
      </c>
      <c r="E2071" s="4" t="s">
        <v>45</v>
      </c>
      <c r="F2071" s="4" t="s">
        <v>55</v>
      </c>
      <c r="G2071" s="4" t="s">
        <v>56</v>
      </c>
      <c r="H2071" s="4" t="s">
        <v>52</v>
      </c>
      <c r="I2071" s="4" t="s">
        <v>49</v>
      </c>
      <c r="J2071" s="4" t="s">
        <v>57</v>
      </c>
      <c r="K2071" s="10">
        <v>229</v>
      </c>
      <c r="L2071" s="9">
        <v>327.47000000000003</v>
      </c>
    </row>
    <row r="2072" spans="1:12" x14ac:dyDescent="0.25">
      <c r="A2072" s="2" t="s">
        <v>40</v>
      </c>
      <c r="B2072" s="2">
        <v>2022</v>
      </c>
      <c r="C2072" s="46">
        <v>44621</v>
      </c>
      <c r="D2072" s="54">
        <f t="shared" si="37"/>
        <v>44621</v>
      </c>
      <c r="E2072" s="2" t="s">
        <v>45</v>
      </c>
      <c r="F2072" s="2" t="s">
        <v>55</v>
      </c>
      <c r="G2072" s="2" t="s">
        <v>56</v>
      </c>
      <c r="H2072" s="2" t="s">
        <v>52</v>
      </c>
      <c r="I2072" s="2" t="s">
        <v>49</v>
      </c>
      <c r="J2072" s="2" t="s">
        <v>57</v>
      </c>
      <c r="K2072" s="11">
        <v>223</v>
      </c>
      <c r="L2072" s="8">
        <v>318.89</v>
      </c>
    </row>
    <row r="2073" spans="1:12" x14ac:dyDescent="0.25">
      <c r="A2073" s="4" t="s">
        <v>40</v>
      </c>
      <c r="B2073" s="4">
        <v>2022</v>
      </c>
      <c r="C2073" s="47">
        <v>44621</v>
      </c>
      <c r="D2073" s="55">
        <f t="shared" si="37"/>
        <v>44621</v>
      </c>
      <c r="E2073" s="4" t="s">
        <v>45</v>
      </c>
      <c r="F2073" s="4" t="s">
        <v>55</v>
      </c>
      <c r="G2073" s="4" t="s">
        <v>56</v>
      </c>
      <c r="H2073" s="4" t="s">
        <v>52</v>
      </c>
      <c r="I2073" s="4" t="s">
        <v>49</v>
      </c>
      <c r="J2073" s="4" t="s">
        <v>57</v>
      </c>
      <c r="K2073" s="10">
        <v>217</v>
      </c>
      <c r="L2073" s="9">
        <v>310.31</v>
      </c>
    </row>
    <row r="2074" spans="1:12" x14ac:dyDescent="0.25">
      <c r="A2074" s="2" t="s">
        <v>41</v>
      </c>
      <c r="B2074" s="2">
        <v>2022</v>
      </c>
      <c r="C2074" s="46">
        <v>44682</v>
      </c>
      <c r="D2074" s="54">
        <f t="shared" si="37"/>
        <v>44682</v>
      </c>
      <c r="E2074" s="2" t="s">
        <v>45</v>
      </c>
      <c r="F2074" s="2" t="s">
        <v>55</v>
      </c>
      <c r="G2074" s="2" t="s">
        <v>56</v>
      </c>
      <c r="H2074" s="2" t="s">
        <v>52</v>
      </c>
      <c r="I2074" s="2" t="s">
        <v>49</v>
      </c>
      <c r="J2074" s="2" t="s">
        <v>57</v>
      </c>
      <c r="K2074" s="11">
        <v>196</v>
      </c>
      <c r="L2074" s="8">
        <v>280.27999999999997</v>
      </c>
    </row>
    <row r="2075" spans="1:12" x14ac:dyDescent="0.25">
      <c r="A2075" s="4" t="s">
        <v>40</v>
      </c>
      <c r="B2075" s="4">
        <v>2022</v>
      </c>
      <c r="C2075" s="47">
        <v>44682</v>
      </c>
      <c r="D2075" s="55">
        <f t="shared" si="37"/>
        <v>44682</v>
      </c>
      <c r="E2075" s="4" t="s">
        <v>45</v>
      </c>
      <c r="F2075" s="4" t="s">
        <v>55</v>
      </c>
      <c r="G2075" s="4" t="s">
        <v>56</v>
      </c>
      <c r="H2075" s="4" t="s">
        <v>52</v>
      </c>
      <c r="I2075" s="4" t="s">
        <v>49</v>
      </c>
      <c r="J2075" s="4" t="s">
        <v>57</v>
      </c>
      <c r="K2075" s="10">
        <v>190</v>
      </c>
      <c r="L2075" s="9">
        <v>271.7</v>
      </c>
    </row>
    <row r="2076" spans="1:12" x14ac:dyDescent="0.25">
      <c r="A2076" s="2" t="s">
        <v>40</v>
      </c>
      <c r="B2076" s="2">
        <v>2022</v>
      </c>
      <c r="C2076" s="46">
        <v>44682</v>
      </c>
      <c r="D2076" s="54">
        <f t="shared" si="37"/>
        <v>44682</v>
      </c>
      <c r="E2076" s="2" t="s">
        <v>45</v>
      </c>
      <c r="F2076" s="2" t="s">
        <v>55</v>
      </c>
      <c r="G2076" s="2" t="s">
        <v>56</v>
      </c>
      <c r="H2076" s="2" t="s">
        <v>52</v>
      </c>
      <c r="I2076" s="2" t="s">
        <v>49</v>
      </c>
      <c r="J2076" s="2" t="s">
        <v>57</v>
      </c>
      <c r="K2076" s="11">
        <v>199</v>
      </c>
      <c r="L2076" s="8">
        <v>284.57</v>
      </c>
    </row>
    <row r="2077" spans="1:12" x14ac:dyDescent="0.25">
      <c r="A2077" s="4" t="s">
        <v>40</v>
      </c>
      <c r="B2077" s="4">
        <v>2022</v>
      </c>
      <c r="C2077" s="47">
        <v>44682</v>
      </c>
      <c r="D2077" s="55">
        <f t="shared" si="37"/>
        <v>44682</v>
      </c>
      <c r="E2077" s="4" t="s">
        <v>45</v>
      </c>
      <c r="F2077" s="4" t="s">
        <v>55</v>
      </c>
      <c r="G2077" s="4" t="s">
        <v>56</v>
      </c>
      <c r="H2077" s="4" t="s">
        <v>52</v>
      </c>
      <c r="I2077" s="4" t="s">
        <v>49</v>
      </c>
      <c r="J2077" s="4" t="s">
        <v>57</v>
      </c>
      <c r="K2077" s="10">
        <v>193</v>
      </c>
      <c r="L2077" s="9">
        <v>275.99</v>
      </c>
    </row>
    <row r="2078" spans="1:12" x14ac:dyDescent="0.25">
      <c r="A2078" s="2" t="s">
        <v>40</v>
      </c>
      <c r="B2078" s="2">
        <v>2022</v>
      </c>
      <c r="C2078" s="46">
        <v>44682</v>
      </c>
      <c r="D2078" s="54">
        <f t="shared" si="37"/>
        <v>44682</v>
      </c>
      <c r="E2078" s="2" t="s">
        <v>45</v>
      </c>
      <c r="F2078" s="2" t="s">
        <v>55</v>
      </c>
      <c r="G2078" s="2" t="s">
        <v>56</v>
      </c>
      <c r="H2078" s="2" t="s">
        <v>52</v>
      </c>
      <c r="I2078" s="2" t="s">
        <v>49</v>
      </c>
      <c r="J2078" s="2" t="s">
        <v>57</v>
      </c>
      <c r="K2078" s="11">
        <v>187</v>
      </c>
      <c r="L2078" s="8">
        <v>267.40999999999997</v>
      </c>
    </row>
    <row r="2079" spans="1:12" x14ac:dyDescent="0.25">
      <c r="A2079" s="4" t="s">
        <v>41</v>
      </c>
      <c r="B2079" s="4">
        <v>2022</v>
      </c>
      <c r="C2079" s="47">
        <v>44652</v>
      </c>
      <c r="D2079" s="55">
        <f t="shared" si="37"/>
        <v>44652</v>
      </c>
      <c r="E2079" s="4" t="s">
        <v>53</v>
      </c>
      <c r="F2079" s="4" t="s">
        <v>55</v>
      </c>
      <c r="G2079" s="4" t="s">
        <v>56</v>
      </c>
      <c r="H2079" s="4" t="s">
        <v>52</v>
      </c>
      <c r="I2079" s="4" t="s">
        <v>49</v>
      </c>
      <c r="J2079" s="4" t="s">
        <v>57</v>
      </c>
      <c r="K2079" s="10">
        <v>278</v>
      </c>
      <c r="L2079" s="9">
        <v>397.53999999999996</v>
      </c>
    </row>
    <row r="2080" spans="1:12" x14ac:dyDescent="0.25">
      <c r="A2080" s="2" t="s">
        <v>44</v>
      </c>
      <c r="B2080" s="2">
        <v>2022</v>
      </c>
      <c r="C2080" s="46">
        <v>44652</v>
      </c>
      <c r="D2080" s="54">
        <f t="shared" si="37"/>
        <v>44652</v>
      </c>
      <c r="E2080" s="2" t="s">
        <v>53</v>
      </c>
      <c r="F2080" s="2" t="s">
        <v>55</v>
      </c>
      <c r="G2080" s="2" t="s">
        <v>56</v>
      </c>
      <c r="H2080" s="2" t="s">
        <v>52</v>
      </c>
      <c r="I2080" s="2" t="s">
        <v>49</v>
      </c>
      <c r="J2080" s="2" t="s">
        <v>57</v>
      </c>
      <c r="K2080" s="11">
        <v>326</v>
      </c>
      <c r="L2080" s="8">
        <v>466.18</v>
      </c>
    </row>
    <row r="2081" spans="1:12" x14ac:dyDescent="0.25">
      <c r="A2081" s="4" t="s">
        <v>40</v>
      </c>
      <c r="B2081" s="4">
        <v>2022</v>
      </c>
      <c r="C2081" s="47">
        <v>44652</v>
      </c>
      <c r="D2081" s="55">
        <f t="shared" si="37"/>
        <v>44652</v>
      </c>
      <c r="E2081" s="4" t="s">
        <v>53</v>
      </c>
      <c r="F2081" s="4" t="s">
        <v>55</v>
      </c>
      <c r="G2081" s="4" t="s">
        <v>56</v>
      </c>
      <c r="H2081" s="4" t="s">
        <v>52</v>
      </c>
      <c r="I2081" s="4" t="s">
        <v>49</v>
      </c>
      <c r="J2081" s="4" t="s">
        <v>57</v>
      </c>
      <c r="K2081" s="10">
        <v>280</v>
      </c>
      <c r="L2081" s="9">
        <v>400.4</v>
      </c>
    </row>
    <row r="2082" spans="1:12" x14ac:dyDescent="0.25">
      <c r="A2082" s="2" t="s">
        <v>40</v>
      </c>
      <c r="B2082" s="2">
        <v>2022</v>
      </c>
      <c r="C2082" s="46">
        <v>44652</v>
      </c>
      <c r="D2082" s="54">
        <f t="shared" si="37"/>
        <v>44652</v>
      </c>
      <c r="E2082" s="2" t="s">
        <v>53</v>
      </c>
      <c r="F2082" s="2" t="s">
        <v>55</v>
      </c>
      <c r="G2082" s="2" t="s">
        <v>56</v>
      </c>
      <c r="H2082" s="2" t="s">
        <v>52</v>
      </c>
      <c r="I2082" s="2" t="s">
        <v>49</v>
      </c>
      <c r="J2082" s="2" t="s">
        <v>57</v>
      </c>
      <c r="K2082" s="11">
        <v>834</v>
      </c>
      <c r="L2082" s="8">
        <v>1192.6199999999999</v>
      </c>
    </row>
    <row r="2083" spans="1:12" x14ac:dyDescent="0.25">
      <c r="A2083" s="4" t="s">
        <v>40</v>
      </c>
      <c r="B2083" s="4">
        <v>2022</v>
      </c>
      <c r="C2083" s="47">
        <v>44652</v>
      </c>
      <c r="D2083" s="55">
        <f t="shared" si="37"/>
        <v>44652</v>
      </c>
      <c r="E2083" s="4" t="s">
        <v>53</v>
      </c>
      <c r="F2083" s="4" t="s">
        <v>55</v>
      </c>
      <c r="G2083" s="4" t="s">
        <v>56</v>
      </c>
      <c r="H2083" s="4" t="s">
        <v>52</v>
      </c>
      <c r="I2083" s="4" t="s">
        <v>49</v>
      </c>
      <c r="J2083" s="4" t="s">
        <v>57</v>
      </c>
      <c r="K2083" s="10">
        <v>867</v>
      </c>
      <c r="L2083" s="9">
        <v>1239.81</v>
      </c>
    </row>
    <row r="2084" spans="1:12" x14ac:dyDescent="0.25">
      <c r="A2084" s="2" t="s">
        <v>41</v>
      </c>
      <c r="B2084" s="2">
        <v>2022</v>
      </c>
      <c r="C2084" s="46">
        <v>44652</v>
      </c>
      <c r="D2084" s="54">
        <f t="shared" si="37"/>
        <v>44652</v>
      </c>
      <c r="E2084" s="2" t="s">
        <v>53</v>
      </c>
      <c r="F2084" s="2" t="s">
        <v>55</v>
      </c>
      <c r="G2084" s="2" t="s">
        <v>56</v>
      </c>
      <c r="H2084" s="2" t="s">
        <v>52</v>
      </c>
      <c r="I2084" s="2" t="s">
        <v>49</v>
      </c>
      <c r="J2084" s="2" t="s">
        <v>57</v>
      </c>
      <c r="K2084" s="11">
        <v>931</v>
      </c>
      <c r="L2084" s="8">
        <v>1331.33</v>
      </c>
    </row>
    <row r="2085" spans="1:12" x14ac:dyDescent="0.25">
      <c r="A2085" s="4" t="s">
        <v>41</v>
      </c>
      <c r="B2085" s="4">
        <v>2022</v>
      </c>
      <c r="C2085" s="47">
        <v>44652</v>
      </c>
      <c r="D2085" s="55">
        <f t="shared" si="37"/>
        <v>44652</v>
      </c>
      <c r="E2085" s="4" t="s">
        <v>53</v>
      </c>
      <c r="F2085" s="4" t="s">
        <v>55</v>
      </c>
      <c r="G2085" s="4" t="s">
        <v>56</v>
      </c>
      <c r="H2085" s="4" t="s">
        <v>52</v>
      </c>
      <c r="I2085" s="4" t="s">
        <v>49</v>
      </c>
      <c r="J2085" s="4" t="s">
        <v>57</v>
      </c>
      <c r="K2085" s="10">
        <v>932</v>
      </c>
      <c r="L2085" s="9">
        <v>1332.76</v>
      </c>
    </row>
    <row r="2086" spans="1:12" x14ac:dyDescent="0.25">
      <c r="A2086" s="2" t="s">
        <v>40</v>
      </c>
      <c r="B2086" s="2">
        <v>2022</v>
      </c>
      <c r="C2086" s="46">
        <v>44652</v>
      </c>
      <c r="D2086" s="54">
        <f t="shared" si="37"/>
        <v>44652</v>
      </c>
      <c r="E2086" s="2" t="s">
        <v>53</v>
      </c>
      <c r="F2086" s="2" t="s">
        <v>55</v>
      </c>
      <c r="G2086" s="2" t="s">
        <v>56</v>
      </c>
      <c r="H2086" s="2" t="s">
        <v>52</v>
      </c>
      <c r="I2086" s="2" t="s">
        <v>49</v>
      </c>
      <c r="J2086" s="2" t="s">
        <v>57</v>
      </c>
      <c r="K2086" s="11">
        <v>933</v>
      </c>
      <c r="L2086" s="8">
        <v>1334.19</v>
      </c>
    </row>
    <row r="2087" spans="1:12" x14ac:dyDescent="0.25">
      <c r="A2087" s="4" t="s">
        <v>41</v>
      </c>
      <c r="B2087" s="4">
        <v>2022</v>
      </c>
      <c r="C2087" s="47">
        <v>44652</v>
      </c>
      <c r="D2087" s="55">
        <f t="shared" si="37"/>
        <v>44652</v>
      </c>
      <c r="E2087" s="4" t="s">
        <v>53</v>
      </c>
      <c r="F2087" s="4" t="s">
        <v>55</v>
      </c>
      <c r="G2087" s="4" t="s">
        <v>56</v>
      </c>
      <c r="H2087" s="4" t="s">
        <v>52</v>
      </c>
      <c r="I2087" s="4" t="s">
        <v>49</v>
      </c>
      <c r="J2087" s="4" t="s">
        <v>57</v>
      </c>
      <c r="K2087" s="10">
        <v>873</v>
      </c>
      <c r="L2087" s="9">
        <v>526.24</v>
      </c>
    </row>
    <row r="2088" spans="1:12" x14ac:dyDescent="0.25">
      <c r="A2088" s="2" t="s">
        <v>40</v>
      </c>
      <c r="B2088" s="2">
        <v>2022</v>
      </c>
      <c r="C2088" s="46">
        <v>44652</v>
      </c>
      <c r="D2088" s="54">
        <f t="shared" si="37"/>
        <v>44652</v>
      </c>
      <c r="E2088" s="2" t="s">
        <v>53</v>
      </c>
      <c r="F2088" s="2" t="s">
        <v>55</v>
      </c>
      <c r="G2088" s="2" t="s">
        <v>56</v>
      </c>
      <c r="H2088" s="2" t="s">
        <v>52</v>
      </c>
      <c r="I2088" s="2" t="s">
        <v>49</v>
      </c>
      <c r="J2088" s="2" t="s">
        <v>57</v>
      </c>
      <c r="K2088" s="11">
        <v>327</v>
      </c>
      <c r="L2088" s="8">
        <v>467.61</v>
      </c>
    </row>
    <row r="2089" spans="1:12" x14ac:dyDescent="0.25">
      <c r="A2089" s="4" t="s">
        <v>40</v>
      </c>
      <c r="B2089" s="4">
        <v>2022</v>
      </c>
      <c r="C2089" s="47">
        <v>44652</v>
      </c>
      <c r="D2089" s="55">
        <f t="shared" si="37"/>
        <v>44652</v>
      </c>
      <c r="E2089" s="4" t="s">
        <v>53</v>
      </c>
      <c r="F2089" s="4" t="s">
        <v>55</v>
      </c>
      <c r="G2089" s="4" t="s">
        <v>56</v>
      </c>
      <c r="H2089" s="4" t="s">
        <v>52</v>
      </c>
      <c r="I2089" s="4" t="s">
        <v>49</v>
      </c>
      <c r="J2089" s="4" t="s">
        <v>57</v>
      </c>
      <c r="K2089" s="10">
        <v>183</v>
      </c>
      <c r="L2089" s="9">
        <v>261.69</v>
      </c>
    </row>
    <row r="2090" spans="1:12" x14ac:dyDescent="0.25">
      <c r="A2090" s="2" t="s">
        <v>41</v>
      </c>
      <c r="B2090" s="2">
        <v>2022</v>
      </c>
      <c r="C2090" s="46">
        <v>44652</v>
      </c>
      <c r="D2090" s="54">
        <f t="shared" si="37"/>
        <v>44652</v>
      </c>
      <c r="E2090" s="2" t="s">
        <v>53</v>
      </c>
      <c r="F2090" s="2" t="s">
        <v>55</v>
      </c>
      <c r="G2090" s="2" t="s">
        <v>56</v>
      </c>
      <c r="H2090" s="2" t="s">
        <v>52</v>
      </c>
      <c r="I2090" s="2" t="s">
        <v>49</v>
      </c>
      <c r="J2090" s="2" t="s">
        <v>57</v>
      </c>
      <c r="K2090" s="11">
        <v>177</v>
      </c>
      <c r="L2090" s="8">
        <v>253.11</v>
      </c>
    </row>
    <row r="2091" spans="1:12" x14ac:dyDescent="0.25">
      <c r="A2091" s="4" t="s">
        <v>40</v>
      </c>
      <c r="B2091" s="4">
        <v>2022</v>
      </c>
      <c r="C2091" s="47">
        <v>44652</v>
      </c>
      <c r="D2091" s="55">
        <f t="shared" si="37"/>
        <v>44652</v>
      </c>
      <c r="E2091" s="4" t="s">
        <v>53</v>
      </c>
      <c r="F2091" s="4" t="s">
        <v>55</v>
      </c>
      <c r="G2091" s="4" t="s">
        <v>56</v>
      </c>
      <c r="H2091" s="4" t="s">
        <v>52</v>
      </c>
      <c r="I2091" s="4" t="s">
        <v>49</v>
      </c>
      <c r="J2091" s="4" t="s">
        <v>57</v>
      </c>
      <c r="K2091" s="10">
        <v>171</v>
      </c>
      <c r="L2091" s="9">
        <v>244.53</v>
      </c>
    </row>
    <row r="2092" spans="1:12" x14ac:dyDescent="0.25">
      <c r="A2092" s="2" t="s">
        <v>40</v>
      </c>
      <c r="B2092" s="2">
        <v>2022</v>
      </c>
      <c r="C2092" s="46">
        <v>44652</v>
      </c>
      <c r="D2092" s="54">
        <f t="shared" si="37"/>
        <v>44652</v>
      </c>
      <c r="E2092" s="2" t="s">
        <v>53</v>
      </c>
      <c r="F2092" s="2" t="s">
        <v>55</v>
      </c>
      <c r="G2092" s="2" t="s">
        <v>56</v>
      </c>
      <c r="H2092" s="2" t="s">
        <v>52</v>
      </c>
      <c r="I2092" s="2" t="s">
        <v>49</v>
      </c>
      <c r="J2092" s="2" t="s">
        <v>57</v>
      </c>
      <c r="K2092" s="11">
        <v>277</v>
      </c>
      <c r="L2092" s="8">
        <v>396.11</v>
      </c>
    </row>
    <row r="2093" spans="1:12" x14ac:dyDescent="0.25">
      <c r="A2093" s="4" t="s">
        <v>42</v>
      </c>
      <c r="B2093" s="4">
        <v>2022</v>
      </c>
      <c r="C2093" s="47">
        <v>44652</v>
      </c>
      <c r="D2093" s="55">
        <f t="shared" si="37"/>
        <v>44652</v>
      </c>
      <c r="E2093" s="4" t="s">
        <v>53</v>
      </c>
      <c r="F2093" s="4" t="s">
        <v>55</v>
      </c>
      <c r="G2093" s="4" t="s">
        <v>56</v>
      </c>
      <c r="H2093" s="4" t="s">
        <v>52</v>
      </c>
      <c r="I2093" s="4" t="s">
        <v>49</v>
      </c>
      <c r="J2093" s="4" t="s">
        <v>57</v>
      </c>
      <c r="K2093" s="10">
        <v>325</v>
      </c>
      <c r="L2093" s="9">
        <v>464.75</v>
      </c>
    </row>
    <row r="2094" spans="1:12" x14ac:dyDescent="0.25">
      <c r="A2094" s="2" t="s">
        <v>41</v>
      </c>
      <c r="B2094" s="2">
        <v>2022</v>
      </c>
      <c r="C2094" s="46">
        <v>44652</v>
      </c>
      <c r="D2094" s="54">
        <f t="shared" si="37"/>
        <v>44652</v>
      </c>
      <c r="E2094" s="2" t="s">
        <v>53</v>
      </c>
      <c r="F2094" s="2" t="s">
        <v>55</v>
      </c>
      <c r="G2094" s="2" t="s">
        <v>56</v>
      </c>
      <c r="H2094" s="2" t="s">
        <v>52</v>
      </c>
      <c r="I2094" s="2" t="s">
        <v>49</v>
      </c>
      <c r="J2094" s="2" t="s">
        <v>57</v>
      </c>
      <c r="K2094" s="11">
        <v>842</v>
      </c>
      <c r="L2094" s="8">
        <v>1204.06</v>
      </c>
    </row>
    <row r="2095" spans="1:12" x14ac:dyDescent="0.25">
      <c r="A2095" s="4" t="s">
        <v>41</v>
      </c>
      <c r="B2095" s="4">
        <v>2022</v>
      </c>
      <c r="C2095" s="47">
        <v>44652</v>
      </c>
      <c r="D2095" s="55">
        <f t="shared" si="37"/>
        <v>44652</v>
      </c>
      <c r="E2095" s="4" t="s">
        <v>53</v>
      </c>
      <c r="F2095" s="4" t="s">
        <v>55</v>
      </c>
      <c r="G2095" s="4" t="s">
        <v>56</v>
      </c>
      <c r="H2095" s="4" t="s">
        <v>52</v>
      </c>
      <c r="I2095" s="4" t="s">
        <v>49</v>
      </c>
      <c r="J2095" s="4" t="s">
        <v>57</v>
      </c>
      <c r="K2095" s="10">
        <v>876</v>
      </c>
      <c r="L2095" s="9">
        <v>1252.68</v>
      </c>
    </row>
    <row r="2096" spans="1:12" x14ac:dyDescent="0.25">
      <c r="A2096" s="2" t="s">
        <v>41</v>
      </c>
      <c r="B2096" s="2">
        <v>2022</v>
      </c>
      <c r="C2096" s="46">
        <v>44774</v>
      </c>
      <c r="D2096" s="54">
        <f t="shared" si="37"/>
        <v>44774</v>
      </c>
      <c r="E2096" s="2" t="s">
        <v>53</v>
      </c>
      <c r="F2096" s="2" t="s">
        <v>55</v>
      </c>
      <c r="G2096" s="2" t="s">
        <v>56</v>
      </c>
      <c r="H2096" s="2" t="s">
        <v>52</v>
      </c>
      <c r="I2096" s="2" t="s">
        <v>49</v>
      </c>
      <c r="J2096" s="2" t="s">
        <v>57</v>
      </c>
      <c r="K2096" s="11">
        <v>332</v>
      </c>
      <c r="L2096" s="8">
        <v>474.76</v>
      </c>
    </row>
    <row r="2097" spans="1:12" x14ac:dyDescent="0.25">
      <c r="A2097" s="4" t="s">
        <v>41</v>
      </c>
      <c r="B2097" s="4">
        <v>2022</v>
      </c>
      <c r="C2097" s="47">
        <v>44774</v>
      </c>
      <c r="D2097" s="55">
        <f t="shared" si="37"/>
        <v>44774</v>
      </c>
      <c r="E2097" s="4" t="s">
        <v>53</v>
      </c>
      <c r="F2097" s="4" t="s">
        <v>55</v>
      </c>
      <c r="G2097" s="4" t="s">
        <v>56</v>
      </c>
      <c r="H2097" s="4" t="s">
        <v>52</v>
      </c>
      <c r="I2097" s="4" t="s">
        <v>49</v>
      </c>
      <c r="J2097" s="4" t="s">
        <v>57</v>
      </c>
      <c r="K2097" s="10">
        <v>302</v>
      </c>
      <c r="L2097" s="9">
        <v>431.86</v>
      </c>
    </row>
    <row r="2098" spans="1:12" x14ac:dyDescent="0.25">
      <c r="A2098" s="2" t="s">
        <v>42</v>
      </c>
      <c r="B2098" s="2">
        <v>2022</v>
      </c>
      <c r="C2098" s="46">
        <v>44774</v>
      </c>
      <c r="D2098" s="54">
        <f t="shared" si="37"/>
        <v>44774</v>
      </c>
      <c r="E2098" s="2" t="s">
        <v>53</v>
      </c>
      <c r="F2098" s="2" t="s">
        <v>55</v>
      </c>
      <c r="G2098" s="2" t="s">
        <v>56</v>
      </c>
      <c r="H2098" s="2" t="s">
        <v>52</v>
      </c>
      <c r="I2098" s="2" t="s">
        <v>49</v>
      </c>
      <c r="J2098" s="2" t="s">
        <v>57</v>
      </c>
      <c r="K2098" s="11">
        <v>256</v>
      </c>
      <c r="L2098" s="8">
        <v>366.08</v>
      </c>
    </row>
    <row r="2099" spans="1:12" x14ac:dyDescent="0.25">
      <c r="A2099" s="4" t="s">
        <v>43</v>
      </c>
      <c r="B2099" s="4">
        <v>2022</v>
      </c>
      <c r="C2099" s="47">
        <v>44774</v>
      </c>
      <c r="D2099" s="55">
        <f t="shared" si="37"/>
        <v>44774</v>
      </c>
      <c r="E2099" s="4" t="s">
        <v>53</v>
      </c>
      <c r="F2099" s="4" t="s">
        <v>55</v>
      </c>
      <c r="G2099" s="4" t="s">
        <v>56</v>
      </c>
      <c r="H2099" s="4" t="s">
        <v>52</v>
      </c>
      <c r="I2099" s="4" t="s">
        <v>49</v>
      </c>
      <c r="J2099" s="4" t="s">
        <v>57</v>
      </c>
      <c r="K2099" s="10">
        <v>304</v>
      </c>
      <c r="L2099" s="9">
        <v>434.72</v>
      </c>
    </row>
    <row r="2100" spans="1:12" x14ac:dyDescent="0.25">
      <c r="A2100" s="2" t="s">
        <v>40</v>
      </c>
      <c r="B2100" s="2">
        <v>2022</v>
      </c>
      <c r="C2100" s="46">
        <v>44774</v>
      </c>
      <c r="D2100" s="54">
        <f t="shared" si="37"/>
        <v>44774</v>
      </c>
      <c r="E2100" s="2" t="s">
        <v>53</v>
      </c>
      <c r="F2100" s="2" t="s">
        <v>55</v>
      </c>
      <c r="G2100" s="2" t="s">
        <v>56</v>
      </c>
      <c r="H2100" s="2" t="s">
        <v>52</v>
      </c>
      <c r="I2100" s="2" t="s">
        <v>49</v>
      </c>
      <c r="J2100" s="2" t="s">
        <v>57</v>
      </c>
      <c r="K2100" s="11">
        <v>784</v>
      </c>
      <c r="L2100" s="8">
        <v>1121.1199999999999</v>
      </c>
    </row>
    <row r="2101" spans="1:12" x14ac:dyDescent="0.25">
      <c r="A2101" s="4" t="s">
        <v>43</v>
      </c>
      <c r="B2101" s="4">
        <v>2022</v>
      </c>
      <c r="C2101" s="47">
        <v>44774</v>
      </c>
      <c r="D2101" s="55">
        <f t="shared" si="37"/>
        <v>44774</v>
      </c>
      <c r="E2101" s="4" t="s">
        <v>53</v>
      </c>
      <c r="F2101" s="4" t="s">
        <v>55</v>
      </c>
      <c r="G2101" s="4" t="s">
        <v>56</v>
      </c>
      <c r="H2101" s="4" t="s">
        <v>52</v>
      </c>
      <c r="I2101" s="4" t="s">
        <v>49</v>
      </c>
      <c r="J2101" s="4" t="s">
        <v>57</v>
      </c>
      <c r="K2101" s="10">
        <v>837</v>
      </c>
      <c r="L2101" s="9">
        <v>1196.9099999999999</v>
      </c>
    </row>
    <row r="2102" spans="1:12" x14ac:dyDescent="0.25">
      <c r="A2102" s="2" t="s">
        <v>41</v>
      </c>
      <c r="B2102" s="2">
        <v>2022</v>
      </c>
      <c r="C2102" s="46">
        <v>44774</v>
      </c>
      <c r="D2102" s="54">
        <f t="shared" si="37"/>
        <v>44774</v>
      </c>
      <c r="E2102" s="2" t="s">
        <v>53</v>
      </c>
      <c r="F2102" s="2" t="s">
        <v>55</v>
      </c>
      <c r="G2102" s="2" t="s">
        <v>56</v>
      </c>
      <c r="H2102" s="2" t="s">
        <v>52</v>
      </c>
      <c r="I2102" s="2" t="s">
        <v>49</v>
      </c>
      <c r="J2102" s="2" t="s">
        <v>57</v>
      </c>
      <c r="K2102" s="11">
        <v>870</v>
      </c>
      <c r="L2102" s="8">
        <v>1244.0999999999999</v>
      </c>
    </row>
    <row r="2103" spans="1:12" x14ac:dyDescent="0.25">
      <c r="A2103" s="4" t="s">
        <v>41</v>
      </c>
      <c r="B2103" s="4">
        <v>2022</v>
      </c>
      <c r="C2103" s="47">
        <v>44774</v>
      </c>
      <c r="D2103" s="55">
        <f t="shared" si="37"/>
        <v>44774</v>
      </c>
      <c r="E2103" s="4" t="s">
        <v>53</v>
      </c>
      <c r="F2103" s="4" t="s">
        <v>55</v>
      </c>
      <c r="G2103" s="4" t="s">
        <v>56</v>
      </c>
      <c r="H2103" s="4" t="s">
        <v>52</v>
      </c>
      <c r="I2103" s="4" t="s">
        <v>49</v>
      </c>
      <c r="J2103" s="4" t="s">
        <v>57</v>
      </c>
      <c r="K2103" s="10">
        <v>942</v>
      </c>
      <c r="L2103" s="9">
        <v>1347.06</v>
      </c>
    </row>
    <row r="2104" spans="1:12" x14ac:dyDescent="0.25">
      <c r="A2104" s="2" t="s">
        <v>41</v>
      </c>
      <c r="B2104" s="2">
        <v>2022</v>
      </c>
      <c r="C2104" s="46">
        <v>44774</v>
      </c>
      <c r="D2104" s="54">
        <f t="shared" si="37"/>
        <v>44774</v>
      </c>
      <c r="E2104" s="2" t="s">
        <v>53</v>
      </c>
      <c r="F2104" s="2" t="s">
        <v>55</v>
      </c>
      <c r="G2104" s="2" t="s">
        <v>56</v>
      </c>
      <c r="H2104" s="2" t="s">
        <v>52</v>
      </c>
      <c r="I2104" s="2" t="s">
        <v>49</v>
      </c>
      <c r="J2104" s="2" t="s">
        <v>57</v>
      </c>
      <c r="K2104" s="11">
        <v>943</v>
      </c>
      <c r="L2104" s="8">
        <v>1348.49</v>
      </c>
    </row>
    <row r="2105" spans="1:12" x14ac:dyDescent="0.25">
      <c r="A2105" s="4" t="s">
        <v>40</v>
      </c>
      <c r="B2105" s="4">
        <v>2022</v>
      </c>
      <c r="C2105" s="47">
        <v>44774</v>
      </c>
      <c r="D2105" s="55">
        <f t="shared" si="37"/>
        <v>44774</v>
      </c>
      <c r="E2105" s="4" t="s">
        <v>53</v>
      </c>
      <c r="F2105" s="4" t="s">
        <v>55</v>
      </c>
      <c r="G2105" s="4" t="s">
        <v>56</v>
      </c>
      <c r="H2105" s="4" t="s">
        <v>52</v>
      </c>
      <c r="I2105" s="4" t="s">
        <v>49</v>
      </c>
      <c r="J2105" s="4" t="s">
        <v>57</v>
      </c>
      <c r="K2105" s="10">
        <v>944</v>
      </c>
      <c r="L2105" s="9">
        <v>1349.92</v>
      </c>
    </row>
    <row r="2106" spans="1:12" x14ac:dyDescent="0.25">
      <c r="A2106" s="2" t="s">
        <v>41</v>
      </c>
      <c r="B2106" s="2">
        <v>2022</v>
      </c>
      <c r="C2106" s="46">
        <v>44774</v>
      </c>
      <c r="D2106" s="54">
        <f t="shared" si="37"/>
        <v>44774</v>
      </c>
      <c r="E2106" s="2" t="s">
        <v>53</v>
      </c>
      <c r="F2106" s="2" t="s">
        <v>55</v>
      </c>
      <c r="G2106" s="2" t="s">
        <v>56</v>
      </c>
      <c r="H2106" s="2" t="s">
        <v>52</v>
      </c>
      <c r="I2106" s="2" t="s">
        <v>49</v>
      </c>
      <c r="J2106" s="2" t="s">
        <v>57</v>
      </c>
      <c r="K2106" s="11">
        <v>823</v>
      </c>
      <c r="L2106" s="8">
        <v>526.24</v>
      </c>
    </row>
    <row r="2107" spans="1:12" x14ac:dyDescent="0.25">
      <c r="A2107" s="4" t="s">
        <v>40</v>
      </c>
      <c r="B2107" s="4">
        <v>2022</v>
      </c>
      <c r="C2107" s="47">
        <v>44774</v>
      </c>
      <c r="D2107" s="55">
        <f t="shared" si="37"/>
        <v>44774</v>
      </c>
      <c r="E2107" s="4" t="s">
        <v>53</v>
      </c>
      <c r="F2107" s="4" t="s">
        <v>55</v>
      </c>
      <c r="G2107" s="4" t="s">
        <v>56</v>
      </c>
      <c r="H2107" s="4" t="s">
        <v>52</v>
      </c>
      <c r="I2107" s="4" t="s">
        <v>49</v>
      </c>
      <c r="J2107" s="4" t="s">
        <v>57</v>
      </c>
      <c r="K2107" s="10">
        <v>877</v>
      </c>
      <c r="L2107" s="9">
        <v>526.24</v>
      </c>
    </row>
    <row r="2108" spans="1:12" x14ac:dyDescent="0.25">
      <c r="A2108" s="2" t="s">
        <v>40</v>
      </c>
      <c r="B2108" s="2">
        <v>2022</v>
      </c>
      <c r="C2108" s="46">
        <v>44774</v>
      </c>
      <c r="D2108" s="54">
        <f t="shared" si="37"/>
        <v>44774</v>
      </c>
      <c r="E2108" s="2" t="s">
        <v>53</v>
      </c>
      <c r="F2108" s="2" t="s">
        <v>55</v>
      </c>
      <c r="G2108" s="2" t="s">
        <v>56</v>
      </c>
      <c r="H2108" s="2" t="s">
        <v>52</v>
      </c>
      <c r="I2108" s="2" t="s">
        <v>49</v>
      </c>
      <c r="J2108" s="2" t="s">
        <v>57</v>
      </c>
      <c r="K2108" s="11">
        <v>303</v>
      </c>
      <c r="L2108" s="8">
        <v>433.28999999999996</v>
      </c>
    </row>
    <row r="2109" spans="1:12" x14ac:dyDescent="0.25">
      <c r="A2109" s="4" t="s">
        <v>43</v>
      </c>
      <c r="B2109" s="4">
        <v>2022</v>
      </c>
      <c r="C2109" s="47">
        <v>44774</v>
      </c>
      <c r="D2109" s="55">
        <f t="shared" si="37"/>
        <v>44774</v>
      </c>
      <c r="E2109" s="4" t="s">
        <v>53</v>
      </c>
      <c r="F2109" s="4" t="s">
        <v>55</v>
      </c>
      <c r="G2109" s="4" t="s">
        <v>56</v>
      </c>
      <c r="H2109" s="4" t="s">
        <v>52</v>
      </c>
      <c r="I2109" s="4" t="s">
        <v>49</v>
      </c>
      <c r="J2109" s="4" t="s">
        <v>57</v>
      </c>
      <c r="K2109" s="10">
        <v>363</v>
      </c>
      <c r="L2109" s="9">
        <v>519.09</v>
      </c>
    </row>
    <row r="2110" spans="1:12" x14ac:dyDescent="0.25">
      <c r="A2110" s="2" t="s">
        <v>42</v>
      </c>
      <c r="B2110" s="2">
        <v>2022</v>
      </c>
      <c r="C2110" s="46">
        <v>44774</v>
      </c>
      <c r="D2110" s="54">
        <f t="shared" si="37"/>
        <v>44774</v>
      </c>
      <c r="E2110" s="2" t="s">
        <v>53</v>
      </c>
      <c r="F2110" s="2" t="s">
        <v>55</v>
      </c>
      <c r="G2110" s="2" t="s">
        <v>56</v>
      </c>
      <c r="H2110" s="2" t="s">
        <v>52</v>
      </c>
      <c r="I2110" s="2" t="s">
        <v>49</v>
      </c>
      <c r="J2110" s="2" t="s">
        <v>57</v>
      </c>
      <c r="K2110" s="11">
        <v>357</v>
      </c>
      <c r="L2110" s="8">
        <v>510.51</v>
      </c>
    </row>
    <row r="2111" spans="1:12" x14ac:dyDescent="0.25">
      <c r="A2111" s="4" t="s">
        <v>43</v>
      </c>
      <c r="B2111" s="4">
        <v>2022</v>
      </c>
      <c r="C2111" s="47">
        <v>44774</v>
      </c>
      <c r="D2111" s="55">
        <f t="shared" si="37"/>
        <v>44774</v>
      </c>
      <c r="E2111" s="4" t="s">
        <v>53</v>
      </c>
      <c r="F2111" s="4" t="s">
        <v>55</v>
      </c>
      <c r="G2111" s="4" t="s">
        <v>56</v>
      </c>
      <c r="H2111" s="4" t="s">
        <v>52</v>
      </c>
      <c r="I2111" s="4" t="s">
        <v>49</v>
      </c>
      <c r="J2111" s="4" t="s">
        <v>57</v>
      </c>
      <c r="K2111" s="10">
        <v>331</v>
      </c>
      <c r="L2111" s="9">
        <v>473.33</v>
      </c>
    </row>
    <row r="2112" spans="1:12" x14ac:dyDescent="0.25">
      <c r="A2112" s="2" t="s">
        <v>41</v>
      </c>
      <c r="B2112" s="2">
        <v>2022</v>
      </c>
      <c r="C2112" s="46">
        <v>44774</v>
      </c>
      <c r="D2112" s="54">
        <f t="shared" si="37"/>
        <v>44774</v>
      </c>
      <c r="E2112" s="2" t="s">
        <v>53</v>
      </c>
      <c r="F2112" s="2" t="s">
        <v>55</v>
      </c>
      <c r="G2112" s="2" t="s">
        <v>56</v>
      </c>
      <c r="H2112" s="2" t="s">
        <v>52</v>
      </c>
      <c r="I2112" s="2" t="s">
        <v>49</v>
      </c>
      <c r="J2112" s="2" t="s">
        <v>57</v>
      </c>
      <c r="K2112" s="11">
        <v>259</v>
      </c>
      <c r="L2112" s="8">
        <v>370.37</v>
      </c>
    </row>
    <row r="2113" spans="1:12" x14ac:dyDescent="0.25">
      <c r="A2113" s="4" t="s">
        <v>41</v>
      </c>
      <c r="B2113" s="4">
        <v>2022</v>
      </c>
      <c r="C2113" s="47">
        <v>44774</v>
      </c>
      <c r="D2113" s="55">
        <f t="shared" si="37"/>
        <v>44774</v>
      </c>
      <c r="E2113" s="4" t="s">
        <v>53</v>
      </c>
      <c r="F2113" s="4" t="s">
        <v>55</v>
      </c>
      <c r="G2113" s="4" t="s">
        <v>56</v>
      </c>
      <c r="H2113" s="4" t="s">
        <v>52</v>
      </c>
      <c r="I2113" s="4" t="s">
        <v>49</v>
      </c>
      <c r="J2113" s="4" t="s">
        <v>57</v>
      </c>
      <c r="K2113" s="10">
        <v>793</v>
      </c>
      <c r="L2113" s="9">
        <v>1133.99</v>
      </c>
    </row>
    <row r="2114" spans="1:12" x14ac:dyDescent="0.25">
      <c r="A2114" s="2" t="s">
        <v>41</v>
      </c>
      <c r="B2114" s="2">
        <v>2022</v>
      </c>
      <c r="C2114" s="46">
        <v>44774</v>
      </c>
      <c r="D2114" s="54">
        <f t="shared" si="37"/>
        <v>44774</v>
      </c>
      <c r="E2114" s="2" t="s">
        <v>53</v>
      </c>
      <c r="F2114" s="2" t="s">
        <v>55</v>
      </c>
      <c r="G2114" s="2" t="s">
        <v>56</v>
      </c>
      <c r="H2114" s="2" t="s">
        <v>52</v>
      </c>
      <c r="I2114" s="2" t="s">
        <v>49</v>
      </c>
      <c r="J2114" s="2" t="s">
        <v>57</v>
      </c>
      <c r="K2114" s="11">
        <v>846</v>
      </c>
      <c r="L2114" s="8">
        <v>1209.78</v>
      </c>
    </row>
    <row r="2115" spans="1:12" x14ac:dyDescent="0.25">
      <c r="A2115" s="4" t="s">
        <v>41</v>
      </c>
      <c r="B2115" s="4">
        <v>2022</v>
      </c>
      <c r="C2115" s="47">
        <v>44774</v>
      </c>
      <c r="D2115" s="55">
        <f t="shared" si="37"/>
        <v>44774</v>
      </c>
      <c r="E2115" s="4" t="s">
        <v>53</v>
      </c>
      <c r="F2115" s="4" t="s">
        <v>55</v>
      </c>
      <c r="G2115" s="4" t="s">
        <v>56</v>
      </c>
      <c r="H2115" s="4" t="s">
        <v>52</v>
      </c>
      <c r="I2115" s="4" t="s">
        <v>49</v>
      </c>
      <c r="J2115" s="4" t="s">
        <v>57</v>
      </c>
      <c r="K2115" s="10">
        <v>879</v>
      </c>
      <c r="L2115" s="9">
        <v>1256.97</v>
      </c>
    </row>
    <row r="2116" spans="1:12" x14ac:dyDescent="0.25">
      <c r="A2116" s="2" t="s">
        <v>41</v>
      </c>
      <c r="B2116" s="2">
        <v>2022</v>
      </c>
      <c r="C2116" s="46">
        <v>44896</v>
      </c>
      <c r="D2116" s="54">
        <f t="shared" si="37"/>
        <v>44896</v>
      </c>
      <c r="E2116" s="2" t="s">
        <v>53</v>
      </c>
      <c r="F2116" s="2" t="s">
        <v>55</v>
      </c>
      <c r="G2116" s="2" t="s">
        <v>56</v>
      </c>
      <c r="H2116" s="2" t="s">
        <v>52</v>
      </c>
      <c r="I2116" s="2" t="s">
        <v>49</v>
      </c>
      <c r="J2116" s="2" t="s">
        <v>57</v>
      </c>
      <c r="K2116" s="11">
        <v>308</v>
      </c>
      <c r="L2116" s="8">
        <v>440.44</v>
      </c>
    </row>
    <row r="2117" spans="1:12" x14ac:dyDescent="0.25">
      <c r="A2117" s="4" t="s">
        <v>40</v>
      </c>
      <c r="B2117" s="4">
        <v>2022</v>
      </c>
      <c r="C2117" s="47">
        <v>44896</v>
      </c>
      <c r="D2117" s="55">
        <f t="shared" si="37"/>
        <v>44896</v>
      </c>
      <c r="E2117" s="4" t="s">
        <v>53</v>
      </c>
      <c r="F2117" s="4" t="s">
        <v>55</v>
      </c>
      <c r="G2117" s="4" t="s">
        <v>56</v>
      </c>
      <c r="H2117" s="4" t="s">
        <v>52</v>
      </c>
      <c r="I2117" s="4" t="s">
        <v>49</v>
      </c>
      <c r="J2117" s="4" t="s">
        <v>57</v>
      </c>
      <c r="K2117" s="10">
        <v>236</v>
      </c>
      <c r="L2117" s="9">
        <v>337.48</v>
      </c>
    </row>
    <row r="2118" spans="1:12" x14ac:dyDescent="0.25">
      <c r="A2118" s="2" t="s">
        <v>41</v>
      </c>
      <c r="B2118" s="2">
        <v>2022</v>
      </c>
      <c r="C2118" s="46">
        <v>44896</v>
      </c>
      <c r="D2118" s="54">
        <f t="shared" si="37"/>
        <v>44896</v>
      </c>
      <c r="E2118" s="2" t="s">
        <v>53</v>
      </c>
      <c r="F2118" s="2" t="s">
        <v>55</v>
      </c>
      <c r="G2118" s="2" t="s">
        <v>56</v>
      </c>
      <c r="H2118" s="2" t="s">
        <v>52</v>
      </c>
      <c r="I2118" s="2" t="s">
        <v>49</v>
      </c>
      <c r="J2118" s="2" t="s">
        <v>57</v>
      </c>
      <c r="K2118" s="11">
        <v>284</v>
      </c>
      <c r="L2118" s="8">
        <v>406.12</v>
      </c>
    </row>
    <row r="2119" spans="1:12" x14ac:dyDescent="0.25">
      <c r="A2119" s="4" t="s">
        <v>41</v>
      </c>
      <c r="B2119" s="4">
        <v>2022</v>
      </c>
      <c r="C2119" s="47">
        <v>44896</v>
      </c>
      <c r="D2119" s="55">
        <f t="shared" si="37"/>
        <v>44896</v>
      </c>
      <c r="E2119" s="4" t="s">
        <v>53</v>
      </c>
      <c r="F2119" s="4" t="s">
        <v>55</v>
      </c>
      <c r="G2119" s="4" t="s">
        <v>56</v>
      </c>
      <c r="H2119" s="4" t="s">
        <v>52</v>
      </c>
      <c r="I2119" s="4" t="s">
        <v>49</v>
      </c>
      <c r="J2119" s="4" t="s">
        <v>57</v>
      </c>
      <c r="K2119" s="10">
        <v>310</v>
      </c>
      <c r="L2119" s="9">
        <v>443.3</v>
      </c>
    </row>
    <row r="2120" spans="1:12" x14ac:dyDescent="0.25">
      <c r="A2120" s="2" t="s">
        <v>41</v>
      </c>
      <c r="B2120" s="2">
        <v>2022</v>
      </c>
      <c r="C2120" s="46">
        <v>44896</v>
      </c>
      <c r="D2120" s="54">
        <f t="shared" si="37"/>
        <v>44896</v>
      </c>
      <c r="E2120" s="2" t="s">
        <v>53</v>
      </c>
      <c r="F2120" s="2" t="s">
        <v>55</v>
      </c>
      <c r="G2120" s="2" t="s">
        <v>56</v>
      </c>
      <c r="H2120" s="2" t="s">
        <v>52</v>
      </c>
      <c r="I2120" s="2" t="s">
        <v>49</v>
      </c>
      <c r="J2120" s="2" t="s">
        <v>57</v>
      </c>
      <c r="K2120" s="11">
        <v>238</v>
      </c>
      <c r="L2120" s="8">
        <v>340.34000000000003</v>
      </c>
    </row>
    <row r="2121" spans="1:12" x14ac:dyDescent="0.25">
      <c r="A2121" s="4" t="s">
        <v>41</v>
      </c>
      <c r="B2121" s="4">
        <v>2022</v>
      </c>
      <c r="C2121" s="47">
        <v>44896</v>
      </c>
      <c r="D2121" s="55">
        <f t="shared" si="37"/>
        <v>44896</v>
      </c>
      <c r="E2121" s="4" t="s">
        <v>53</v>
      </c>
      <c r="F2121" s="4" t="s">
        <v>55</v>
      </c>
      <c r="G2121" s="4" t="s">
        <v>56</v>
      </c>
      <c r="H2121" s="4" t="s">
        <v>52</v>
      </c>
      <c r="I2121" s="4" t="s">
        <v>49</v>
      </c>
      <c r="J2121" s="4" t="s">
        <v>57</v>
      </c>
      <c r="K2121" s="10">
        <v>280</v>
      </c>
      <c r="L2121" s="9">
        <v>400.4</v>
      </c>
    </row>
    <row r="2122" spans="1:12" x14ac:dyDescent="0.25">
      <c r="A2122" s="2" t="s">
        <v>40</v>
      </c>
      <c r="B2122" s="2">
        <v>2022</v>
      </c>
      <c r="C2122" s="46">
        <v>44896</v>
      </c>
      <c r="D2122" s="54">
        <f t="shared" si="37"/>
        <v>44896</v>
      </c>
      <c r="E2122" s="2" t="s">
        <v>53</v>
      </c>
      <c r="F2122" s="2" t="s">
        <v>55</v>
      </c>
      <c r="G2122" s="2" t="s">
        <v>56</v>
      </c>
      <c r="H2122" s="2" t="s">
        <v>52</v>
      </c>
      <c r="I2122" s="2" t="s">
        <v>49</v>
      </c>
      <c r="J2122" s="2" t="s">
        <v>57</v>
      </c>
      <c r="K2122" s="11">
        <v>787</v>
      </c>
      <c r="L2122" s="8">
        <v>1125.4099999999999</v>
      </c>
    </row>
    <row r="2123" spans="1:12" x14ac:dyDescent="0.25">
      <c r="A2123" s="4" t="s">
        <v>40</v>
      </c>
      <c r="B2123" s="4">
        <v>2022</v>
      </c>
      <c r="C2123" s="47">
        <v>44896</v>
      </c>
      <c r="D2123" s="55">
        <f t="shared" si="37"/>
        <v>44896</v>
      </c>
      <c r="E2123" s="4" t="s">
        <v>53</v>
      </c>
      <c r="F2123" s="4" t="s">
        <v>55</v>
      </c>
      <c r="G2123" s="4" t="s">
        <v>56</v>
      </c>
      <c r="H2123" s="4" t="s">
        <v>52</v>
      </c>
      <c r="I2123" s="4" t="s">
        <v>49</v>
      </c>
      <c r="J2123" s="4" t="s">
        <v>57</v>
      </c>
      <c r="K2123" s="10">
        <v>841</v>
      </c>
      <c r="L2123" s="9">
        <v>1202.6300000000001</v>
      </c>
    </row>
    <row r="2124" spans="1:12" x14ac:dyDescent="0.25">
      <c r="A2124" s="2" t="s">
        <v>42</v>
      </c>
      <c r="B2124" s="2">
        <v>2022</v>
      </c>
      <c r="C2124" s="46">
        <v>44896</v>
      </c>
      <c r="D2124" s="54">
        <f t="shared" si="37"/>
        <v>44896</v>
      </c>
      <c r="E2124" s="2" t="s">
        <v>53</v>
      </c>
      <c r="F2124" s="2" t="s">
        <v>55</v>
      </c>
      <c r="G2124" s="2" t="s">
        <v>56</v>
      </c>
      <c r="H2124" s="2" t="s">
        <v>52</v>
      </c>
      <c r="I2124" s="2" t="s">
        <v>49</v>
      </c>
      <c r="J2124" s="2" t="s">
        <v>57</v>
      </c>
      <c r="K2124" s="11">
        <v>874</v>
      </c>
      <c r="L2124" s="8">
        <v>1249.82</v>
      </c>
    </row>
    <row r="2125" spans="1:12" x14ac:dyDescent="0.25">
      <c r="A2125" s="4" t="s">
        <v>40</v>
      </c>
      <c r="B2125" s="4">
        <v>2022</v>
      </c>
      <c r="C2125" s="47">
        <v>44896</v>
      </c>
      <c r="D2125" s="55">
        <f t="shared" si="37"/>
        <v>44896</v>
      </c>
      <c r="E2125" s="4" t="s">
        <v>53</v>
      </c>
      <c r="F2125" s="4" t="s">
        <v>55</v>
      </c>
      <c r="G2125" s="4" t="s">
        <v>56</v>
      </c>
      <c r="H2125" s="4" t="s">
        <v>52</v>
      </c>
      <c r="I2125" s="4" t="s">
        <v>49</v>
      </c>
      <c r="J2125" s="4" t="s">
        <v>57</v>
      </c>
      <c r="K2125" s="10">
        <v>953</v>
      </c>
      <c r="L2125" s="9">
        <v>1362.79</v>
      </c>
    </row>
    <row r="2126" spans="1:12" x14ac:dyDescent="0.25">
      <c r="A2126" s="2" t="s">
        <v>40</v>
      </c>
      <c r="B2126" s="2">
        <v>2022</v>
      </c>
      <c r="C2126" s="46">
        <v>44896</v>
      </c>
      <c r="D2126" s="54">
        <f t="shared" si="37"/>
        <v>44896</v>
      </c>
      <c r="E2126" s="2" t="s">
        <v>53</v>
      </c>
      <c r="F2126" s="2" t="s">
        <v>55</v>
      </c>
      <c r="G2126" s="2" t="s">
        <v>56</v>
      </c>
      <c r="H2126" s="2" t="s">
        <v>52</v>
      </c>
      <c r="I2126" s="2" t="s">
        <v>49</v>
      </c>
      <c r="J2126" s="2" t="s">
        <v>57</v>
      </c>
      <c r="K2126" s="11">
        <v>954</v>
      </c>
      <c r="L2126" s="8">
        <v>1364.22</v>
      </c>
    </row>
    <row r="2127" spans="1:12" x14ac:dyDescent="0.25">
      <c r="A2127" s="4" t="s">
        <v>42</v>
      </c>
      <c r="B2127" s="4">
        <v>2022</v>
      </c>
      <c r="C2127" s="47">
        <v>44896</v>
      </c>
      <c r="D2127" s="55">
        <f t="shared" si="37"/>
        <v>44896</v>
      </c>
      <c r="E2127" s="4" t="s">
        <v>53</v>
      </c>
      <c r="F2127" s="4" t="s">
        <v>55</v>
      </c>
      <c r="G2127" s="4" t="s">
        <v>56</v>
      </c>
      <c r="H2127" s="4" t="s">
        <v>52</v>
      </c>
      <c r="I2127" s="4" t="s">
        <v>49</v>
      </c>
      <c r="J2127" s="4" t="s">
        <v>57</v>
      </c>
      <c r="K2127" s="10">
        <v>827</v>
      </c>
      <c r="L2127" s="9">
        <v>526.24</v>
      </c>
    </row>
    <row r="2128" spans="1:12" x14ac:dyDescent="0.25">
      <c r="A2128" s="2" t="s">
        <v>40</v>
      </c>
      <c r="B2128" s="2">
        <v>2022</v>
      </c>
      <c r="C2128" s="46">
        <v>44896</v>
      </c>
      <c r="D2128" s="54">
        <f t="shared" si="37"/>
        <v>44896</v>
      </c>
      <c r="E2128" s="2" t="s">
        <v>53</v>
      </c>
      <c r="F2128" s="2" t="s">
        <v>55</v>
      </c>
      <c r="G2128" s="2" t="s">
        <v>56</v>
      </c>
      <c r="H2128" s="2" t="s">
        <v>52</v>
      </c>
      <c r="I2128" s="2" t="s">
        <v>49</v>
      </c>
      <c r="J2128" s="2" t="s">
        <v>57</v>
      </c>
      <c r="K2128" s="11">
        <v>880</v>
      </c>
      <c r="L2128" s="8">
        <v>526.24</v>
      </c>
    </row>
    <row r="2129" spans="1:12" x14ac:dyDescent="0.25">
      <c r="A2129" s="4" t="s">
        <v>40</v>
      </c>
      <c r="B2129" s="4">
        <v>2022</v>
      </c>
      <c r="C2129" s="47">
        <v>44896</v>
      </c>
      <c r="D2129" s="55">
        <f t="shared" si="37"/>
        <v>44896</v>
      </c>
      <c r="E2129" s="4" t="s">
        <v>53</v>
      </c>
      <c r="F2129" s="4" t="s">
        <v>55</v>
      </c>
      <c r="G2129" s="4" t="s">
        <v>56</v>
      </c>
      <c r="H2129" s="4" t="s">
        <v>52</v>
      </c>
      <c r="I2129" s="4" t="s">
        <v>49</v>
      </c>
      <c r="J2129" s="4" t="s">
        <v>57</v>
      </c>
      <c r="K2129" s="10">
        <v>285</v>
      </c>
      <c r="L2129" s="9">
        <v>407.55</v>
      </c>
    </row>
    <row r="2130" spans="1:12" x14ac:dyDescent="0.25">
      <c r="A2130" s="2" t="s">
        <v>41</v>
      </c>
      <c r="B2130" s="2">
        <v>2022</v>
      </c>
      <c r="C2130" s="46">
        <v>44896</v>
      </c>
      <c r="D2130" s="54">
        <f t="shared" ref="D2130:D2194" si="38">C2130</f>
        <v>44896</v>
      </c>
      <c r="E2130" s="2" t="s">
        <v>53</v>
      </c>
      <c r="F2130" s="2" t="s">
        <v>55</v>
      </c>
      <c r="G2130" s="2" t="s">
        <v>56</v>
      </c>
      <c r="H2130" s="2" t="s">
        <v>52</v>
      </c>
      <c r="I2130" s="2" t="s">
        <v>49</v>
      </c>
      <c r="J2130" s="2" t="s">
        <v>57</v>
      </c>
      <c r="K2130" s="11">
        <v>303</v>
      </c>
      <c r="L2130" s="8">
        <v>433.28999999999996</v>
      </c>
    </row>
    <row r="2131" spans="1:12" x14ac:dyDescent="0.25">
      <c r="A2131" s="4" t="s">
        <v>40</v>
      </c>
      <c r="B2131" s="4">
        <v>2022</v>
      </c>
      <c r="C2131" s="47">
        <v>44896</v>
      </c>
      <c r="D2131" s="55">
        <f t="shared" si="38"/>
        <v>44896</v>
      </c>
      <c r="E2131" s="4" t="s">
        <v>53</v>
      </c>
      <c r="F2131" s="4" t="s">
        <v>55</v>
      </c>
      <c r="G2131" s="4" t="s">
        <v>56</v>
      </c>
      <c r="H2131" s="4" t="s">
        <v>52</v>
      </c>
      <c r="I2131" s="4" t="s">
        <v>49</v>
      </c>
      <c r="J2131" s="4" t="s">
        <v>57</v>
      </c>
      <c r="K2131" s="10">
        <v>297</v>
      </c>
      <c r="L2131" s="9">
        <v>424.71</v>
      </c>
    </row>
    <row r="2132" spans="1:12" x14ac:dyDescent="0.25">
      <c r="A2132" s="2" t="s">
        <v>40</v>
      </c>
      <c r="B2132" s="2">
        <v>2022</v>
      </c>
      <c r="C2132" s="46">
        <v>44896</v>
      </c>
      <c r="D2132" s="54">
        <f t="shared" si="38"/>
        <v>44896</v>
      </c>
      <c r="E2132" s="2" t="s">
        <v>53</v>
      </c>
      <c r="F2132" s="2" t="s">
        <v>55</v>
      </c>
      <c r="G2132" s="2" t="s">
        <v>56</v>
      </c>
      <c r="H2132" s="2" t="s">
        <v>52</v>
      </c>
      <c r="I2132" s="2" t="s">
        <v>49</v>
      </c>
      <c r="J2132" s="2" t="s">
        <v>57</v>
      </c>
      <c r="K2132" s="11">
        <v>291</v>
      </c>
      <c r="L2132" s="8">
        <v>416.13</v>
      </c>
    </row>
    <row r="2133" spans="1:12" x14ac:dyDescent="0.25">
      <c r="A2133" s="4" t="s">
        <v>41</v>
      </c>
      <c r="B2133" s="4">
        <v>2022</v>
      </c>
      <c r="C2133" s="47">
        <v>44896</v>
      </c>
      <c r="D2133" s="55">
        <f t="shared" si="38"/>
        <v>44896</v>
      </c>
      <c r="E2133" s="4" t="s">
        <v>53</v>
      </c>
      <c r="F2133" s="4" t="s">
        <v>55</v>
      </c>
      <c r="G2133" s="4" t="s">
        <v>56</v>
      </c>
      <c r="H2133" s="4" t="s">
        <v>52</v>
      </c>
      <c r="I2133" s="4" t="s">
        <v>49</v>
      </c>
      <c r="J2133" s="4" t="s">
        <v>57</v>
      </c>
      <c r="K2133" s="10">
        <v>307</v>
      </c>
      <c r="L2133" s="9">
        <v>439.01</v>
      </c>
    </row>
    <row r="2134" spans="1:12" x14ac:dyDescent="0.25">
      <c r="A2134" s="2" t="s">
        <v>40</v>
      </c>
      <c r="B2134" s="2">
        <v>2022</v>
      </c>
      <c r="C2134" s="46">
        <v>44896</v>
      </c>
      <c r="D2134" s="54">
        <f t="shared" si="38"/>
        <v>44896</v>
      </c>
      <c r="E2134" s="2" t="s">
        <v>53</v>
      </c>
      <c r="F2134" s="2" t="s">
        <v>55</v>
      </c>
      <c r="G2134" s="2" t="s">
        <v>56</v>
      </c>
      <c r="H2134" s="2" t="s">
        <v>52</v>
      </c>
      <c r="I2134" s="2" t="s">
        <v>49</v>
      </c>
      <c r="J2134" s="2" t="s">
        <v>57</v>
      </c>
      <c r="K2134" s="11">
        <v>235</v>
      </c>
      <c r="L2134" s="8">
        <v>336.05</v>
      </c>
    </row>
    <row r="2135" spans="1:12" x14ac:dyDescent="0.25">
      <c r="A2135" s="4" t="s">
        <v>41</v>
      </c>
      <c r="B2135" s="4">
        <v>2022</v>
      </c>
      <c r="C2135" s="47">
        <v>44896</v>
      </c>
      <c r="D2135" s="55">
        <f t="shared" si="38"/>
        <v>44896</v>
      </c>
      <c r="E2135" s="4" t="s">
        <v>53</v>
      </c>
      <c r="F2135" s="4" t="s">
        <v>55</v>
      </c>
      <c r="G2135" s="4" t="s">
        <v>56</v>
      </c>
      <c r="H2135" s="4" t="s">
        <v>52</v>
      </c>
      <c r="I2135" s="4" t="s">
        <v>49</v>
      </c>
      <c r="J2135" s="4" t="s">
        <v>57</v>
      </c>
      <c r="K2135" s="10">
        <v>283</v>
      </c>
      <c r="L2135" s="9">
        <v>404.69</v>
      </c>
    </row>
    <row r="2136" spans="1:12" x14ac:dyDescent="0.25">
      <c r="A2136" s="2" t="s">
        <v>41</v>
      </c>
      <c r="B2136" s="2">
        <v>2022</v>
      </c>
      <c r="C2136" s="46">
        <v>44896</v>
      </c>
      <c r="D2136" s="54">
        <f t="shared" si="38"/>
        <v>44896</v>
      </c>
      <c r="E2136" s="2" t="s">
        <v>53</v>
      </c>
      <c r="F2136" s="2" t="s">
        <v>55</v>
      </c>
      <c r="G2136" s="2" t="s">
        <v>56</v>
      </c>
      <c r="H2136" s="2" t="s">
        <v>52</v>
      </c>
      <c r="I2136" s="2" t="s">
        <v>49</v>
      </c>
      <c r="J2136" s="2" t="s">
        <v>57</v>
      </c>
      <c r="K2136" s="11">
        <v>796</v>
      </c>
      <c r="L2136" s="8">
        <v>1138.28</v>
      </c>
    </row>
    <row r="2137" spans="1:12" x14ac:dyDescent="0.25">
      <c r="A2137" s="4" t="s">
        <v>41</v>
      </c>
      <c r="B2137" s="4">
        <v>2022</v>
      </c>
      <c r="C2137" s="47">
        <v>44896</v>
      </c>
      <c r="D2137" s="55">
        <f t="shared" si="38"/>
        <v>44896</v>
      </c>
      <c r="E2137" s="4" t="s">
        <v>53</v>
      </c>
      <c r="F2137" s="4" t="s">
        <v>55</v>
      </c>
      <c r="G2137" s="4" t="s">
        <v>56</v>
      </c>
      <c r="H2137" s="4" t="s">
        <v>52</v>
      </c>
      <c r="I2137" s="4" t="s">
        <v>49</v>
      </c>
      <c r="J2137" s="4" t="s">
        <v>57</v>
      </c>
      <c r="K2137" s="10">
        <v>883</v>
      </c>
      <c r="L2137" s="9">
        <v>1262.69</v>
      </c>
    </row>
    <row r="2138" spans="1:12" x14ac:dyDescent="0.25">
      <c r="A2138" s="2" t="s">
        <v>42</v>
      </c>
      <c r="B2138" s="2">
        <v>2022</v>
      </c>
      <c r="C2138" s="46">
        <v>44593</v>
      </c>
      <c r="D2138" s="54">
        <f t="shared" si="38"/>
        <v>44593</v>
      </c>
      <c r="E2138" s="2" t="s">
        <v>53</v>
      </c>
      <c r="F2138" s="2" t="s">
        <v>55</v>
      </c>
      <c r="G2138" s="2" t="s">
        <v>56</v>
      </c>
      <c r="H2138" s="2" t="s">
        <v>52</v>
      </c>
      <c r="I2138" s="2" t="s">
        <v>49</v>
      </c>
      <c r="J2138" s="2" t="s">
        <v>57</v>
      </c>
      <c r="K2138" s="11">
        <v>290</v>
      </c>
      <c r="L2138" s="8">
        <v>414.7</v>
      </c>
    </row>
    <row r="2139" spans="1:12" x14ac:dyDescent="0.25">
      <c r="A2139" s="4" t="s">
        <v>40</v>
      </c>
      <c r="B2139" s="4">
        <v>2022</v>
      </c>
      <c r="C2139" s="47">
        <v>44593</v>
      </c>
      <c r="D2139" s="55">
        <f t="shared" si="38"/>
        <v>44593</v>
      </c>
      <c r="E2139" s="4" t="s">
        <v>53</v>
      </c>
      <c r="F2139" s="4" t="s">
        <v>55</v>
      </c>
      <c r="G2139" s="4" t="s">
        <v>56</v>
      </c>
      <c r="H2139" s="4" t="s">
        <v>52</v>
      </c>
      <c r="I2139" s="4" t="s">
        <v>49</v>
      </c>
      <c r="J2139" s="4" t="s">
        <v>57</v>
      </c>
      <c r="K2139" s="10">
        <v>338</v>
      </c>
      <c r="L2139" s="9">
        <v>483.34000000000003</v>
      </c>
    </row>
    <row r="2140" spans="1:12" x14ac:dyDescent="0.25">
      <c r="A2140" s="2" t="s">
        <v>42</v>
      </c>
      <c r="B2140" s="2">
        <v>2022</v>
      </c>
      <c r="C2140" s="46">
        <v>44593</v>
      </c>
      <c r="D2140" s="54">
        <f t="shared" si="38"/>
        <v>44593</v>
      </c>
      <c r="E2140" s="2" t="s">
        <v>53</v>
      </c>
      <c r="F2140" s="2" t="s">
        <v>55</v>
      </c>
      <c r="G2140" s="2" t="s">
        <v>56</v>
      </c>
      <c r="H2140" s="2" t="s">
        <v>52</v>
      </c>
      <c r="I2140" s="2" t="s">
        <v>49</v>
      </c>
      <c r="J2140" s="2" t="s">
        <v>57</v>
      </c>
      <c r="K2140" s="11">
        <v>334</v>
      </c>
      <c r="L2140" s="8">
        <v>477.62</v>
      </c>
    </row>
    <row r="2141" spans="1:12" x14ac:dyDescent="0.25">
      <c r="A2141" s="4" t="s">
        <v>41</v>
      </c>
      <c r="B2141" s="4">
        <v>2022</v>
      </c>
      <c r="C2141" s="47">
        <v>44593</v>
      </c>
      <c r="D2141" s="55">
        <f t="shared" si="38"/>
        <v>44593</v>
      </c>
      <c r="E2141" s="4" t="s">
        <v>53</v>
      </c>
      <c r="F2141" s="4" t="s">
        <v>55</v>
      </c>
      <c r="G2141" s="4" t="s">
        <v>56</v>
      </c>
      <c r="H2141" s="4" t="s">
        <v>52</v>
      </c>
      <c r="I2141" s="4" t="s">
        <v>49</v>
      </c>
      <c r="J2141" s="4" t="s">
        <v>57</v>
      </c>
      <c r="K2141" s="10">
        <v>832</v>
      </c>
      <c r="L2141" s="9">
        <v>1189.76</v>
      </c>
    </row>
    <row r="2142" spans="1:12" x14ac:dyDescent="0.25">
      <c r="A2142" s="2" t="s">
        <v>41</v>
      </c>
      <c r="B2142" s="2">
        <v>2022</v>
      </c>
      <c r="C2142" s="46">
        <v>44593</v>
      </c>
      <c r="D2142" s="54">
        <f t="shared" si="38"/>
        <v>44593</v>
      </c>
      <c r="E2142" s="2" t="s">
        <v>53</v>
      </c>
      <c r="F2142" s="2" t="s">
        <v>55</v>
      </c>
      <c r="G2142" s="2" t="s">
        <v>56</v>
      </c>
      <c r="H2142" s="2" t="s">
        <v>52</v>
      </c>
      <c r="I2142" s="2" t="s">
        <v>49</v>
      </c>
      <c r="J2142" s="2" t="s">
        <v>57</v>
      </c>
      <c r="K2142" s="11">
        <v>865</v>
      </c>
      <c r="L2142" s="8">
        <v>1236.95</v>
      </c>
    </row>
    <row r="2143" spans="1:12" x14ac:dyDescent="0.25">
      <c r="A2143" s="4" t="s">
        <v>41</v>
      </c>
      <c r="B2143" s="4">
        <v>2022</v>
      </c>
      <c r="C2143" s="47">
        <v>44593</v>
      </c>
      <c r="D2143" s="55">
        <f t="shared" si="38"/>
        <v>44593</v>
      </c>
      <c r="E2143" s="4" t="s">
        <v>53</v>
      </c>
      <c r="F2143" s="4" t="s">
        <v>55</v>
      </c>
      <c r="G2143" s="4" t="s">
        <v>56</v>
      </c>
      <c r="H2143" s="4" t="s">
        <v>52</v>
      </c>
      <c r="I2143" s="4" t="s">
        <v>49</v>
      </c>
      <c r="J2143" s="4" t="s">
        <v>57</v>
      </c>
      <c r="K2143" s="10">
        <v>926</v>
      </c>
      <c r="L2143" s="9">
        <v>1324.18</v>
      </c>
    </row>
    <row r="2144" spans="1:12" x14ac:dyDescent="0.25">
      <c r="A2144" s="2" t="s">
        <v>40</v>
      </c>
      <c r="B2144" s="2">
        <v>2022</v>
      </c>
      <c r="C2144" s="46">
        <v>44593</v>
      </c>
      <c r="D2144" s="54">
        <f t="shared" si="38"/>
        <v>44593</v>
      </c>
      <c r="E2144" s="2" t="s">
        <v>53</v>
      </c>
      <c r="F2144" s="2" t="s">
        <v>55</v>
      </c>
      <c r="G2144" s="2" t="s">
        <v>56</v>
      </c>
      <c r="H2144" s="2" t="s">
        <v>52</v>
      </c>
      <c r="I2144" s="2" t="s">
        <v>49</v>
      </c>
      <c r="J2144" s="2" t="s">
        <v>57</v>
      </c>
      <c r="K2144" s="11">
        <v>927</v>
      </c>
      <c r="L2144" s="8">
        <v>1325.6100000000001</v>
      </c>
    </row>
    <row r="2145" spans="1:12" x14ac:dyDescent="0.25">
      <c r="A2145" s="4" t="s">
        <v>42</v>
      </c>
      <c r="B2145" s="4">
        <v>2022</v>
      </c>
      <c r="C2145" s="47">
        <v>44593</v>
      </c>
      <c r="D2145" s="55">
        <f t="shared" si="38"/>
        <v>44593</v>
      </c>
      <c r="E2145" s="4" t="s">
        <v>53</v>
      </c>
      <c r="F2145" s="4" t="s">
        <v>55</v>
      </c>
      <c r="G2145" s="4" t="s">
        <v>56</v>
      </c>
      <c r="H2145" s="4" t="s">
        <v>52</v>
      </c>
      <c r="I2145" s="4" t="s">
        <v>49</v>
      </c>
      <c r="J2145" s="4" t="s">
        <v>57</v>
      </c>
      <c r="K2145" s="10">
        <v>928</v>
      </c>
      <c r="L2145" s="9">
        <v>1327.04</v>
      </c>
    </row>
    <row r="2146" spans="1:12" x14ac:dyDescent="0.25">
      <c r="A2146" s="2" t="s">
        <v>41</v>
      </c>
      <c r="B2146" s="2">
        <v>2022</v>
      </c>
      <c r="C2146" s="46">
        <v>44593</v>
      </c>
      <c r="D2146" s="54">
        <f t="shared" si="38"/>
        <v>44593</v>
      </c>
      <c r="E2146" s="2" t="s">
        <v>53</v>
      </c>
      <c r="F2146" s="2" t="s">
        <v>55</v>
      </c>
      <c r="G2146" s="2" t="s">
        <v>56</v>
      </c>
      <c r="H2146" s="2" t="s">
        <v>52</v>
      </c>
      <c r="I2146" s="2" t="s">
        <v>49</v>
      </c>
      <c r="J2146" s="2" t="s">
        <v>57</v>
      </c>
      <c r="K2146" s="11">
        <v>871</v>
      </c>
      <c r="L2146" s="8">
        <v>526.24</v>
      </c>
    </row>
    <row r="2147" spans="1:12" x14ac:dyDescent="0.25">
      <c r="A2147" s="4" t="s">
        <v>42</v>
      </c>
      <c r="B2147" s="4">
        <v>2022</v>
      </c>
      <c r="C2147" s="47">
        <v>44593</v>
      </c>
      <c r="D2147" s="55">
        <f t="shared" si="38"/>
        <v>44593</v>
      </c>
      <c r="E2147" s="4" t="s">
        <v>53</v>
      </c>
      <c r="F2147" s="4" t="s">
        <v>55</v>
      </c>
      <c r="G2147" s="4" t="s">
        <v>56</v>
      </c>
      <c r="H2147" s="4" t="s">
        <v>52</v>
      </c>
      <c r="I2147" s="4" t="s">
        <v>49</v>
      </c>
      <c r="J2147" s="4" t="s">
        <v>57</v>
      </c>
      <c r="K2147" s="10">
        <v>213</v>
      </c>
      <c r="L2147" s="9">
        <v>304.59000000000003</v>
      </c>
    </row>
    <row r="2148" spans="1:12" x14ac:dyDescent="0.25">
      <c r="A2148" s="2" t="s">
        <v>41</v>
      </c>
      <c r="B2148" s="2">
        <v>2022</v>
      </c>
      <c r="C2148" s="46">
        <v>44593</v>
      </c>
      <c r="D2148" s="54">
        <f t="shared" si="38"/>
        <v>44593</v>
      </c>
      <c r="E2148" s="2" t="s">
        <v>53</v>
      </c>
      <c r="F2148" s="2" t="s">
        <v>55</v>
      </c>
      <c r="G2148" s="2" t="s">
        <v>56</v>
      </c>
      <c r="H2148" s="2" t="s">
        <v>52</v>
      </c>
      <c r="I2148" s="2" t="s">
        <v>49</v>
      </c>
      <c r="J2148" s="2" t="s">
        <v>57</v>
      </c>
      <c r="K2148" s="11">
        <v>207</v>
      </c>
      <c r="L2148" s="8">
        <v>296.01</v>
      </c>
    </row>
    <row r="2149" spans="1:12" x14ac:dyDescent="0.25">
      <c r="A2149" s="4" t="s">
        <v>40</v>
      </c>
      <c r="B2149" s="4">
        <v>2022</v>
      </c>
      <c r="C2149" s="47">
        <v>44593</v>
      </c>
      <c r="D2149" s="55">
        <f t="shared" si="38"/>
        <v>44593</v>
      </c>
      <c r="E2149" s="4" t="s">
        <v>53</v>
      </c>
      <c r="F2149" s="4" t="s">
        <v>55</v>
      </c>
      <c r="G2149" s="4" t="s">
        <v>56</v>
      </c>
      <c r="H2149" s="4" t="s">
        <v>52</v>
      </c>
      <c r="I2149" s="4" t="s">
        <v>49</v>
      </c>
      <c r="J2149" s="4" t="s">
        <v>57</v>
      </c>
      <c r="K2149" s="10">
        <v>289</v>
      </c>
      <c r="L2149" s="9">
        <v>413.27</v>
      </c>
    </row>
    <row r="2150" spans="1:12" x14ac:dyDescent="0.25">
      <c r="A2150" s="2" t="s">
        <v>41</v>
      </c>
      <c r="B2150" s="2">
        <v>2022</v>
      </c>
      <c r="C2150" s="46">
        <v>44593</v>
      </c>
      <c r="D2150" s="54">
        <f t="shared" si="38"/>
        <v>44593</v>
      </c>
      <c r="E2150" s="2" t="s">
        <v>53</v>
      </c>
      <c r="F2150" s="2" t="s">
        <v>55</v>
      </c>
      <c r="G2150" s="2" t="s">
        <v>56</v>
      </c>
      <c r="H2150" s="2" t="s">
        <v>52</v>
      </c>
      <c r="I2150" s="2" t="s">
        <v>49</v>
      </c>
      <c r="J2150" s="2" t="s">
        <v>57</v>
      </c>
      <c r="K2150" s="11">
        <v>337</v>
      </c>
      <c r="L2150" s="8">
        <v>481.90999999999997</v>
      </c>
    </row>
    <row r="2151" spans="1:12" x14ac:dyDescent="0.25">
      <c r="A2151" s="4" t="s">
        <v>42</v>
      </c>
      <c r="B2151" s="4">
        <v>2022</v>
      </c>
      <c r="C2151" s="47">
        <v>44593</v>
      </c>
      <c r="D2151" s="55">
        <f t="shared" si="38"/>
        <v>44593</v>
      </c>
      <c r="E2151" s="4" t="s">
        <v>53</v>
      </c>
      <c r="F2151" s="4" t="s">
        <v>55</v>
      </c>
      <c r="G2151" s="4" t="s">
        <v>56</v>
      </c>
      <c r="H2151" s="4" t="s">
        <v>52</v>
      </c>
      <c r="I2151" s="4" t="s">
        <v>49</v>
      </c>
      <c r="J2151" s="4" t="s">
        <v>57</v>
      </c>
      <c r="K2151" s="10">
        <v>841</v>
      </c>
      <c r="L2151" s="9">
        <v>1202.6300000000001</v>
      </c>
    </row>
    <row r="2152" spans="1:12" x14ac:dyDescent="0.25">
      <c r="A2152" s="2" t="s">
        <v>40</v>
      </c>
      <c r="B2152" s="2">
        <v>2022</v>
      </c>
      <c r="C2152" s="46">
        <v>44593</v>
      </c>
      <c r="D2152" s="54">
        <f t="shared" si="38"/>
        <v>44593</v>
      </c>
      <c r="E2152" s="2" t="s">
        <v>53</v>
      </c>
      <c r="F2152" s="2" t="s">
        <v>55</v>
      </c>
      <c r="G2152" s="2" t="s">
        <v>56</v>
      </c>
      <c r="H2152" s="2" t="s">
        <v>52</v>
      </c>
      <c r="I2152" s="2" t="s">
        <v>49</v>
      </c>
      <c r="J2152" s="2" t="s">
        <v>57</v>
      </c>
      <c r="K2152" s="11">
        <v>874</v>
      </c>
      <c r="L2152" s="8">
        <v>1249.82</v>
      </c>
    </row>
    <row r="2153" spans="1:12" x14ac:dyDescent="0.25">
      <c r="A2153" s="4" t="s">
        <v>42</v>
      </c>
      <c r="B2153" s="4">
        <v>2022</v>
      </c>
      <c r="C2153" s="47">
        <v>44562</v>
      </c>
      <c r="D2153" s="55">
        <f t="shared" si="38"/>
        <v>44562</v>
      </c>
      <c r="E2153" s="4" t="s">
        <v>53</v>
      </c>
      <c r="F2153" s="4" t="s">
        <v>55</v>
      </c>
      <c r="G2153" s="4" t="s">
        <v>56</v>
      </c>
      <c r="H2153" s="4" t="s">
        <v>52</v>
      </c>
      <c r="I2153" s="4" t="s">
        <v>49</v>
      </c>
      <c r="J2153" s="4" t="s">
        <v>57</v>
      </c>
      <c r="K2153" s="10">
        <v>296</v>
      </c>
      <c r="L2153" s="9">
        <v>423.28</v>
      </c>
    </row>
    <row r="2154" spans="1:12" x14ac:dyDescent="0.25">
      <c r="A2154" s="2" t="s">
        <v>44</v>
      </c>
      <c r="B2154" s="2">
        <v>2022</v>
      </c>
      <c r="C2154" s="46">
        <v>44562</v>
      </c>
      <c r="D2154" s="54">
        <f t="shared" si="38"/>
        <v>44562</v>
      </c>
      <c r="E2154" s="2" t="s">
        <v>53</v>
      </c>
      <c r="F2154" s="2" t="s">
        <v>55</v>
      </c>
      <c r="G2154" s="2" t="s">
        <v>56</v>
      </c>
      <c r="H2154" s="2" t="s">
        <v>52</v>
      </c>
      <c r="I2154" s="2" t="s">
        <v>49</v>
      </c>
      <c r="J2154" s="2" t="s">
        <v>57</v>
      </c>
      <c r="K2154" s="11">
        <v>292</v>
      </c>
      <c r="L2154" s="8">
        <v>417.56</v>
      </c>
    </row>
    <row r="2155" spans="1:12" x14ac:dyDescent="0.25">
      <c r="A2155" s="4" t="s">
        <v>42</v>
      </c>
      <c r="B2155" s="4">
        <v>2022</v>
      </c>
      <c r="C2155" s="47">
        <v>44562</v>
      </c>
      <c r="D2155" s="55">
        <f t="shared" si="38"/>
        <v>44562</v>
      </c>
      <c r="E2155" s="4" t="s">
        <v>53</v>
      </c>
      <c r="F2155" s="4" t="s">
        <v>55</v>
      </c>
      <c r="G2155" s="4" t="s">
        <v>56</v>
      </c>
      <c r="H2155" s="4" t="s">
        <v>52</v>
      </c>
      <c r="I2155" s="4" t="s">
        <v>49</v>
      </c>
      <c r="J2155" s="4" t="s">
        <v>57</v>
      </c>
      <c r="K2155" s="10">
        <v>340</v>
      </c>
      <c r="L2155" s="9">
        <v>486.2</v>
      </c>
    </row>
    <row r="2156" spans="1:12" x14ac:dyDescent="0.25">
      <c r="A2156" s="2" t="s">
        <v>40</v>
      </c>
      <c r="B2156" s="2">
        <v>2022</v>
      </c>
      <c r="C2156" s="46">
        <v>44562</v>
      </c>
      <c r="D2156" s="54">
        <f t="shared" si="38"/>
        <v>44562</v>
      </c>
      <c r="E2156" s="2" t="s">
        <v>53</v>
      </c>
      <c r="F2156" s="2" t="s">
        <v>55</v>
      </c>
      <c r="G2156" s="2" t="s">
        <v>56</v>
      </c>
      <c r="H2156" s="2" t="s">
        <v>52</v>
      </c>
      <c r="I2156" s="2" t="s">
        <v>49</v>
      </c>
      <c r="J2156" s="2" t="s">
        <v>57</v>
      </c>
      <c r="K2156" s="11">
        <v>831</v>
      </c>
      <c r="L2156" s="8">
        <v>1188.33</v>
      </c>
    </row>
    <row r="2157" spans="1:12" x14ac:dyDescent="0.25">
      <c r="A2157" s="4" t="s">
        <v>41</v>
      </c>
      <c r="B2157" s="4">
        <v>2022</v>
      </c>
      <c r="C2157" s="47">
        <v>44562</v>
      </c>
      <c r="D2157" s="55">
        <f t="shared" si="38"/>
        <v>44562</v>
      </c>
      <c r="E2157" s="4" t="s">
        <v>53</v>
      </c>
      <c r="F2157" s="4" t="s">
        <v>55</v>
      </c>
      <c r="G2157" s="4" t="s">
        <v>56</v>
      </c>
      <c r="H2157" s="4" t="s">
        <v>52</v>
      </c>
      <c r="I2157" s="4" t="s">
        <v>49</v>
      </c>
      <c r="J2157" s="4" t="s">
        <v>57</v>
      </c>
      <c r="K2157" s="10">
        <v>864</v>
      </c>
      <c r="L2157" s="9">
        <v>1235.52</v>
      </c>
    </row>
    <row r="2158" spans="1:12" x14ac:dyDescent="0.25">
      <c r="A2158" s="2" t="s">
        <v>41</v>
      </c>
      <c r="B2158" s="2">
        <v>2022</v>
      </c>
      <c r="C2158" s="46">
        <v>44562</v>
      </c>
      <c r="D2158" s="54">
        <f t="shared" si="38"/>
        <v>44562</v>
      </c>
      <c r="E2158" s="2" t="s">
        <v>53</v>
      </c>
      <c r="F2158" s="2" t="s">
        <v>55</v>
      </c>
      <c r="G2158" s="2" t="s">
        <v>56</v>
      </c>
      <c r="H2158" s="2" t="s">
        <v>52</v>
      </c>
      <c r="I2158" s="2" t="s">
        <v>49</v>
      </c>
      <c r="J2158" s="2" t="s">
        <v>57</v>
      </c>
      <c r="K2158" s="11">
        <v>923</v>
      </c>
      <c r="L2158" s="8">
        <v>1319.8899999999999</v>
      </c>
    </row>
    <row r="2159" spans="1:12" x14ac:dyDescent="0.25">
      <c r="A2159" s="4" t="s">
        <v>40</v>
      </c>
      <c r="B2159" s="4">
        <v>2022</v>
      </c>
      <c r="C2159" s="47">
        <v>44562</v>
      </c>
      <c r="D2159" s="55">
        <f t="shared" si="38"/>
        <v>44562</v>
      </c>
      <c r="E2159" s="4" t="s">
        <v>53</v>
      </c>
      <c r="F2159" s="4" t="s">
        <v>55</v>
      </c>
      <c r="G2159" s="4" t="s">
        <v>56</v>
      </c>
      <c r="H2159" s="4" t="s">
        <v>52</v>
      </c>
      <c r="I2159" s="4" t="s">
        <v>49</v>
      </c>
      <c r="J2159" s="4" t="s">
        <v>57</v>
      </c>
      <c r="K2159" s="10">
        <v>924</v>
      </c>
      <c r="L2159" s="9">
        <v>1321.32</v>
      </c>
    </row>
    <row r="2160" spans="1:12" x14ac:dyDescent="0.25">
      <c r="A2160" s="2" t="s">
        <v>42</v>
      </c>
      <c r="B2160" s="2">
        <v>2022</v>
      </c>
      <c r="C2160" s="46">
        <v>44562</v>
      </c>
      <c r="D2160" s="54">
        <f t="shared" si="38"/>
        <v>44562</v>
      </c>
      <c r="E2160" s="2" t="s">
        <v>53</v>
      </c>
      <c r="F2160" s="2" t="s">
        <v>55</v>
      </c>
      <c r="G2160" s="2" t="s">
        <v>56</v>
      </c>
      <c r="H2160" s="2" t="s">
        <v>52</v>
      </c>
      <c r="I2160" s="2" t="s">
        <v>49</v>
      </c>
      <c r="J2160" s="2" t="s">
        <v>57</v>
      </c>
      <c r="K2160" s="11">
        <v>925</v>
      </c>
      <c r="L2160" s="8">
        <v>1322.75</v>
      </c>
    </row>
    <row r="2161" spans="1:12" x14ac:dyDescent="0.25">
      <c r="A2161" s="4" t="s">
        <v>41</v>
      </c>
      <c r="B2161" s="4">
        <v>2022</v>
      </c>
      <c r="C2161" s="47">
        <v>44562</v>
      </c>
      <c r="D2161" s="55">
        <f t="shared" si="38"/>
        <v>44562</v>
      </c>
      <c r="E2161" s="4" t="s">
        <v>53</v>
      </c>
      <c r="F2161" s="4" t="s">
        <v>55</v>
      </c>
      <c r="G2161" s="4" t="s">
        <v>56</v>
      </c>
      <c r="H2161" s="4" t="s">
        <v>52</v>
      </c>
      <c r="I2161" s="4" t="s">
        <v>49</v>
      </c>
      <c r="J2161" s="4" t="s">
        <v>57</v>
      </c>
      <c r="K2161" s="10">
        <v>870</v>
      </c>
      <c r="L2161" s="9">
        <v>526.24</v>
      </c>
    </row>
    <row r="2162" spans="1:12" x14ac:dyDescent="0.25">
      <c r="A2162" s="2" t="s">
        <v>41</v>
      </c>
      <c r="B2162" s="2">
        <v>2022</v>
      </c>
      <c r="C2162" s="46">
        <v>44562</v>
      </c>
      <c r="D2162" s="54">
        <f t="shared" si="38"/>
        <v>44562</v>
      </c>
      <c r="E2162" s="2" t="s">
        <v>53</v>
      </c>
      <c r="F2162" s="2" t="s">
        <v>55</v>
      </c>
      <c r="G2162" s="2" t="s">
        <v>56</v>
      </c>
      <c r="H2162" s="2" t="s">
        <v>52</v>
      </c>
      <c r="I2162" s="2" t="s">
        <v>49</v>
      </c>
      <c r="J2162" s="2" t="s">
        <v>57</v>
      </c>
      <c r="K2162" s="11">
        <v>339</v>
      </c>
      <c r="L2162" s="8">
        <v>484.77</v>
      </c>
    </row>
    <row r="2163" spans="1:12" x14ac:dyDescent="0.25">
      <c r="A2163" s="4" t="s">
        <v>42</v>
      </c>
      <c r="B2163" s="4">
        <v>2022</v>
      </c>
      <c r="C2163" s="47">
        <v>44562</v>
      </c>
      <c r="D2163" s="55">
        <f t="shared" si="38"/>
        <v>44562</v>
      </c>
      <c r="E2163" s="4" t="s">
        <v>53</v>
      </c>
      <c r="F2163" s="4" t="s">
        <v>55</v>
      </c>
      <c r="G2163" s="4" t="s">
        <v>56</v>
      </c>
      <c r="H2163" s="4" t="s">
        <v>52</v>
      </c>
      <c r="I2163" s="4" t="s">
        <v>49</v>
      </c>
      <c r="J2163" s="4" t="s">
        <v>57</v>
      </c>
      <c r="K2163" s="10">
        <v>231</v>
      </c>
      <c r="L2163" s="9">
        <v>330.33</v>
      </c>
    </row>
    <row r="2164" spans="1:12" x14ac:dyDescent="0.25">
      <c r="A2164" s="2" t="s">
        <v>40</v>
      </c>
      <c r="B2164" s="2">
        <v>2022</v>
      </c>
      <c r="C2164" s="46">
        <v>44562</v>
      </c>
      <c r="D2164" s="54">
        <f t="shared" si="38"/>
        <v>44562</v>
      </c>
      <c r="E2164" s="2" t="s">
        <v>53</v>
      </c>
      <c r="F2164" s="2" t="s">
        <v>55</v>
      </c>
      <c r="G2164" s="2" t="s">
        <v>56</v>
      </c>
      <c r="H2164" s="2" t="s">
        <v>52</v>
      </c>
      <c r="I2164" s="2" t="s">
        <v>49</v>
      </c>
      <c r="J2164" s="2" t="s">
        <v>57</v>
      </c>
      <c r="K2164" s="11">
        <v>225</v>
      </c>
      <c r="L2164" s="8">
        <v>321.75</v>
      </c>
    </row>
    <row r="2165" spans="1:12" x14ac:dyDescent="0.25">
      <c r="A2165" s="4" t="s">
        <v>44</v>
      </c>
      <c r="B2165" s="4">
        <v>2022</v>
      </c>
      <c r="C2165" s="47">
        <v>44562</v>
      </c>
      <c r="D2165" s="55">
        <f t="shared" si="38"/>
        <v>44562</v>
      </c>
      <c r="E2165" s="4" t="s">
        <v>53</v>
      </c>
      <c r="F2165" s="4" t="s">
        <v>55</v>
      </c>
      <c r="G2165" s="4" t="s">
        <v>56</v>
      </c>
      <c r="H2165" s="4" t="s">
        <v>52</v>
      </c>
      <c r="I2165" s="4" t="s">
        <v>49</v>
      </c>
      <c r="J2165" s="4" t="s">
        <v>57</v>
      </c>
      <c r="K2165" s="10">
        <v>219</v>
      </c>
      <c r="L2165" s="9">
        <v>313.17</v>
      </c>
    </row>
    <row r="2166" spans="1:12" x14ac:dyDescent="0.25">
      <c r="A2166" s="2" t="s">
        <v>40</v>
      </c>
      <c r="B2166" s="2">
        <v>2022</v>
      </c>
      <c r="C2166" s="46">
        <v>44562</v>
      </c>
      <c r="D2166" s="54">
        <f t="shared" si="38"/>
        <v>44562</v>
      </c>
      <c r="E2166" s="2" t="s">
        <v>53</v>
      </c>
      <c r="F2166" s="2" t="s">
        <v>55</v>
      </c>
      <c r="G2166" s="2" t="s">
        <v>56</v>
      </c>
      <c r="H2166" s="2" t="s">
        <v>52</v>
      </c>
      <c r="I2166" s="2" t="s">
        <v>49</v>
      </c>
      <c r="J2166" s="2" t="s">
        <v>57</v>
      </c>
      <c r="K2166" s="11">
        <v>295</v>
      </c>
      <c r="L2166" s="8">
        <v>421.85</v>
      </c>
    </row>
    <row r="2167" spans="1:12" x14ac:dyDescent="0.25">
      <c r="A2167" s="4" t="s">
        <v>41</v>
      </c>
      <c r="B2167" s="4">
        <v>2022</v>
      </c>
      <c r="C2167" s="47">
        <v>44562</v>
      </c>
      <c r="D2167" s="55">
        <f t="shared" si="38"/>
        <v>44562</v>
      </c>
      <c r="E2167" s="4" t="s">
        <v>53</v>
      </c>
      <c r="F2167" s="4" t="s">
        <v>55</v>
      </c>
      <c r="G2167" s="4" t="s">
        <v>56</v>
      </c>
      <c r="H2167" s="4" t="s">
        <v>52</v>
      </c>
      <c r="I2167" s="4" t="s">
        <v>49</v>
      </c>
      <c r="J2167" s="4" t="s">
        <v>57</v>
      </c>
      <c r="K2167" s="10">
        <v>343</v>
      </c>
      <c r="L2167" s="9">
        <v>490.49</v>
      </c>
    </row>
    <row r="2168" spans="1:12" x14ac:dyDescent="0.25">
      <c r="A2168" s="2" t="s">
        <v>42</v>
      </c>
      <c r="B2168" s="2">
        <v>2022</v>
      </c>
      <c r="C2168" s="46">
        <v>44562</v>
      </c>
      <c r="D2168" s="54">
        <f t="shared" si="38"/>
        <v>44562</v>
      </c>
      <c r="E2168" s="2" t="s">
        <v>53</v>
      </c>
      <c r="F2168" s="2" t="s">
        <v>55</v>
      </c>
      <c r="G2168" s="2" t="s">
        <v>56</v>
      </c>
      <c r="H2168" s="2" t="s">
        <v>52</v>
      </c>
      <c r="I2168" s="2" t="s">
        <v>49</v>
      </c>
      <c r="J2168" s="2" t="s">
        <v>57</v>
      </c>
      <c r="K2168" s="11">
        <v>840</v>
      </c>
      <c r="L2168" s="8">
        <v>1201.2</v>
      </c>
    </row>
    <row r="2169" spans="1:12" x14ac:dyDescent="0.25">
      <c r="A2169" s="4" t="s">
        <v>41</v>
      </c>
      <c r="B2169" s="4">
        <v>2022</v>
      </c>
      <c r="C2169" s="47">
        <v>44562</v>
      </c>
      <c r="D2169" s="55">
        <f t="shared" si="38"/>
        <v>44562</v>
      </c>
      <c r="E2169" s="4" t="s">
        <v>53</v>
      </c>
      <c r="F2169" s="4" t="s">
        <v>55</v>
      </c>
      <c r="G2169" s="4" t="s">
        <v>56</v>
      </c>
      <c r="H2169" s="4" t="s">
        <v>52</v>
      </c>
      <c r="I2169" s="4" t="s">
        <v>54</v>
      </c>
      <c r="J2169" s="4" t="s">
        <v>57</v>
      </c>
      <c r="K2169" s="10">
        <v>873</v>
      </c>
      <c r="L2169" s="9">
        <v>1248.3899999999999</v>
      </c>
    </row>
    <row r="2170" spans="1:12" x14ac:dyDescent="0.25">
      <c r="A2170" s="2" t="s">
        <v>43</v>
      </c>
      <c r="B2170" s="2">
        <v>2022</v>
      </c>
      <c r="C2170" s="46">
        <v>44743</v>
      </c>
      <c r="D2170" s="54">
        <f t="shared" si="38"/>
        <v>44743</v>
      </c>
      <c r="E2170" s="2" t="s">
        <v>53</v>
      </c>
      <c r="F2170" s="2" t="s">
        <v>55</v>
      </c>
      <c r="G2170" s="2" t="s">
        <v>56</v>
      </c>
      <c r="H2170" s="2" t="s">
        <v>52</v>
      </c>
      <c r="I2170" s="2" t="s">
        <v>54</v>
      </c>
      <c r="J2170" s="2" t="s">
        <v>57</v>
      </c>
      <c r="K2170" s="11">
        <v>338</v>
      </c>
      <c r="L2170" s="8">
        <v>483.34000000000003</v>
      </c>
    </row>
    <row r="2171" spans="1:12" x14ac:dyDescent="0.25">
      <c r="A2171" s="4" t="s">
        <v>40</v>
      </c>
      <c r="B2171" s="4">
        <v>2022</v>
      </c>
      <c r="C2171" s="47">
        <v>44743</v>
      </c>
      <c r="D2171" s="55">
        <f t="shared" si="38"/>
        <v>44743</v>
      </c>
      <c r="E2171" s="4" t="s">
        <v>53</v>
      </c>
      <c r="F2171" s="4" t="s">
        <v>55</v>
      </c>
      <c r="G2171" s="4" t="s">
        <v>56</v>
      </c>
      <c r="H2171" s="4" t="s">
        <v>52</v>
      </c>
      <c r="I2171" s="4" t="s">
        <v>54</v>
      </c>
      <c r="J2171" s="4" t="s">
        <v>57</v>
      </c>
      <c r="K2171" s="10">
        <v>260</v>
      </c>
      <c r="L2171" s="9">
        <v>371.8</v>
      </c>
    </row>
    <row r="2172" spans="1:12" x14ac:dyDescent="0.25">
      <c r="A2172" s="2" t="s">
        <v>42</v>
      </c>
      <c r="B2172" s="2">
        <v>2022</v>
      </c>
      <c r="C2172" s="46">
        <v>44743</v>
      </c>
      <c r="D2172" s="54">
        <f t="shared" si="38"/>
        <v>44743</v>
      </c>
      <c r="E2172" s="2" t="s">
        <v>53</v>
      </c>
      <c r="F2172" s="2" t="s">
        <v>55</v>
      </c>
      <c r="G2172" s="2" t="s">
        <v>56</v>
      </c>
      <c r="H2172" s="2" t="s">
        <v>52</v>
      </c>
      <c r="I2172" s="2" t="s">
        <v>54</v>
      </c>
      <c r="J2172" s="2" t="s">
        <v>57</v>
      </c>
      <c r="K2172" s="11">
        <v>308</v>
      </c>
      <c r="L2172" s="8">
        <v>440.44</v>
      </c>
    </row>
    <row r="2173" spans="1:12" x14ac:dyDescent="0.25">
      <c r="A2173" s="4" t="s">
        <v>44</v>
      </c>
      <c r="B2173" s="4">
        <v>2022</v>
      </c>
      <c r="C2173" s="47">
        <v>44743</v>
      </c>
      <c r="D2173" s="55">
        <f t="shared" si="38"/>
        <v>44743</v>
      </c>
      <c r="E2173" s="4" t="s">
        <v>53</v>
      </c>
      <c r="F2173" s="4" t="s">
        <v>55</v>
      </c>
      <c r="G2173" s="4" t="s">
        <v>56</v>
      </c>
      <c r="H2173" s="4" t="s">
        <v>52</v>
      </c>
      <c r="I2173" s="4" t="s">
        <v>54</v>
      </c>
      <c r="J2173" s="4" t="s">
        <v>57</v>
      </c>
      <c r="K2173" s="10">
        <v>334</v>
      </c>
      <c r="L2173" s="9">
        <v>477.62</v>
      </c>
    </row>
    <row r="2174" spans="1:12" x14ac:dyDescent="0.25">
      <c r="A2174" s="2" t="s">
        <v>42</v>
      </c>
      <c r="B2174" s="2">
        <v>2022</v>
      </c>
      <c r="C2174" s="46">
        <v>44743</v>
      </c>
      <c r="D2174" s="54">
        <f t="shared" si="38"/>
        <v>44743</v>
      </c>
      <c r="E2174" s="2" t="s">
        <v>53</v>
      </c>
      <c r="F2174" s="2" t="s">
        <v>55</v>
      </c>
      <c r="G2174" s="2" t="s">
        <v>56</v>
      </c>
      <c r="H2174" s="2" t="s">
        <v>52</v>
      </c>
      <c r="I2174" s="2" t="s">
        <v>54</v>
      </c>
      <c r="J2174" s="2" t="s">
        <v>57</v>
      </c>
      <c r="K2174" s="11">
        <v>262</v>
      </c>
      <c r="L2174" s="8">
        <v>374.65999999999997</v>
      </c>
    </row>
    <row r="2175" spans="1:12" x14ac:dyDescent="0.25">
      <c r="A2175" s="4" t="s">
        <v>41</v>
      </c>
      <c r="B2175" s="4">
        <v>2022</v>
      </c>
      <c r="C2175" s="47">
        <v>44743</v>
      </c>
      <c r="D2175" s="55">
        <f t="shared" si="38"/>
        <v>44743</v>
      </c>
      <c r="E2175" s="4" t="s">
        <v>53</v>
      </c>
      <c r="F2175" s="4" t="s">
        <v>55</v>
      </c>
      <c r="G2175" s="4" t="s">
        <v>56</v>
      </c>
      <c r="H2175" s="4" t="s">
        <v>52</v>
      </c>
      <c r="I2175" s="4" t="s">
        <v>54</v>
      </c>
      <c r="J2175" s="4" t="s">
        <v>57</v>
      </c>
      <c r="K2175" s="10">
        <v>310</v>
      </c>
      <c r="L2175" s="9">
        <v>443.3</v>
      </c>
    </row>
    <row r="2176" spans="1:12" x14ac:dyDescent="0.25">
      <c r="A2176" s="2" t="s">
        <v>41</v>
      </c>
      <c r="B2176" s="2">
        <v>2022</v>
      </c>
      <c r="C2176" s="46">
        <v>44743</v>
      </c>
      <c r="D2176" s="54">
        <f t="shared" si="38"/>
        <v>44743</v>
      </c>
      <c r="E2176" s="2" t="s">
        <v>53</v>
      </c>
      <c r="F2176" s="2" t="s">
        <v>55</v>
      </c>
      <c r="G2176" s="2" t="s">
        <v>56</v>
      </c>
      <c r="H2176" s="2" t="s">
        <v>52</v>
      </c>
      <c r="I2176" s="2" t="s">
        <v>54</v>
      </c>
      <c r="J2176" s="2" t="s">
        <v>57</v>
      </c>
      <c r="K2176" s="11">
        <v>783</v>
      </c>
      <c r="L2176" s="8">
        <v>1119.69</v>
      </c>
    </row>
    <row r="2177" spans="1:12" x14ac:dyDescent="0.25">
      <c r="A2177" s="4" t="s">
        <v>40</v>
      </c>
      <c r="B2177" s="4">
        <v>2022</v>
      </c>
      <c r="C2177" s="47">
        <v>44743</v>
      </c>
      <c r="D2177" s="55">
        <f t="shared" si="38"/>
        <v>44743</v>
      </c>
      <c r="E2177" s="4" t="s">
        <v>53</v>
      </c>
      <c r="F2177" s="4" t="s">
        <v>55</v>
      </c>
      <c r="G2177" s="4" t="s">
        <v>56</v>
      </c>
      <c r="H2177" s="4" t="s">
        <v>52</v>
      </c>
      <c r="I2177" s="4" t="s">
        <v>54</v>
      </c>
      <c r="J2177" s="4" t="s">
        <v>57</v>
      </c>
      <c r="K2177" s="10">
        <v>836</v>
      </c>
      <c r="L2177" s="9">
        <v>1195.48</v>
      </c>
    </row>
    <row r="2178" spans="1:12" x14ac:dyDescent="0.25">
      <c r="A2178" s="2" t="s">
        <v>40</v>
      </c>
      <c r="B2178" s="2">
        <v>2022</v>
      </c>
      <c r="C2178" s="46">
        <v>44743</v>
      </c>
      <c r="D2178" s="54">
        <f t="shared" si="38"/>
        <v>44743</v>
      </c>
      <c r="E2178" s="2" t="s">
        <v>53</v>
      </c>
      <c r="F2178" s="2" t="s">
        <v>55</v>
      </c>
      <c r="G2178" s="2" t="s">
        <v>56</v>
      </c>
      <c r="H2178" s="2" t="s">
        <v>52</v>
      </c>
      <c r="I2178" s="2" t="s">
        <v>54</v>
      </c>
      <c r="J2178" s="2" t="s">
        <v>57</v>
      </c>
      <c r="K2178" s="11">
        <v>939</v>
      </c>
      <c r="L2178" s="8">
        <v>1342.77</v>
      </c>
    </row>
    <row r="2179" spans="1:12" x14ac:dyDescent="0.25">
      <c r="A2179" s="4" t="s">
        <v>41</v>
      </c>
      <c r="B2179" s="4">
        <v>2022</v>
      </c>
      <c r="C2179" s="47">
        <v>44743</v>
      </c>
      <c r="D2179" s="55">
        <f t="shared" si="38"/>
        <v>44743</v>
      </c>
      <c r="E2179" s="4" t="s">
        <v>53</v>
      </c>
      <c r="F2179" s="4" t="s">
        <v>55</v>
      </c>
      <c r="G2179" s="4" t="s">
        <v>56</v>
      </c>
      <c r="H2179" s="4" t="s">
        <v>52</v>
      </c>
      <c r="I2179" s="4" t="s">
        <v>54</v>
      </c>
      <c r="J2179" s="4" t="s">
        <v>57</v>
      </c>
      <c r="K2179" s="10">
        <v>940</v>
      </c>
      <c r="L2179" s="9">
        <v>1344.2</v>
      </c>
    </row>
    <row r="2180" spans="1:12" x14ac:dyDescent="0.25">
      <c r="A2180" s="2" t="s">
        <v>42</v>
      </c>
      <c r="B2180" s="2">
        <v>2022</v>
      </c>
      <c r="C2180" s="46">
        <v>44743</v>
      </c>
      <c r="D2180" s="54">
        <f t="shared" si="38"/>
        <v>44743</v>
      </c>
      <c r="E2180" s="2" t="s">
        <v>53</v>
      </c>
      <c r="F2180" s="2" t="s">
        <v>55</v>
      </c>
      <c r="G2180" s="2" t="s">
        <v>56</v>
      </c>
      <c r="H2180" s="2" t="s">
        <v>52</v>
      </c>
      <c r="I2180" s="2" t="s">
        <v>54</v>
      </c>
      <c r="J2180" s="2" t="s">
        <v>57</v>
      </c>
      <c r="K2180" s="11">
        <v>941</v>
      </c>
      <c r="L2180" s="8">
        <v>1345.63</v>
      </c>
    </row>
    <row r="2181" spans="1:12" x14ac:dyDescent="0.25">
      <c r="A2181" s="4" t="s">
        <v>42</v>
      </c>
      <c r="B2181" s="4">
        <v>2022</v>
      </c>
      <c r="C2181" s="47">
        <v>44743</v>
      </c>
      <c r="D2181" s="55">
        <f t="shared" si="38"/>
        <v>44743</v>
      </c>
      <c r="E2181" s="4" t="s">
        <v>53</v>
      </c>
      <c r="F2181" s="4" t="s">
        <v>55</v>
      </c>
      <c r="G2181" s="4" t="s">
        <v>56</v>
      </c>
      <c r="H2181" s="4" t="s">
        <v>52</v>
      </c>
      <c r="I2181" s="4" t="s">
        <v>54</v>
      </c>
      <c r="J2181" s="4" t="s">
        <v>57</v>
      </c>
      <c r="K2181" s="10">
        <v>876</v>
      </c>
      <c r="L2181" s="9">
        <v>526.24</v>
      </c>
    </row>
    <row r="2182" spans="1:12" x14ac:dyDescent="0.25">
      <c r="A2182" s="2" t="s">
        <v>41</v>
      </c>
      <c r="B2182" s="2">
        <v>2022</v>
      </c>
      <c r="C2182" s="46">
        <v>44743</v>
      </c>
      <c r="D2182" s="54">
        <f t="shared" si="38"/>
        <v>44743</v>
      </c>
      <c r="E2182" s="2" t="s">
        <v>53</v>
      </c>
      <c r="F2182" s="2" t="s">
        <v>55</v>
      </c>
      <c r="G2182" s="2" t="s">
        <v>56</v>
      </c>
      <c r="H2182" s="2" t="s">
        <v>52</v>
      </c>
      <c r="I2182" s="2" t="s">
        <v>54</v>
      </c>
      <c r="J2182" s="2" t="s">
        <v>57</v>
      </c>
      <c r="K2182" s="11">
        <v>309</v>
      </c>
      <c r="L2182" s="8">
        <v>441.87</v>
      </c>
    </row>
    <row r="2183" spans="1:12" x14ac:dyDescent="0.25">
      <c r="A2183" s="4" t="s">
        <v>40</v>
      </c>
      <c r="B2183" s="4">
        <v>2022</v>
      </c>
      <c r="C2183" s="47">
        <v>44743</v>
      </c>
      <c r="D2183" s="55">
        <f t="shared" si="38"/>
        <v>44743</v>
      </c>
      <c r="E2183" s="4" t="s">
        <v>53</v>
      </c>
      <c r="F2183" s="4" t="s">
        <v>55</v>
      </c>
      <c r="G2183" s="4" t="s">
        <v>56</v>
      </c>
      <c r="H2183" s="4" t="s">
        <v>52</v>
      </c>
      <c r="I2183" s="4" t="s">
        <v>54</v>
      </c>
      <c r="J2183" s="4" t="s">
        <v>57</v>
      </c>
      <c r="K2183" s="10">
        <v>135</v>
      </c>
      <c r="L2183" s="9">
        <v>193.05</v>
      </c>
    </row>
    <row r="2184" spans="1:12" x14ac:dyDescent="0.25">
      <c r="A2184" s="2" t="s">
        <v>42</v>
      </c>
      <c r="B2184" s="2">
        <v>2022</v>
      </c>
      <c r="C2184" s="46">
        <v>44743</v>
      </c>
      <c r="D2184" s="54">
        <f t="shared" si="38"/>
        <v>44743</v>
      </c>
      <c r="E2184" s="2" t="s">
        <v>53</v>
      </c>
      <c r="F2184" s="2" t="s">
        <v>55</v>
      </c>
      <c r="G2184" s="2" t="s">
        <v>56</v>
      </c>
      <c r="H2184" s="2" t="s">
        <v>52</v>
      </c>
      <c r="I2184" s="2" t="s">
        <v>54</v>
      </c>
      <c r="J2184" s="2" t="s">
        <v>57</v>
      </c>
      <c r="K2184" s="11">
        <v>129</v>
      </c>
      <c r="L2184" s="8">
        <v>184.47</v>
      </c>
    </row>
    <row r="2185" spans="1:12" x14ac:dyDescent="0.25">
      <c r="A2185" s="4" t="s">
        <v>40</v>
      </c>
      <c r="B2185" s="4">
        <v>2022</v>
      </c>
      <c r="C2185" s="47">
        <v>44743</v>
      </c>
      <c r="D2185" s="55">
        <f t="shared" si="38"/>
        <v>44743</v>
      </c>
      <c r="E2185" s="4" t="s">
        <v>53</v>
      </c>
      <c r="F2185" s="4" t="s">
        <v>55</v>
      </c>
      <c r="G2185" s="4" t="s">
        <v>56</v>
      </c>
      <c r="H2185" s="4" t="s">
        <v>52</v>
      </c>
      <c r="I2185" s="4" t="s">
        <v>54</v>
      </c>
      <c r="J2185" s="4" t="s">
        <v>57</v>
      </c>
      <c r="K2185" s="10">
        <v>369</v>
      </c>
      <c r="L2185" s="9">
        <v>527.66999999999996</v>
      </c>
    </row>
    <row r="2186" spans="1:12" x14ac:dyDescent="0.25">
      <c r="A2186" s="2" t="s">
        <v>41</v>
      </c>
      <c r="B2186" s="2">
        <v>2022</v>
      </c>
      <c r="C2186" s="46">
        <v>44743</v>
      </c>
      <c r="D2186" s="54">
        <f t="shared" si="38"/>
        <v>44743</v>
      </c>
      <c r="E2186" s="2" t="s">
        <v>53</v>
      </c>
      <c r="F2186" s="2" t="s">
        <v>55</v>
      </c>
      <c r="G2186" s="2" t="s">
        <v>56</v>
      </c>
      <c r="H2186" s="2" t="s">
        <v>52</v>
      </c>
      <c r="I2186" s="2" t="s">
        <v>54</v>
      </c>
      <c r="J2186" s="2" t="s">
        <v>57</v>
      </c>
      <c r="K2186" s="11">
        <v>337</v>
      </c>
      <c r="L2186" s="8">
        <v>481.90999999999997</v>
      </c>
    </row>
    <row r="2187" spans="1:12" x14ac:dyDescent="0.25">
      <c r="A2187" s="4" t="s">
        <v>40</v>
      </c>
      <c r="B2187" s="4">
        <v>2022</v>
      </c>
      <c r="C2187" s="47">
        <v>44743</v>
      </c>
      <c r="D2187" s="55">
        <f t="shared" si="38"/>
        <v>44743</v>
      </c>
      <c r="E2187" s="4" t="s">
        <v>53</v>
      </c>
      <c r="F2187" s="4" t="s">
        <v>55</v>
      </c>
      <c r="G2187" s="4" t="s">
        <v>56</v>
      </c>
      <c r="H2187" s="4" t="s">
        <v>52</v>
      </c>
      <c r="I2187" s="4" t="s">
        <v>54</v>
      </c>
      <c r="J2187" s="4" t="s">
        <v>57</v>
      </c>
      <c r="K2187" s="10">
        <v>265</v>
      </c>
      <c r="L2187" s="9">
        <v>378.95</v>
      </c>
    </row>
    <row r="2188" spans="1:12" x14ac:dyDescent="0.25">
      <c r="A2188" s="2" t="s">
        <v>44</v>
      </c>
      <c r="B2188" s="2">
        <v>2022</v>
      </c>
      <c r="C2188" s="46">
        <v>44743</v>
      </c>
      <c r="D2188" s="54">
        <f t="shared" si="38"/>
        <v>44743</v>
      </c>
      <c r="E2188" s="2" t="s">
        <v>53</v>
      </c>
      <c r="F2188" s="2" t="s">
        <v>55</v>
      </c>
      <c r="G2188" s="2" t="s">
        <v>56</v>
      </c>
      <c r="H2188" s="2" t="s">
        <v>52</v>
      </c>
      <c r="I2188" s="2" t="s">
        <v>54</v>
      </c>
      <c r="J2188" s="2" t="s">
        <v>57</v>
      </c>
      <c r="K2188" s="11">
        <v>307</v>
      </c>
      <c r="L2188" s="8">
        <v>439.01</v>
      </c>
    </row>
    <row r="2189" spans="1:12" x14ac:dyDescent="0.25">
      <c r="A2189" s="4" t="s">
        <v>42</v>
      </c>
      <c r="B2189" s="4">
        <v>2022</v>
      </c>
      <c r="C2189" s="47">
        <v>44743</v>
      </c>
      <c r="D2189" s="55">
        <f t="shared" si="38"/>
        <v>44743</v>
      </c>
      <c r="E2189" s="4" t="s">
        <v>53</v>
      </c>
      <c r="F2189" s="4" t="s">
        <v>55</v>
      </c>
      <c r="G2189" s="4" t="s">
        <v>56</v>
      </c>
      <c r="H2189" s="4" t="s">
        <v>52</v>
      </c>
      <c r="I2189" s="4" t="s">
        <v>54</v>
      </c>
      <c r="J2189" s="4" t="s">
        <v>57</v>
      </c>
      <c r="K2189" s="10">
        <v>792</v>
      </c>
      <c r="L2189" s="9">
        <v>1132.56</v>
      </c>
    </row>
    <row r="2190" spans="1:12" x14ac:dyDescent="0.25">
      <c r="A2190" s="2" t="s">
        <v>41</v>
      </c>
      <c r="B2190" s="2">
        <v>2022</v>
      </c>
      <c r="C2190" s="46">
        <v>44743</v>
      </c>
      <c r="D2190" s="54">
        <f t="shared" si="38"/>
        <v>44743</v>
      </c>
      <c r="E2190" s="2" t="s">
        <v>53</v>
      </c>
      <c r="F2190" s="2" t="s">
        <v>55</v>
      </c>
      <c r="G2190" s="2" t="s">
        <v>56</v>
      </c>
      <c r="H2190" s="2" t="s">
        <v>52</v>
      </c>
      <c r="I2190" s="2" t="s">
        <v>54</v>
      </c>
      <c r="J2190" s="2" t="s">
        <v>57</v>
      </c>
      <c r="K2190" s="11">
        <v>845</v>
      </c>
      <c r="L2190" s="8">
        <v>1208.3499999999999</v>
      </c>
    </row>
    <row r="2191" spans="1:12" x14ac:dyDescent="0.25">
      <c r="A2191" s="4" t="s">
        <v>43</v>
      </c>
      <c r="B2191" s="4">
        <v>2022</v>
      </c>
      <c r="C2191" s="47">
        <v>44743</v>
      </c>
      <c r="D2191" s="55">
        <f t="shared" si="38"/>
        <v>44743</v>
      </c>
      <c r="E2191" s="4" t="s">
        <v>53</v>
      </c>
      <c r="F2191" s="4" t="s">
        <v>55</v>
      </c>
      <c r="G2191" s="4" t="s">
        <v>56</v>
      </c>
      <c r="H2191" s="4" t="s">
        <v>52</v>
      </c>
      <c r="I2191" s="4" t="s">
        <v>54</v>
      </c>
      <c r="J2191" s="4" t="s">
        <v>57</v>
      </c>
      <c r="K2191" s="10">
        <v>878</v>
      </c>
      <c r="L2191" s="9">
        <v>1255.54</v>
      </c>
    </row>
    <row r="2192" spans="1:12" x14ac:dyDescent="0.25">
      <c r="A2192" s="2" t="s">
        <v>40</v>
      </c>
      <c r="B2192" s="2">
        <v>2022</v>
      </c>
      <c r="C2192" s="46">
        <v>44713</v>
      </c>
      <c r="D2192" s="54">
        <f t="shared" si="38"/>
        <v>44713</v>
      </c>
      <c r="E2192" s="2" t="s">
        <v>53</v>
      </c>
      <c r="F2192" s="2" t="s">
        <v>55</v>
      </c>
      <c r="G2192" s="2" t="s">
        <v>56</v>
      </c>
      <c r="H2192" s="2" t="s">
        <v>52</v>
      </c>
      <c r="I2192" s="2" t="s">
        <v>54</v>
      </c>
      <c r="J2192" s="2" t="s">
        <v>57</v>
      </c>
      <c r="K2192" s="11">
        <v>266</v>
      </c>
      <c r="L2192" s="8">
        <v>380.38</v>
      </c>
    </row>
    <row r="2193" spans="1:12" x14ac:dyDescent="0.25">
      <c r="A2193" s="4" t="s">
        <v>43</v>
      </c>
      <c r="B2193" s="4">
        <v>2022</v>
      </c>
      <c r="C2193" s="47">
        <v>44713</v>
      </c>
      <c r="D2193" s="55">
        <f t="shared" si="38"/>
        <v>44713</v>
      </c>
      <c r="E2193" s="4" t="s">
        <v>53</v>
      </c>
      <c r="F2193" s="4" t="s">
        <v>55</v>
      </c>
      <c r="G2193" s="4" t="s">
        <v>56</v>
      </c>
      <c r="H2193" s="4" t="s">
        <v>52</v>
      </c>
      <c r="I2193" s="4" t="s">
        <v>54</v>
      </c>
      <c r="J2193" s="4" t="s">
        <v>57</v>
      </c>
      <c r="K2193" s="10">
        <v>314</v>
      </c>
      <c r="L2193" s="9">
        <v>449.02</v>
      </c>
    </row>
    <row r="2194" spans="1:12" x14ac:dyDescent="0.25">
      <c r="A2194" s="2" t="s">
        <v>41</v>
      </c>
      <c r="B2194" s="2">
        <v>2022</v>
      </c>
      <c r="C2194" s="46">
        <v>44713</v>
      </c>
      <c r="D2194" s="54">
        <f t="shared" si="38"/>
        <v>44713</v>
      </c>
      <c r="E2194" s="2" t="s">
        <v>53</v>
      </c>
      <c r="F2194" s="2" t="s">
        <v>55</v>
      </c>
      <c r="G2194" s="2" t="s">
        <v>56</v>
      </c>
      <c r="H2194" s="2" t="s">
        <v>52</v>
      </c>
      <c r="I2194" s="2" t="s">
        <v>54</v>
      </c>
      <c r="J2194" s="2" t="s">
        <v>57</v>
      </c>
      <c r="K2194" s="11">
        <v>268</v>
      </c>
      <c r="L2194" s="8">
        <v>383.24</v>
      </c>
    </row>
    <row r="2195" spans="1:12" x14ac:dyDescent="0.25">
      <c r="A2195" s="4" t="s">
        <v>40</v>
      </c>
      <c r="B2195" s="4">
        <v>2022</v>
      </c>
      <c r="C2195" s="47">
        <v>44713</v>
      </c>
      <c r="D2195" s="55">
        <f t="shared" ref="D2195:D2261" si="39">C2195</f>
        <v>44713</v>
      </c>
      <c r="E2195" s="4" t="s">
        <v>53</v>
      </c>
      <c r="F2195" s="4" t="s">
        <v>55</v>
      </c>
      <c r="G2195" s="4" t="s">
        <v>56</v>
      </c>
      <c r="H2195" s="4" t="s">
        <v>52</v>
      </c>
      <c r="I2195" s="4" t="s">
        <v>54</v>
      </c>
      <c r="J2195" s="4" t="s">
        <v>57</v>
      </c>
      <c r="K2195" s="10">
        <v>316</v>
      </c>
      <c r="L2195" s="9">
        <v>451.88</v>
      </c>
    </row>
    <row r="2196" spans="1:12" x14ac:dyDescent="0.25">
      <c r="A2196" s="2" t="s">
        <v>41</v>
      </c>
      <c r="B2196" s="2">
        <v>2022</v>
      </c>
      <c r="C2196" s="46">
        <v>44713</v>
      </c>
      <c r="D2196" s="54">
        <f t="shared" si="39"/>
        <v>44713</v>
      </c>
      <c r="E2196" s="2" t="s">
        <v>53</v>
      </c>
      <c r="F2196" s="2" t="s">
        <v>55</v>
      </c>
      <c r="G2196" s="2" t="s">
        <v>56</v>
      </c>
      <c r="H2196" s="2" t="s">
        <v>52</v>
      </c>
      <c r="I2196" s="2" t="s">
        <v>54</v>
      </c>
      <c r="J2196" s="2" t="s">
        <v>57</v>
      </c>
      <c r="K2196" s="11">
        <v>835</v>
      </c>
      <c r="L2196" s="8">
        <v>1194.05</v>
      </c>
    </row>
    <row r="2197" spans="1:12" x14ac:dyDescent="0.25">
      <c r="A2197" s="4" t="s">
        <v>41</v>
      </c>
      <c r="B2197" s="4">
        <v>2022</v>
      </c>
      <c r="C2197" s="47">
        <v>44713</v>
      </c>
      <c r="D2197" s="55">
        <f t="shared" si="39"/>
        <v>44713</v>
      </c>
      <c r="E2197" s="4" t="s">
        <v>53</v>
      </c>
      <c r="F2197" s="4" t="s">
        <v>55</v>
      </c>
      <c r="G2197" s="4" t="s">
        <v>56</v>
      </c>
      <c r="H2197" s="4" t="s">
        <v>52</v>
      </c>
      <c r="I2197" s="4" t="s">
        <v>54</v>
      </c>
      <c r="J2197" s="4" t="s">
        <v>57</v>
      </c>
      <c r="K2197" s="10">
        <v>869</v>
      </c>
      <c r="L2197" s="9">
        <v>1242.67</v>
      </c>
    </row>
    <row r="2198" spans="1:12" x14ac:dyDescent="0.25">
      <c r="A2198" s="2" t="s">
        <v>41</v>
      </c>
      <c r="B2198" s="2">
        <v>2022</v>
      </c>
      <c r="C2198" s="46">
        <v>44713</v>
      </c>
      <c r="D2198" s="54">
        <f t="shared" si="39"/>
        <v>44713</v>
      </c>
      <c r="E2198" s="2" t="s">
        <v>53</v>
      </c>
      <c r="F2198" s="2" t="s">
        <v>55</v>
      </c>
      <c r="G2198" s="2" t="s">
        <v>56</v>
      </c>
      <c r="H2198" s="2" t="s">
        <v>52</v>
      </c>
      <c r="I2198" s="2" t="s">
        <v>54</v>
      </c>
      <c r="J2198" s="2" t="s">
        <v>57</v>
      </c>
      <c r="K2198" s="11">
        <v>937</v>
      </c>
      <c r="L2198" s="8">
        <v>1339.9099999999999</v>
      </c>
    </row>
    <row r="2199" spans="1:12" x14ac:dyDescent="0.25">
      <c r="A2199" s="4" t="s">
        <v>40</v>
      </c>
      <c r="B2199" s="4">
        <v>2022</v>
      </c>
      <c r="C2199" s="47">
        <v>44713</v>
      </c>
      <c r="D2199" s="55">
        <f t="shared" si="39"/>
        <v>44713</v>
      </c>
      <c r="E2199" s="4" t="s">
        <v>53</v>
      </c>
      <c r="F2199" s="4" t="s">
        <v>55</v>
      </c>
      <c r="G2199" s="4" t="s">
        <v>56</v>
      </c>
      <c r="H2199" s="4" t="s">
        <v>52</v>
      </c>
      <c r="I2199" s="4" t="s">
        <v>54</v>
      </c>
      <c r="J2199" s="4" t="s">
        <v>57</v>
      </c>
      <c r="K2199" s="10">
        <v>938</v>
      </c>
      <c r="L2199" s="9">
        <v>1341.34</v>
      </c>
    </row>
    <row r="2200" spans="1:12" x14ac:dyDescent="0.25">
      <c r="A2200" s="2" t="s">
        <v>40</v>
      </c>
      <c r="B2200" s="2">
        <v>2022</v>
      </c>
      <c r="C2200" s="46">
        <v>44713</v>
      </c>
      <c r="D2200" s="54">
        <f t="shared" si="39"/>
        <v>44713</v>
      </c>
      <c r="E2200" s="2" t="s">
        <v>53</v>
      </c>
      <c r="F2200" s="2" t="s">
        <v>55</v>
      </c>
      <c r="G2200" s="2" t="s">
        <v>56</v>
      </c>
      <c r="H2200" s="2" t="s">
        <v>52</v>
      </c>
      <c r="I2200" s="2" t="s">
        <v>54</v>
      </c>
      <c r="J2200" s="2" t="s">
        <v>57</v>
      </c>
      <c r="K2200" s="11">
        <v>875</v>
      </c>
      <c r="L2200" s="8">
        <v>526.24</v>
      </c>
    </row>
    <row r="2201" spans="1:12" x14ac:dyDescent="0.25">
      <c r="A2201" s="4" t="s">
        <v>43</v>
      </c>
      <c r="B2201" s="4">
        <v>2022</v>
      </c>
      <c r="C2201" s="47">
        <v>44713</v>
      </c>
      <c r="D2201" s="55">
        <f t="shared" si="39"/>
        <v>44713</v>
      </c>
      <c r="E2201" s="4" t="s">
        <v>53</v>
      </c>
      <c r="F2201" s="4" t="s">
        <v>55</v>
      </c>
      <c r="G2201" s="4" t="s">
        <v>56</v>
      </c>
      <c r="H2201" s="4" t="s">
        <v>52</v>
      </c>
      <c r="I2201" s="4" t="s">
        <v>54</v>
      </c>
      <c r="J2201" s="4" t="s">
        <v>57</v>
      </c>
      <c r="K2201" s="10">
        <v>315</v>
      </c>
      <c r="L2201" s="9">
        <v>450.45</v>
      </c>
    </row>
    <row r="2202" spans="1:12" x14ac:dyDescent="0.25">
      <c r="A2202" s="2" t="s">
        <v>41</v>
      </c>
      <c r="B2202" s="2">
        <v>2022</v>
      </c>
      <c r="C2202" s="46">
        <v>44713</v>
      </c>
      <c r="D2202" s="54">
        <f t="shared" si="39"/>
        <v>44713</v>
      </c>
      <c r="E2202" s="2" t="s">
        <v>53</v>
      </c>
      <c r="F2202" s="2" t="s">
        <v>55</v>
      </c>
      <c r="G2202" s="2" t="s">
        <v>56</v>
      </c>
      <c r="H2202" s="2" t="s">
        <v>52</v>
      </c>
      <c r="I2202" s="2" t="s">
        <v>54</v>
      </c>
      <c r="J2202" s="2" t="s">
        <v>57</v>
      </c>
      <c r="K2202" s="11">
        <v>153</v>
      </c>
      <c r="L2202" s="8">
        <v>218.79</v>
      </c>
    </row>
    <row r="2203" spans="1:12" x14ac:dyDescent="0.25">
      <c r="A2203" s="4" t="s">
        <v>41</v>
      </c>
      <c r="B2203" s="4">
        <v>2022</v>
      </c>
      <c r="C2203" s="47">
        <v>44713</v>
      </c>
      <c r="D2203" s="55">
        <f t="shared" si="39"/>
        <v>44713</v>
      </c>
      <c r="E2203" s="4" t="s">
        <v>53</v>
      </c>
      <c r="F2203" s="4" t="s">
        <v>55</v>
      </c>
      <c r="G2203" s="4" t="s">
        <v>56</v>
      </c>
      <c r="H2203" s="4" t="s">
        <v>52</v>
      </c>
      <c r="I2203" s="4" t="s">
        <v>54</v>
      </c>
      <c r="J2203" s="4" t="s">
        <v>57</v>
      </c>
      <c r="K2203" s="10">
        <v>147</v>
      </c>
      <c r="L2203" s="9">
        <v>210.21</v>
      </c>
    </row>
    <row r="2204" spans="1:12" x14ac:dyDescent="0.25">
      <c r="A2204" s="2" t="s">
        <v>40</v>
      </c>
      <c r="B2204" s="2">
        <v>2022</v>
      </c>
      <c r="C2204" s="46">
        <v>44713</v>
      </c>
      <c r="D2204" s="54">
        <f t="shared" si="39"/>
        <v>44713</v>
      </c>
      <c r="E2204" s="2" t="s">
        <v>53</v>
      </c>
      <c r="F2204" s="2" t="s">
        <v>55</v>
      </c>
      <c r="G2204" s="2" t="s">
        <v>56</v>
      </c>
      <c r="H2204" s="2" t="s">
        <v>52</v>
      </c>
      <c r="I2204" s="2" t="s">
        <v>54</v>
      </c>
      <c r="J2204" s="2" t="s">
        <v>57</v>
      </c>
      <c r="K2204" s="11">
        <v>141</v>
      </c>
      <c r="L2204" s="8">
        <v>201.63</v>
      </c>
    </row>
    <row r="2205" spans="1:12" x14ac:dyDescent="0.25">
      <c r="A2205" s="4" t="s">
        <v>42</v>
      </c>
      <c r="B2205" s="4">
        <v>2022</v>
      </c>
      <c r="C2205" s="47">
        <v>44713</v>
      </c>
      <c r="D2205" s="55">
        <f t="shared" si="39"/>
        <v>44713</v>
      </c>
      <c r="E2205" s="4" t="s">
        <v>53</v>
      </c>
      <c r="F2205" s="4" t="s">
        <v>55</v>
      </c>
      <c r="G2205" s="4" t="s">
        <v>56</v>
      </c>
      <c r="H2205" s="4" t="s">
        <v>52</v>
      </c>
      <c r="I2205" s="4" t="s">
        <v>54</v>
      </c>
      <c r="J2205" s="4" t="s">
        <v>57</v>
      </c>
      <c r="K2205" s="10">
        <v>313</v>
      </c>
      <c r="L2205" s="9">
        <v>447.59000000000003</v>
      </c>
    </row>
    <row r="2206" spans="1:12" x14ac:dyDescent="0.25">
      <c r="A2206" s="2" t="s">
        <v>41</v>
      </c>
      <c r="B2206" s="2">
        <v>2022</v>
      </c>
      <c r="C2206" s="46">
        <v>44713</v>
      </c>
      <c r="D2206" s="54">
        <f t="shared" si="39"/>
        <v>44713</v>
      </c>
      <c r="E2206" s="2" t="s">
        <v>53</v>
      </c>
      <c r="F2206" s="2" t="s">
        <v>55</v>
      </c>
      <c r="G2206" s="2" t="s">
        <v>56</v>
      </c>
      <c r="H2206" s="2" t="s">
        <v>52</v>
      </c>
      <c r="I2206" s="2" t="s">
        <v>54</v>
      </c>
      <c r="J2206" s="2" t="s">
        <v>57</v>
      </c>
      <c r="K2206" s="11">
        <v>844</v>
      </c>
      <c r="L2206" s="8">
        <v>1206.92</v>
      </c>
    </row>
    <row r="2207" spans="1:12" x14ac:dyDescent="0.25">
      <c r="A2207" s="4" t="s">
        <v>41</v>
      </c>
      <c r="B2207" s="4">
        <v>2022</v>
      </c>
      <c r="C2207" s="47">
        <v>44713</v>
      </c>
      <c r="D2207" s="55">
        <f t="shared" si="39"/>
        <v>44713</v>
      </c>
      <c r="E2207" s="4" t="s">
        <v>53</v>
      </c>
      <c r="F2207" s="4" t="s">
        <v>55</v>
      </c>
      <c r="G2207" s="4" t="s">
        <v>56</v>
      </c>
      <c r="H2207" s="4" t="s">
        <v>52</v>
      </c>
      <c r="I2207" s="4" t="s">
        <v>54</v>
      </c>
      <c r="J2207" s="4" t="s">
        <v>57</v>
      </c>
      <c r="K2207" s="10">
        <v>877</v>
      </c>
      <c r="L2207" s="9">
        <v>1254.1100000000001</v>
      </c>
    </row>
    <row r="2208" spans="1:12" x14ac:dyDescent="0.25">
      <c r="A2208" s="2" t="s">
        <v>41</v>
      </c>
      <c r="B2208" s="2">
        <v>2022</v>
      </c>
      <c r="C2208" s="46">
        <v>44621</v>
      </c>
      <c r="D2208" s="54">
        <f t="shared" si="39"/>
        <v>44621</v>
      </c>
      <c r="E2208" s="2" t="s">
        <v>53</v>
      </c>
      <c r="F2208" s="2" t="s">
        <v>55</v>
      </c>
      <c r="G2208" s="2" t="s">
        <v>56</v>
      </c>
      <c r="H2208" s="2" t="s">
        <v>52</v>
      </c>
      <c r="I2208" s="2" t="s">
        <v>54</v>
      </c>
      <c r="J2208" s="2" t="s">
        <v>57</v>
      </c>
      <c r="K2208" s="11">
        <v>284</v>
      </c>
      <c r="L2208" s="8">
        <v>406.12</v>
      </c>
    </row>
    <row r="2209" spans="1:12" x14ac:dyDescent="0.25">
      <c r="A2209" s="4" t="s">
        <v>42</v>
      </c>
      <c r="B2209" s="4">
        <v>2022</v>
      </c>
      <c r="C2209" s="47">
        <v>44621</v>
      </c>
      <c r="D2209" s="55">
        <f t="shared" si="39"/>
        <v>44621</v>
      </c>
      <c r="E2209" s="4" t="s">
        <v>53</v>
      </c>
      <c r="F2209" s="4" t="s">
        <v>55</v>
      </c>
      <c r="G2209" s="4" t="s">
        <v>56</v>
      </c>
      <c r="H2209" s="4" t="s">
        <v>52</v>
      </c>
      <c r="I2209" s="4" t="s">
        <v>54</v>
      </c>
      <c r="J2209" s="4" t="s">
        <v>57</v>
      </c>
      <c r="K2209" s="10">
        <v>332</v>
      </c>
      <c r="L2209" s="9">
        <v>474.76</v>
      </c>
    </row>
    <row r="2210" spans="1:12" x14ac:dyDescent="0.25">
      <c r="A2210" s="2" t="s">
        <v>41</v>
      </c>
      <c r="B2210" s="2">
        <v>2022</v>
      </c>
      <c r="C2210" s="46">
        <v>44621</v>
      </c>
      <c r="D2210" s="54">
        <f t="shared" si="39"/>
        <v>44621</v>
      </c>
      <c r="E2210" s="2" t="s">
        <v>53</v>
      </c>
      <c r="F2210" s="2" t="s">
        <v>55</v>
      </c>
      <c r="G2210" s="2" t="s">
        <v>56</v>
      </c>
      <c r="H2210" s="2" t="s">
        <v>52</v>
      </c>
      <c r="I2210" s="2" t="s">
        <v>54</v>
      </c>
      <c r="J2210" s="2" t="s">
        <v>57</v>
      </c>
      <c r="K2210" s="11">
        <v>286</v>
      </c>
      <c r="L2210" s="8">
        <v>408.98</v>
      </c>
    </row>
    <row r="2211" spans="1:12" x14ac:dyDescent="0.25">
      <c r="A2211" s="4" t="s">
        <v>40</v>
      </c>
      <c r="B2211" s="4">
        <v>2022</v>
      </c>
      <c r="C2211" s="47">
        <v>44621</v>
      </c>
      <c r="D2211" s="55">
        <f t="shared" si="39"/>
        <v>44621</v>
      </c>
      <c r="E2211" s="4" t="s">
        <v>53</v>
      </c>
      <c r="F2211" s="4" t="s">
        <v>55</v>
      </c>
      <c r="G2211" s="4" t="s">
        <v>56</v>
      </c>
      <c r="H2211" s="4" t="s">
        <v>52</v>
      </c>
      <c r="I2211" s="4" t="s">
        <v>54</v>
      </c>
      <c r="J2211" s="4" t="s">
        <v>57</v>
      </c>
      <c r="K2211" s="10">
        <v>328</v>
      </c>
      <c r="L2211" s="9">
        <v>469.03999999999996</v>
      </c>
    </row>
    <row r="2212" spans="1:12" x14ac:dyDescent="0.25">
      <c r="A2212" s="2" t="s">
        <v>44</v>
      </c>
      <c r="B2212" s="2">
        <v>2022</v>
      </c>
      <c r="C2212" s="46">
        <v>44621</v>
      </c>
      <c r="D2212" s="54">
        <f t="shared" si="39"/>
        <v>44621</v>
      </c>
      <c r="E2212" s="2" t="s">
        <v>53</v>
      </c>
      <c r="F2212" s="2" t="s">
        <v>55</v>
      </c>
      <c r="G2212" s="2" t="s">
        <v>56</v>
      </c>
      <c r="H2212" s="2" t="s">
        <v>52</v>
      </c>
      <c r="I2212" s="2" t="s">
        <v>54</v>
      </c>
      <c r="J2212" s="2" t="s">
        <v>57</v>
      </c>
      <c r="K2212" s="11">
        <v>833</v>
      </c>
      <c r="L2212" s="8">
        <v>1191.19</v>
      </c>
    </row>
    <row r="2213" spans="1:12" x14ac:dyDescent="0.25">
      <c r="A2213" s="4" t="s">
        <v>40</v>
      </c>
      <c r="B2213" s="4">
        <v>2022</v>
      </c>
      <c r="C2213" s="47">
        <v>44621</v>
      </c>
      <c r="D2213" s="55">
        <f t="shared" si="39"/>
        <v>44621</v>
      </c>
      <c r="E2213" s="4" t="s">
        <v>53</v>
      </c>
      <c r="F2213" s="4" t="s">
        <v>55</v>
      </c>
      <c r="G2213" s="4" t="s">
        <v>56</v>
      </c>
      <c r="H2213" s="4" t="s">
        <v>52</v>
      </c>
      <c r="I2213" s="4" t="s">
        <v>54</v>
      </c>
      <c r="J2213" s="4" t="s">
        <v>57</v>
      </c>
      <c r="K2213" s="10">
        <v>866</v>
      </c>
      <c r="L2213" s="9">
        <v>1238.3800000000001</v>
      </c>
    </row>
    <row r="2214" spans="1:12" x14ac:dyDescent="0.25">
      <c r="A2214" s="2" t="s">
        <v>42</v>
      </c>
      <c r="B2214" s="2">
        <v>2022</v>
      </c>
      <c r="C2214" s="46">
        <v>44621</v>
      </c>
      <c r="D2214" s="54">
        <f t="shared" si="39"/>
        <v>44621</v>
      </c>
      <c r="E2214" s="2" t="s">
        <v>53</v>
      </c>
      <c r="F2214" s="2" t="s">
        <v>55</v>
      </c>
      <c r="G2214" s="2" t="s">
        <v>56</v>
      </c>
      <c r="H2214" s="2" t="s">
        <v>52</v>
      </c>
      <c r="I2214" s="2" t="s">
        <v>54</v>
      </c>
      <c r="J2214" s="2" t="s">
        <v>57</v>
      </c>
      <c r="K2214" s="11">
        <v>929</v>
      </c>
      <c r="L2214" s="8">
        <v>1328.47</v>
      </c>
    </row>
    <row r="2215" spans="1:12" x14ac:dyDescent="0.25">
      <c r="A2215" s="4" t="s">
        <v>41</v>
      </c>
      <c r="B2215" s="4">
        <v>2022</v>
      </c>
      <c r="C2215" s="47">
        <v>44621</v>
      </c>
      <c r="D2215" s="55">
        <f t="shared" si="39"/>
        <v>44621</v>
      </c>
      <c r="E2215" s="4" t="s">
        <v>53</v>
      </c>
      <c r="F2215" s="4" t="s">
        <v>55</v>
      </c>
      <c r="G2215" s="4" t="s">
        <v>56</v>
      </c>
      <c r="H2215" s="4" t="s">
        <v>52</v>
      </c>
      <c r="I2215" s="4" t="s">
        <v>54</v>
      </c>
      <c r="J2215" s="4" t="s">
        <v>57</v>
      </c>
      <c r="K2215" s="10">
        <v>930</v>
      </c>
      <c r="L2215" s="9">
        <v>1329.9</v>
      </c>
    </row>
    <row r="2216" spans="1:12" x14ac:dyDescent="0.25">
      <c r="A2216" s="2" t="s">
        <v>42</v>
      </c>
      <c r="B2216" s="2">
        <v>2022</v>
      </c>
      <c r="C2216" s="46">
        <v>44621</v>
      </c>
      <c r="D2216" s="54">
        <f t="shared" si="39"/>
        <v>44621</v>
      </c>
      <c r="E2216" s="2" t="s">
        <v>53</v>
      </c>
      <c r="F2216" s="2" t="s">
        <v>55</v>
      </c>
      <c r="G2216" s="2" t="s">
        <v>56</v>
      </c>
      <c r="H2216" s="2" t="s">
        <v>52</v>
      </c>
      <c r="I2216" s="2" t="s">
        <v>54</v>
      </c>
      <c r="J2216" s="2" t="s">
        <v>57</v>
      </c>
      <c r="K2216" s="11">
        <v>872</v>
      </c>
      <c r="L2216" s="8">
        <v>526.24</v>
      </c>
    </row>
    <row r="2217" spans="1:12" x14ac:dyDescent="0.25">
      <c r="A2217" s="4" t="s">
        <v>40</v>
      </c>
      <c r="B2217" s="4">
        <v>2022</v>
      </c>
      <c r="C2217" s="47">
        <v>44621</v>
      </c>
      <c r="D2217" s="55">
        <f t="shared" si="39"/>
        <v>44621</v>
      </c>
      <c r="E2217" s="4" t="s">
        <v>53</v>
      </c>
      <c r="F2217" s="4" t="s">
        <v>55</v>
      </c>
      <c r="G2217" s="4" t="s">
        <v>56</v>
      </c>
      <c r="H2217" s="4" t="s">
        <v>52</v>
      </c>
      <c r="I2217" s="4" t="s">
        <v>54</v>
      </c>
      <c r="J2217" s="4" t="s">
        <v>57</v>
      </c>
      <c r="K2217" s="10">
        <v>333</v>
      </c>
      <c r="L2217" s="9">
        <v>476.19</v>
      </c>
    </row>
    <row r="2218" spans="1:12" x14ac:dyDescent="0.25">
      <c r="A2218" s="2" t="s">
        <v>41</v>
      </c>
      <c r="B2218" s="2">
        <v>2022</v>
      </c>
      <c r="C2218" s="46">
        <v>44621</v>
      </c>
      <c r="D2218" s="54">
        <f t="shared" si="39"/>
        <v>44621</v>
      </c>
      <c r="E2218" s="2" t="s">
        <v>53</v>
      </c>
      <c r="F2218" s="2" t="s">
        <v>55</v>
      </c>
      <c r="G2218" s="2" t="s">
        <v>56</v>
      </c>
      <c r="H2218" s="2" t="s">
        <v>52</v>
      </c>
      <c r="I2218" s="2" t="s">
        <v>54</v>
      </c>
      <c r="J2218" s="2" t="s">
        <v>57</v>
      </c>
      <c r="K2218" s="11">
        <v>201</v>
      </c>
      <c r="L2218" s="8">
        <v>287.43</v>
      </c>
    </row>
    <row r="2219" spans="1:12" x14ac:dyDescent="0.25">
      <c r="A2219" s="4" t="s">
        <v>41</v>
      </c>
      <c r="B2219" s="4">
        <v>2022</v>
      </c>
      <c r="C2219" s="47">
        <v>44621</v>
      </c>
      <c r="D2219" s="55">
        <f t="shared" si="39"/>
        <v>44621</v>
      </c>
      <c r="E2219" s="4" t="s">
        <v>53</v>
      </c>
      <c r="F2219" s="4" t="s">
        <v>55</v>
      </c>
      <c r="G2219" s="4" t="s">
        <v>56</v>
      </c>
      <c r="H2219" s="4" t="s">
        <v>52</v>
      </c>
      <c r="I2219" s="4" t="s">
        <v>54</v>
      </c>
      <c r="J2219" s="4" t="s">
        <v>57</v>
      </c>
      <c r="K2219" s="10">
        <v>195</v>
      </c>
      <c r="L2219" s="9">
        <v>278.85000000000002</v>
      </c>
    </row>
    <row r="2220" spans="1:12" x14ac:dyDescent="0.25">
      <c r="A2220" s="2" t="s">
        <v>44</v>
      </c>
      <c r="B2220" s="2">
        <v>2022</v>
      </c>
      <c r="C2220" s="46">
        <v>44621</v>
      </c>
      <c r="D2220" s="54">
        <f t="shared" si="39"/>
        <v>44621</v>
      </c>
      <c r="E2220" s="2" t="s">
        <v>53</v>
      </c>
      <c r="F2220" s="2" t="s">
        <v>55</v>
      </c>
      <c r="G2220" s="2" t="s">
        <v>56</v>
      </c>
      <c r="H2220" s="2" t="s">
        <v>52</v>
      </c>
      <c r="I2220" s="2" t="s">
        <v>54</v>
      </c>
      <c r="J2220" s="2" t="s">
        <v>57</v>
      </c>
      <c r="K2220" s="11">
        <v>189</v>
      </c>
      <c r="L2220" s="8">
        <v>270.27</v>
      </c>
    </row>
    <row r="2221" spans="1:12" x14ac:dyDescent="0.25">
      <c r="A2221" s="4" t="s">
        <v>41</v>
      </c>
      <c r="B2221" s="4">
        <v>2022</v>
      </c>
      <c r="C2221" s="47">
        <v>44621</v>
      </c>
      <c r="D2221" s="55">
        <f t="shared" si="39"/>
        <v>44621</v>
      </c>
      <c r="E2221" s="4" t="s">
        <v>53</v>
      </c>
      <c r="F2221" s="4" t="s">
        <v>55</v>
      </c>
      <c r="G2221" s="4" t="s">
        <v>56</v>
      </c>
      <c r="H2221" s="4" t="s">
        <v>52</v>
      </c>
      <c r="I2221" s="4" t="s">
        <v>54</v>
      </c>
      <c r="J2221" s="4" t="s">
        <v>57</v>
      </c>
      <c r="K2221" s="10">
        <v>283</v>
      </c>
      <c r="L2221" s="9">
        <v>404.69</v>
      </c>
    </row>
    <row r="2222" spans="1:12" x14ac:dyDescent="0.25">
      <c r="A2222" s="2" t="s">
        <v>41</v>
      </c>
      <c r="B2222" s="2">
        <v>2022</v>
      </c>
      <c r="C2222" s="46">
        <v>44621</v>
      </c>
      <c r="D2222" s="54">
        <f t="shared" si="39"/>
        <v>44621</v>
      </c>
      <c r="E2222" s="2" t="s">
        <v>53</v>
      </c>
      <c r="F2222" s="2" t="s">
        <v>55</v>
      </c>
      <c r="G2222" s="2" t="s">
        <v>56</v>
      </c>
      <c r="H2222" s="2" t="s">
        <v>52</v>
      </c>
      <c r="I2222" s="2" t="s">
        <v>54</v>
      </c>
      <c r="J2222" s="2" t="s">
        <v>57</v>
      </c>
      <c r="K2222" s="11">
        <v>331</v>
      </c>
      <c r="L2222" s="8">
        <v>473.33</v>
      </c>
    </row>
    <row r="2223" spans="1:12" x14ac:dyDescent="0.25">
      <c r="A2223" s="4" t="s">
        <v>41</v>
      </c>
      <c r="B2223" s="4">
        <v>2022</v>
      </c>
      <c r="C2223" s="47">
        <v>44621</v>
      </c>
      <c r="D2223" s="55">
        <f t="shared" si="39"/>
        <v>44621</v>
      </c>
      <c r="E2223" s="4" t="s">
        <v>53</v>
      </c>
      <c r="F2223" s="4" t="s">
        <v>55</v>
      </c>
      <c r="G2223" s="4" t="s">
        <v>56</v>
      </c>
      <c r="H2223" s="4" t="s">
        <v>52</v>
      </c>
      <c r="I2223" s="4" t="s">
        <v>54</v>
      </c>
      <c r="J2223" s="4" t="s">
        <v>57</v>
      </c>
      <c r="K2223" s="10">
        <v>875</v>
      </c>
      <c r="L2223" s="9">
        <v>1251.25</v>
      </c>
    </row>
    <row r="2224" spans="1:12" x14ac:dyDescent="0.25">
      <c r="A2224" s="2" t="s">
        <v>40</v>
      </c>
      <c r="B2224" s="2">
        <v>2022</v>
      </c>
      <c r="C2224" s="46">
        <v>44682</v>
      </c>
      <c r="D2224" s="54">
        <f t="shared" si="39"/>
        <v>44682</v>
      </c>
      <c r="E2224" s="2" t="s">
        <v>53</v>
      </c>
      <c r="F2224" s="2" t="s">
        <v>55</v>
      </c>
      <c r="G2224" s="2" t="s">
        <v>56</v>
      </c>
      <c r="H2224" s="2" t="s">
        <v>52</v>
      </c>
      <c r="I2224" s="2" t="s">
        <v>54</v>
      </c>
      <c r="J2224" s="2" t="s">
        <v>57</v>
      </c>
      <c r="K2224" s="11">
        <v>272</v>
      </c>
      <c r="L2224" s="8">
        <v>388.96</v>
      </c>
    </row>
    <row r="2225" spans="1:12" x14ac:dyDescent="0.25">
      <c r="A2225" s="4" t="s">
        <v>40</v>
      </c>
      <c r="B2225" s="4">
        <v>2022</v>
      </c>
      <c r="C2225" s="47">
        <v>44682</v>
      </c>
      <c r="D2225" s="55">
        <f t="shared" si="39"/>
        <v>44682</v>
      </c>
      <c r="E2225" s="4" t="s">
        <v>53</v>
      </c>
      <c r="F2225" s="4" t="s">
        <v>55</v>
      </c>
      <c r="G2225" s="4" t="s">
        <v>56</v>
      </c>
      <c r="H2225" s="4" t="s">
        <v>52</v>
      </c>
      <c r="I2225" s="4" t="s">
        <v>54</v>
      </c>
      <c r="J2225" s="4" t="s">
        <v>57</v>
      </c>
      <c r="K2225" s="10">
        <v>320</v>
      </c>
      <c r="L2225" s="9">
        <v>457.6</v>
      </c>
    </row>
    <row r="2226" spans="1:12" x14ac:dyDescent="0.25">
      <c r="A2226" s="2" t="s">
        <v>40</v>
      </c>
      <c r="B2226" s="2">
        <v>2022</v>
      </c>
      <c r="C2226" s="46">
        <v>44682</v>
      </c>
      <c r="D2226" s="54">
        <f t="shared" si="39"/>
        <v>44682</v>
      </c>
      <c r="E2226" s="2" t="s">
        <v>53</v>
      </c>
      <c r="F2226" s="2" t="s">
        <v>55</v>
      </c>
      <c r="G2226" s="2" t="s">
        <v>56</v>
      </c>
      <c r="H2226" s="2" t="s">
        <v>52</v>
      </c>
      <c r="I2226" s="2" t="s">
        <v>54</v>
      </c>
      <c r="J2226" s="2" t="s">
        <v>57</v>
      </c>
      <c r="K2226" s="11">
        <v>274</v>
      </c>
      <c r="L2226" s="8">
        <v>391.82</v>
      </c>
    </row>
    <row r="2227" spans="1:12" x14ac:dyDescent="0.25">
      <c r="A2227" s="4" t="s">
        <v>40</v>
      </c>
      <c r="B2227" s="4">
        <v>2022</v>
      </c>
      <c r="C2227" s="47">
        <v>44682</v>
      </c>
      <c r="D2227" s="55">
        <f t="shared" si="39"/>
        <v>44682</v>
      </c>
      <c r="E2227" s="4" t="s">
        <v>53</v>
      </c>
      <c r="F2227" s="4" t="s">
        <v>55</v>
      </c>
      <c r="G2227" s="4" t="s">
        <v>56</v>
      </c>
      <c r="H2227" s="4" t="s">
        <v>52</v>
      </c>
      <c r="I2227" s="4" t="s">
        <v>54</v>
      </c>
      <c r="J2227" s="4" t="s">
        <v>57</v>
      </c>
      <c r="K2227" s="10">
        <v>322</v>
      </c>
      <c r="L2227" s="9">
        <v>460.46000000000004</v>
      </c>
    </row>
    <row r="2228" spans="1:12" x14ac:dyDescent="0.25">
      <c r="A2228" s="2" t="s">
        <v>40</v>
      </c>
      <c r="B2228" s="2">
        <v>2022</v>
      </c>
      <c r="C2228" s="46">
        <v>44682</v>
      </c>
      <c r="D2228" s="54">
        <f t="shared" si="39"/>
        <v>44682</v>
      </c>
      <c r="E2228" s="2" t="s">
        <v>53</v>
      </c>
      <c r="F2228" s="2" t="s">
        <v>55</v>
      </c>
      <c r="G2228" s="2" t="s">
        <v>56</v>
      </c>
      <c r="H2228" s="2" t="s">
        <v>52</v>
      </c>
      <c r="I2228" s="2" t="s">
        <v>54</v>
      </c>
      <c r="J2228" s="2" t="s">
        <v>57</v>
      </c>
      <c r="K2228" s="11">
        <v>868</v>
      </c>
      <c r="L2228" s="8">
        <v>1241.24</v>
      </c>
    </row>
    <row r="2229" spans="1:12" x14ac:dyDescent="0.25">
      <c r="A2229" s="4" t="s">
        <v>40</v>
      </c>
      <c r="B2229" s="4">
        <v>2022</v>
      </c>
      <c r="C2229" s="47">
        <v>44682</v>
      </c>
      <c r="D2229" s="55">
        <f t="shared" si="39"/>
        <v>44682</v>
      </c>
      <c r="E2229" s="4" t="s">
        <v>53</v>
      </c>
      <c r="F2229" s="4" t="s">
        <v>55</v>
      </c>
      <c r="G2229" s="4" t="s">
        <v>56</v>
      </c>
      <c r="H2229" s="4" t="s">
        <v>52</v>
      </c>
      <c r="I2229" s="4" t="s">
        <v>54</v>
      </c>
      <c r="J2229" s="4" t="s">
        <v>57</v>
      </c>
      <c r="K2229" s="10">
        <v>934</v>
      </c>
      <c r="L2229" s="9">
        <v>1335.62</v>
      </c>
    </row>
    <row r="2230" spans="1:12" x14ac:dyDescent="0.25">
      <c r="A2230" s="2" t="s">
        <v>43</v>
      </c>
      <c r="B2230" s="2">
        <v>2022</v>
      </c>
      <c r="C2230" s="46">
        <v>44682</v>
      </c>
      <c r="D2230" s="54">
        <f t="shared" si="39"/>
        <v>44682</v>
      </c>
      <c r="E2230" s="2" t="s">
        <v>53</v>
      </c>
      <c r="F2230" s="2" t="s">
        <v>55</v>
      </c>
      <c r="G2230" s="2" t="s">
        <v>56</v>
      </c>
      <c r="H2230" s="2" t="s">
        <v>52</v>
      </c>
      <c r="I2230" s="2" t="s">
        <v>54</v>
      </c>
      <c r="J2230" s="2" t="s">
        <v>57</v>
      </c>
      <c r="K2230" s="11">
        <v>935</v>
      </c>
      <c r="L2230" s="8">
        <v>1337.05</v>
      </c>
    </row>
    <row r="2231" spans="1:12" x14ac:dyDescent="0.25">
      <c r="A2231" s="4" t="s">
        <v>41</v>
      </c>
      <c r="B2231" s="4">
        <v>2022</v>
      </c>
      <c r="C2231" s="47">
        <v>44682</v>
      </c>
      <c r="D2231" s="55">
        <f t="shared" si="39"/>
        <v>44682</v>
      </c>
      <c r="E2231" s="4" t="s">
        <v>53</v>
      </c>
      <c r="F2231" s="4" t="s">
        <v>55</v>
      </c>
      <c r="G2231" s="4" t="s">
        <v>56</v>
      </c>
      <c r="H2231" s="4" t="s">
        <v>52</v>
      </c>
      <c r="I2231" s="4" t="s">
        <v>54</v>
      </c>
      <c r="J2231" s="4" t="s">
        <v>57</v>
      </c>
      <c r="K2231" s="10">
        <v>936</v>
      </c>
      <c r="L2231" s="9">
        <v>1338.48</v>
      </c>
    </row>
    <row r="2232" spans="1:12" x14ac:dyDescent="0.25">
      <c r="A2232" s="2" t="s">
        <v>43</v>
      </c>
      <c r="B2232" s="2">
        <v>2022</v>
      </c>
      <c r="C2232" s="46">
        <v>44682</v>
      </c>
      <c r="D2232" s="54">
        <f t="shared" si="39"/>
        <v>44682</v>
      </c>
      <c r="E2232" s="2" t="s">
        <v>53</v>
      </c>
      <c r="F2232" s="2" t="s">
        <v>55</v>
      </c>
      <c r="G2232" s="2" t="s">
        <v>56</v>
      </c>
      <c r="H2232" s="2" t="s">
        <v>52</v>
      </c>
      <c r="I2232" s="2" t="s">
        <v>54</v>
      </c>
      <c r="J2232" s="2" t="s">
        <v>57</v>
      </c>
      <c r="K2232" s="11">
        <v>874</v>
      </c>
      <c r="L2232" s="8">
        <v>526.24</v>
      </c>
    </row>
    <row r="2233" spans="1:12" x14ac:dyDescent="0.25">
      <c r="A2233" s="4" t="s">
        <v>41</v>
      </c>
      <c r="B2233" s="4">
        <v>2022</v>
      </c>
      <c r="C2233" s="47">
        <v>44682</v>
      </c>
      <c r="D2233" s="55">
        <f t="shared" si="39"/>
        <v>44682</v>
      </c>
      <c r="E2233" s="4" t="s">
        <v>53</v>
      </c>
      <c r="F2233" s="4" t="s">
        <v>55</v>
      </c>
      <c r="G2233" s="4" t="s">
        <v>56</v>
      </c>
      <c r="H2233" s="4" t="s">
        <v>52</v>
      </c>
      <c r="I2233" s="4" t="s">
        <v>54</v>
      </c>
      <c r="J2233" s="4" t="s">
        <v>57</v>
      </c>
      <c r="K2233" s="10">
        <v>321</v>
      </c>
      <c r="L2233" s="9">
        <v>459.03</v>
      </c>
    </row>
    <row r="2234" spans="1:12" x14ac:dyDescent="0.25">
      <c r="A2234" s="2" t="s">
        <v>40</v>
      </c>
      <c r="B2234" s="2">
        <v>2022</v>
      </c>
      <c r="C2234" s="46">
        <v>44682</v>
      </c>
      <c r="D2234" s="54">
        <f t="shared" si="39"/>
        <v>44682</v>
      </c>
      <c r="E2234" s="2" t="s">
        <v>53</v>
      </c>
      <c r="F2234" s="2" t="s">
        <v>55</v>
      </c>
      <c r="G2234" s="2" t="s">
        <v>56</v>
      </c>
      <c r="H2234" s="2" t="s">
        <v>52</v>
      </c>
      <c r="I2234" s="2" t="s">
        <v>54</v>
      </c>
      <c r="J2234" s="2" t="s">
        <v>57</v>
      </c>
      <c r="K2234" s="11">
        <v>165</v>
      </c>
      <c r="L2234" s="8">
        <v>235.95</v>
      </c>
    </row>
    <row r="2235" spans="1:12" x14ac:dyDescent="0.25">
      <c r="A2235" s="4" t="s">
        <v>40</v>
      </c>
      <c r="B2235" s="4">
        <v>2022</v>
      </c>
      <c r="C2235" s="47">
        <v>44682</v>
      </c>
      <c r="D2235" s="55">
        <f t="shared" si="39"/>
        <v>44682</v>
      </c>
      <c r="E2235" s="4" t="s">
        <v>53</v>
      </c>
      <c r="F2235" s="4" t="s">
        <v>55</v>
      </c>
      <c r="G2235" s="4" t="s">
        <v>56</v>
      </c>
      <c r="H2235" s="4" t="s">
        <v>52</v>
      </c>
      <c r="I2235" s="4" t="s">
        <v>54</v>
      </c>
      <c r="J2235" s="4" t="s">
        <v>57</v>
      </c>
      <c r="K2235" s="10">
        <v>159</v>
      </c>
      <c r="L2235" s="9">
        <v>227.37</v>
      </c>
    </row>
    <row r="2236" spans="1:12" x14ac:dyDescent="0.25">
      <c r="A2236" s="2" t="s">
        <v>41</v>
      </c>
      <c r="B2236" s="2">
        <v>2022</v>
      </c>
      <c r="C2236" s="46">
        <v>44682</v>
      </c>
      <c r="D2236" s="54">
        <f t="shared" si="39"/>
        <v>44682</v>
      </c>
      <c r="E2236" s="2" t="s">
        <v>53</v>
      </c>
      <c r="F2236" s="2" t="s">
        <v>55</v>
      </c>
      <c r="G2236" s="2" t="s">
        <v>56</v>
      </c>
      <c r="H2236" s="2" t="s">
        <v>52</v>
      </c>
      <c r="I2236" s="2" t="s">
        <v>54</v>
      </c>
      <c r="J2236" s="2" t="s">
        <v>57</v>
      </c>
      <c r="K2236" s="11">
        <v>271</v>
      </c>
      <c r="L2236" s="8">
        <v>387.53</v>
      </c>
    </row>
    <row r="2237" spans="1:12" x14ac:dyDescent="0.25">
      <c r="A2237" s="4" t="s">
        <v>40</v>
      </c>
      <c r="B2237" s="4">
        <v>2022</v>
      </c>
      <c r="C2237" s="47">
        <v>44682</v>
      </c>
      <c r="D2237" s="55">
        <f t="shared" si="39"/>
        <v>44682</v>
      </c>
      <c r="E2237" s="4" t="s">
        <v>53</v>
      </c>
      <c r="F2237" s="4" t="s">
        <v>55</v>
      </c>
      <c r="G2237" s="4" t="s">
        <v>56</v>
      </c>
      <c r="H2237" s="4" t="s">
        <v>52</v>
      </c>
      <c r="I2237" s="4" t="s">
        <v>54</v>
      </c>
      <c r="J2237" s="4" t="s">
        <v>57</v>
      </c>
      <c r="K2237" s="10">
        <v>319</v>
      </c>
      <c r="L2237" s="9">
        <v>456.16999999999996</v>
      </c>
    </row>
    <row r="2238" spans="1:12" x14ac:dyDescent="0.25">
      <c r="A2238" s="2" t="s">
        <v>40</v>
      </c>
      <c r="B2238" s="2">
        <v>2022</v>
      </c>
      <c r="C2238" s="46">
        <v>44682</v>
      </c>
      <c r="D2238" s="54">
        <f t="shared" si="39"/>
        <v>44682</v>
      </c>
      <c r="E2238" s="2" t="s">
        <v>53</v>
      </c>
      <c r="F2238" s="2" t="s">
        <v>55</v>
      </c>
      <c r="G2238" s="2" t="s">
        <v>56</v>
      </c>
      <c r="H2238" s="2" t="s">
        <v>52</v>
      </c>
      <c r="I2238" s="2" t="s">
        <v>54</v>
      </c>
      <c r="J2238" s="2" t="s">
        <v>57</v>
      </c>
      <c r="K2238" s="11">
        <v>843</v>
      </c>
      <c r="L2238" s="8">
        <v>1205.49</v>
      </c>
    </row>
    <row r="2239" spans="1:12" x14ac:dyDescent="0.25">
      <c r="A2239" s="4" t="s">
        <v>41</v>
      </c>
      <c r="B2239" s="4">
        <v>2022</v>
      </c>
      <c r="C2239" s="47">
        <v>44866</v>
      </c>
      <c r="D2239" s="55">
        <f t="shared" si="39"/>
        <v>44866</v>
      </c>
      <c r="E2239" s="4" t="s">
        <v>53</v>
      </c>
      <c r="F2239" s="4" t="s">
        <v>55</v>
      </c>
      <c r="G2239" s="4" t="s">
        <v>56</v>
      </c>
      <c r="H2239" s="4" t="s">
        <v>52</v>
      </c>
      <c r="I2239" s="4" t="s">
        <v>54</v>
      </c>
      <c r="J2239" s="4" t="s">
        <v>57</v>
      </c>
      <c r="K2239" s="10">
        <v>314</v>
      </c>
      <c r="L2239" s="9">
        <v>449.02</v>
      </c>
    </row>
    <row r="2240" spans="1:12" x14ac:dyDescent="0.25">
      <c r="A2240" s="2" t="s">
        <v>44</v>
      </c>
      <c r="B2240" s="2">
        <v>2022</v>
      </c>
      <c r="C2240" s="46">
        <v>44866</v>
      </c>
      <c r="D2240" s="54">
        <f t="shared" si="39"/>
        <v>44866</v>
      </c>
      <c r="E2240" s="2" t="s">
        <v>53</v>
      </c>
      <c r="F2240" s="2" t="s">
        <v>55</v>
      </c>
      <c r="G2240" s="2" t="s">
        <v>56</v>
      </c>
      <c r="H2240" s="2" t="s">
        <v>52</v>
      </c>
      <c r="I2240" s="2" t="s">
        <v>54</v>
      </c>
      <c r="J2240" s="2" t="s">
        <v>57</v>
      </c>
      <c r="K2240" s="11">
        <v>242</v>
      </c>
      <c r="L2240" s="8">
        <v>346.06</v>
      </c>
    </row>
    <row r="2241" spans="1:12" x14ac:dyDescent="0.25">
      <c r="A2241" s="4" t="s">
        <v>41</v>
      </c>
      <c r="B2241" s="4">
        <v>2022</v>
      </c>
      <c r="C2241" s="47">
        <v>44866</v>
      </c>
      <c r="D2241" s="55">
        <f t="shared" si="39"/>
        <v>44866</v>
      </c>
      <c r="E2241" s="4" t="s">
        <v>53</v>
      </c>
      <c r="F2241" s="4" t="s">
        <v>55</v>
      </c>
      <c r="G2241" s="4" t="s">
        <v>56</v>
      </c>
      <c r="H2241" s="4" t="s">
        <v>52</v>
      </c>
      <c r="I2241" s="4" t="s">
        <v>54</v>
      </c>
      <c r="J2241" s="4" t="s">
        <v>57</v>
      </c>
      <c r="K2241" s="10">
        <v>290</v>
      </c>
      <c r="L2241" s="9">
        <v>414.7</v>
      </c>
    </row>
    <row r="2242" spans="1:12" x14ac:dyDescent="0.25">
      <c r="A2242" s="2" t="s">
        <v>41</v>
      </c>
      <c r="B2242" s="2">
        <v>2022</v>
      </c>
      <c r="C2242" s="46">
        <v>44866</v>
      </c>
      <c r="D2242" s="54">
        <f t="shared" si="39"/>
        <v>44866</v>
      </c>
      <c r="E2242" s="2" t="s">
        <v>53</v>
      </c>
      <c r="F2242" s="2" t="s">
        <v>55</v>
      </c>
      <c r="G2242" s="2" t="s">
        <v>56</v>
      </c>
      <c r="H2242" s="2" t="s">
        <v>52</v>
      </c>
      <c r="I2242" s="2" t="s">
        <v>54</v>
      </c>
      <c r="J2242" s="2" t="s">
        <v>57</v>
      </c>
      <c r="K2242" s="11">
        <v>316</v>
      </c>
      <c r="L2242" s="8">
        <v>451.88</v>
      </c>
    </row>
    <row r="2243" spans="1:12" x14ac:dyDescent="0.25">
      <c r="A2243" s="4" t="s">
        <v>41</v>
      </c>
      <c r="B2243" s="4">
        <v>2022</v>
      </c>
      <c r="C2243" s="47">
        <v>44866</v>
      </c>
      <c r="D2243" s="55">
        <f t="shared" si="39"/>
        <v>44866</v>
      </c>
      <c r="E2243" s="4" t="s">
        <v>53</v>
      </c>
      <c r="F2243" s="4" t="s">
        <v>55</v>
      </c>
      <c r="G2243" s="4" t="s">
        <v>56</v>
      </c>
      <c r="H2243" s="4" t="s">
        <v>52</v>
      </c>
      <c r="I2243" s="4" t="s">
        <v>54</v>
      </c>
      <c r="J2243" s="4" t="s">
        <v>57</v>
      </c>
      <c r="K2243" s="10">
        <v>286</v>
      </c>
      <c r="L2243" s="9">
        <v>408.98</v>
      </c>
    </row>
    <row r="2244" spans="1:12" x14ac:dyDescent="0.25">
      <c r="A2244" s="2" t="s">
        <v>40</v>
      </c>
      <c r="B2244" s="2">
        <v>2022</v>
      </c>
      <c r="C2244" s="46">
        <v>44866</v>
      </c>
      <c r="D2244" s="54">
        <f t="shared" si="39"/>
        <v>44866</v>
      </c>
      <c r="E2244" s="2" t="s">
        <v>53</v>
      </c>
      <c r="F2244" s="2" t="s">
        <v>55</v>
      </c>
      <c r="G2244" s="2" t="s">
        <v>56</v>
      </c>
      <c r="H2244" s="2" t="s">
        <v>52</v>
      </c>
      <c r="I2244" s="2" t="s">
        <v>54</v>
      </c>
      <c r="J2244" s="2" t="s">
        <v>57</v>
      </c>
      <c r="K2244" s="11">
        <v>840</v>
      </c>
      <c r="L2244" s="8">
        <v>1201.2</v>
      </c>
    </row>
    <row r="2245" spans="1:12" x14ac:dyDescent="0.25">
      <c r="A2245" s="4" t="s">
        <v>40</v>
      </c>
      <c r="B2245" s="4">
        <v>2022</v>
      </c>
      <c r="C2245" s="47">
        <v>44866</v>
      </c>
      <c r="D2245" s="55">
        <f t="shared" si="39"/>
        <v>44866</v>
      </c>
      <c r="E2245" s="4" t="s">
        <v>53</v>
      </c>
      <c r="F2245" s="4" t="s">
        <v>55</v>
      </c>
      <c r="G2245" s="4" t="s">
        <v>56</v>
      </c>
      <c r="H2245" s="4" t="s">
        <v>52</v>
      </c>
      <c r="I2245" s="4" t="s">
        <v>54</v>
      </c>
      <c r="J2245" s="4" t="s">
        <v>57</v>
      </c>
      <c r="K2245" s="10">
        <v>873</v>
      </c>
      <c r="L2245" s="9">
        <v>1248.3899999999999</v>
      </c>
    </row>
    <row r="2246" spans="1:12" x14ac:dyDescent="0.25">
      <c r="A2246" s="2" t="s">
        <v>41</v>
      </c>
      <c r="B2246" s="2">
        <v>2022</v>
      </c>
      <c r="C2246" s="46">
        <v>44866</v>
      </c>
      <c r="D2246" s="54">
        <f t="shared" si="39"/>
        <v>44866</v>
      </c>
      <c r="E2246" s="2" t="s">
        <v>53</v>
      </c>
      <c r="F2246" s="2" t="s">
        <v>55</v>
      </c>
      <c r="G2246" s="2" t="s">
        <v>56</v>
      </c>
      <c r="H2246" s="2" t="s">
        <v>52</v>
      </c>
      <c r="I2246" s="2" t="s">
        <v>54</v>
      </c>
      <c r="J2246" s="2" t="s">
        <v>57</v>
      </c>
      <c r="K2246" s="11">
        <v>950</v>
      </c>
      <c r="L2246" s="8">
        <v>1358.5</v>
      </c>
    </row>
    <row r="2247" spans="1:12" x14ac:dyDescent="0.25">
      <c r="A2247" s="4" t="s">
        <v>41</v>
      </c>
      <c r="B2247" s="4">
        <v>2022</v>
      </c>
      <c r="C2247" s="47">
        <v>44866</v>
      </c>
      <c r="D2247" s="55">
        <f t="shared" si="39"/>
        <v>44866</v>
      </c>
      <c r="E2247" s="4" t="s">
        <v>53</v>
      </c>
      <c r="F2247" s="4" t="s">
        <v>55</v>
      </c>
      <c r="G2247" s="4" t="s">
        <v>56</v>
      </c>
      <c r="H2247" s="4" t="s">
        <v>52</v>
      </c>
      <c r="I2247" s="4" t="s">
        <v>54</v>
      </c>
      <c r="J2247" s="4" t="s">
        <v>57</v>
      </c>
      <c r="K2247" s="10">
        <v>951</v>
      </c>
      <c r="L2247" s="9">
        <v>1359.93</v>
      </c>
    </row>
    <row r="2248" spans="1:12" x14ac:dyDescent="0.25">
      <c r="A2248" s="2" t="s">
        <v>41</v>
      </c>
      <c r="B2248" s="2">
        <v>2022</v>
      </c>
      <c r="C2248" s="46">
        <v>44866</v>
      </c>
      <c r="D2248" s="54">
        <f t="shared" si="39"/>
        <v>44866</v>
      </c>
      <c r="E2248" s="2" t="s">
        <v>53</v>
      </c>
      <c r="F2248" s="2" t="s">
        <v>55</v>
      </c>
      <c r="G2248" s="2" t="s">
        <v>56</v>
      </c>
      <c r="H2248" s="2" t="s">
        <v>52</v>
      </c>
      <c r="I2248" s="2" t="s">
        <v>54</v>
      </c>
      <c r="J2248" s="2" t="s">
        <v>57</v>
      </c>
      <c r="K2248" s="11">
        <v>952</v>
      </c>
      <c r="L2248" s="8">
        <v>1361.3600000000001</v>
      </c>
    </row>
    <row r="2249" spans="1:12" x14ac:dyDescent="0.25">
      <c r="A2249" s="4" t="s">
        <v>40</v>
      </c>
      <c r="B2249" s="4">
        <v>2022</v>
      </c>
      <c r="C2249" s="47">
        <v>44866</v>
      </c>
      <c r="D2249" s="55">
        <f t="shared" si="39"/>
        <v>44866</v>
      </c>
      <c r="E2249" s="4" t="s">
        <v>53</v>
      </c>
      <c r="F2249" s="4" t="s">
        <v>55</v>
      </c>
      <c r="G2249" s="4" t="s">
        <v>56</v>
      </c>
      <c r="H2249" s="4" t="s">
        <v>52</v>
      </c>
      <c r="I2249" s="4" t="s">
        <v>54</v>
      </c>
      <c r="J2249" s="4" t="s">
        <v>57</v>
      </c>
      <c r="K2249" s="10">
        <v>826</v>
      </c>
      <c r="L2249" s="9">
        <v>526.24</v>
      </c>
    </row>
    <row r="2250" spans="1:12" x14ac:dyDescent="0.25">
      <c r="A2250" s="2" t="s">
        <v>41</v>
      </c>
      <c r="B2250" s="2">
        <v>2022</v>
      </c>
      <c r="C2250" s="46">
        <v>44866</v>
      </c>
      <c r="D2250" s="54">
        <f t="shared" si="39"/>
        <v>44866</v>
      </c>
      <c r="E2250" s="2" t="s">
        <v>53</v>
      </c>
      <c r="F2250" s="2" t="s">
        <v>55</v>
      </c>
      <c r="G2250" s="2" t="s">
        <v>56</v>
      </c>
      <c r="H2250" s="2" t="s">
        <v>52</v>
      </c>
      <c r="I2250" s="2" t="s">
        <v>54</v>
      </c>
      <c r="J2250" s="2" t="s">
        <v>57</v>
      </c>
      <c r="K2250" s="11">
        <v>879</v>
      </c>
      <c r="L2250" s="8">
        <v>526.24</v>
      </c>
    </row>
    <row r="2251" spans="1:12" x14ac:dyDescent="0.25">
      <c r="A2251" s="4" t="s">
        <v>44</v>
      </c>
      <c r="B2251" s="4">
        <v>2022</v>
      </c>
      <c r="C2251" s="47">
        <v>44866</v>
      </c>
      <c r="D2251" s="55">
        <f t="shared" si="39"/>
        <v>44866</v>
      </c>
      <c r="E2251" s="4" t="s">
        <v>53</v>
      </c>
      <c r="F2251" s="4" t="s">
        <v>55</v>
      </c>
      <c r="G2251" s="4" t="s">
        <v>56</v>
      </c>
      <c r="H2251" s="4" t="s">
        <v>52</v>
      </c>
      <c r="I2251" s="4" t="s">
        <v>54</v>
      </c>
      <c r="J2251" s="4" t="s">
        <v>57</v>
      </c>
      <c r="K2251" s="10">
        <v>315</v>
      </c>
      <c r="L2251" s="9">
        <v>450.45</v>
      </c>
    </row>
    <row r="2252" spans="1:12" x14ac:dyDescent="0.25">
      <c r="A2252" s="2" t="s">
        <v>40</v>
      </c>
      <c r="B2252" s="2">
        <v>2022</v>
      </c>
      <c r="C2252" s="46">
        <v>44866</v>
      </c>
      <c r="D2252" s="54">
        <f t="shared" si="39"/>
        <v>44866</v>
      </c>
      <c r="E2252" s="2" t="s">
        <v>53</v>
      </c>
      <c r="F2252" s="2" t="s">
        <v>55</v>
      </c>
      <c r="G2252" s="2" t="s">
        <v>56</v>
      </c>
      <c r="H2252" s="2" t="s">
        <v>52</v>
      </c>
      <c r="I2252" s="2" t="s">
        <v>54</v>
      </c>
      <c r="J2252" s="2" t="s">
        <v>57</v>
      </c>
      <c r="K2252" s="11">
        <v>309</v>
      </c>
      <c r="L2252" s="8">
        <v>441.87</v>
      </c>
    </row>
    <row r="2253" spans="1:12" x14ac:dyDescent="0.25">
      <c r="A2253" s="4" t="s">
        <v>41</v>
      </c>
      <c r="B2253" s="4">
        <v>2022</v>
      </c>
      <c r="C2253" s="47">
        <v>44866</v>
      </c>
      <c r="D2253" s="55">
        <f t="shared" si="39"/>
        <v>44866</v>
      </c>
      <c r="E2253" s="4" t="s">
        <v>53</v>
      </c>
      <c r="F2253" s="4" t="s">
        <v>55</v>
      </c>
      <c r="G2253" s="4" t="s">
        <v>56</v>
      </c>
      <c r="H2253" s="4" t="s">
        <v>52</v>
      </c>
      <c r="I2253" s="4" t="s">
        <v>54</v>
      </c>
      <c r="J2253" s="4" t="s">
        <v>57</v>
      </c>
      <c r="K2253" s="10">
        <v>313</v>
      </c>
      <c r="L2253" s="9">
        <v>447.59000000000003</v>
      </c>
    </row>
    <row r="2254" spans="1:12" x14ac:dyDescent="0.25">
      <c r="A2254" s="2" t="s">
        <v>41</v>
      </c>
      <c r="B2254" s="2">
        <v>2022</v>
      </c>
      <c r="C2254" s="46">
        <v>44866</v>
      </c>
      <c r="D2254" s="54">
        <f t="shared" si="39"/>
        <v>44866</v>
      </c>
      <c r="E2254" s="2" t="s">
        <v>53</v>
      </c>
      <c r="F2254" s="2" t="s">
        <v>55</v>
      </c>
      <c r="G2254" s="2" t="s">
        <v>56</v>
      </c>
      <c r="H2254" s="2" t="s">
        <v>52</v>
      </c>
      <c r="I2254" s="2" t="s">
        <v>54</v>
      </c>
      <c r="J2254" s="2" t="s">
        <v>57</v>
      </c>
      <c r="K2254" s="11">
        <v>241</v>
      </c>
      <c r="L2254" s="8">
        <v>344.63</v>
      </c>
    </row>
    <row r="2255" spans="1:12" x14ac:dyDescent="0.25">
      <c r="A2255" s="4" t="s">
        <v>41</v>
      </c>
      <c r="B2255" s="4">
        <v>2022</v>
      </c>
      <c r="C2255" s="47">
        <v>44866</v>
      </c>
      <c r="D2255" s="55">
        <f t="shared" si="39"/>
        <v>44866</v>
      </c>
      <c r="E2255" s="4" t="s">
        <v>53</v>
      </c>
      <c r="F2255" s="4" t="s">
        <v>55</v>
      </c>
      <c r="G2255" s="4" t="s">
        <v>56</v>
      </c>
      <c r="H2255" s="4" t="s">
        <v>52</v>
      </c>
      <c r="I2255" s="4" t="s">
        <v>54</v>
      </c>
      <c r="J2255" s="4" t="s">
        <v>57</v>
      </c>
      <c r="K2255" s="10">
        <v>289</v>
      </c>
      <c r="L2255" s="9">
        <v>413.27</v>
      </c>
    </row>
    <row r="2256" spans="1:12" x14ac:dyDescent="0.25">
      <c r="A2256" s="2" t="s">
        <v>41</v>
      </c>
      <c r="B2256" s="2">
        <v>2022</v>
      </c>
      <c r="C2256" s="46">
        <v>44866</v>
      </c>
      <c r="D2256" s="54">
        <f t="shared" si="39"/>
        <v>44866</v>
      </c>
      <c r="E2256" s="2" t="s">
        <v>53</v>
      </c>
      <c r="F2256" s="2" t="s">
        <v>55</v>
      </c>
      <c r="G2256" s="2" t="s">
        <v>56</v>
      </c>
      <c r="H2256" s="2" t="s">
        <v>52</v>
      </c>
      <c r="I2256" s="2" t="s">
        <v>54</v>
      </c>
      <c r="J2256" s="2" t="s">
        <v>57</v>
      </c>
      <c r="K2256" s="11">
        <v>795</v>
      </c>
      <c r="L2256" s="8">
        <v>1136.8499999999999</v>
      </c>
    </row>
    <row r="2257" spans="1:12" x14ac:dyDescent="0.25">
      <c r="A2257" s="4" t="s">
        <v>41</v>
      </c>
      <c r="B2257" s="4">
        <v>2022</v>
      </c>
      <c r="C2257" s="47">
        <v>44866</v>
      </c>
      <c r="D2257" s="55">
        <f t="shared" si="39"/>
        <v>44866</v>
      </c>
      <c r="E2257" s="4" t="s">
        <v>53</v>
      </c>
      <c r="F2257" s="4" t="s">
        <v>55</v>
      </c>
      <c r="G2257" s="4" t="s">
        <v>56</v>
      </c>
      <c r="H2257" s="4" t="s">
        <v>52</v>
      </c>
      <c r="I2257" s="4" t="s">
        <v>54</v>
      </c>
      <c r="J2257" s="4" t="s">
        <v>57</v>
      </c>
      <c r="K2257" s="10">
        <v>849</v>
      </c>
      <c r="L2257" s="9">
        <v>1214.07</v>
      </c>
    </row>
    <row r="2258" spans="1:12" x14ac:dyDescent="0.25">
      <c r="A2258" s="2" t="s">
        <v>41</v>
      </c>
      <c r="B2258" s="2">
        <v>2022</v>
      </c>
      <c r="C2258" s="46">
        <v>44866</v>
      </c>
      <c r="D2258" s="54">
        <f t="shared" si="39"/>
        <v>44866</v>
      </c>
      <c r="E2258" s="2" t="s">
        <v>53</v>
      </c>
      <c r="F2258" s="2" t="s">
        <v>55</v>
      </c>
      <c r="G2258" s="2" t="s">
        <v>56</v>
      </c>
      <c r="H2258" s="2" t="s">
        <v>52</v>
      </c>
      <c r="I2258" s="2" t="s">
        <v>54</v>
      </c>
      <c r="J2258" s="2" t="s">
        <v>57</v>
      </c>
      <c r="K2258" s="11">
        <v>882</v>
      </c>
      <c r="L2258" s="8">
        <v>1261.26</v>
      </c>
    </row>
    <row r="2259" spans="1:12" x14ac:dyDescent="0.25">
      <c r="A2259" s="4" t="s">
        <v>41</v>
      </c>
      <c r="B2259" s="4">
        <v>2022</v>
      </c>
      <c r="C2259" s="47">
        <v>44835</v>
      </c>
      <c r="D2259" s="55">
        <f t="shared" si="39"/>
        <v>44835</v>
      </c>
      <c r="E2259" s="4" t="s">
        <v>53</v>
      </c>
      <c r="F2259" s="4" t="s">
        <v>55</v>
      </c>
      <c r="G2259" s="4" t="s">
        <v>56</v>
      </c>
      <c r="H2259" s="4" t="s">
        <v>52</v>
      </c>
      <c r="I2259" s="4" t="s">
        <v>54</v>
      </c>
      <c r="J2259" s="4" t="s">
        <v>57</v>
      </c>
      <c r="K2259" s="10">
        <v>320</v>
      </c>
      <c r="L2259" s="9">
        <v>457.6</v>
      </c>
    </row>
    <row r="2260" spans="1:12" x14ac:dyDescent="0.25">
      <c r="A2260" s="2" t="s">
        <v>41</v>
      </c>
      <c r="B2260" s="2">
        <v>2022</v>
      </c>
      <c r="C2260" s="46">
        <v>44835</v>
      </c>
      <c r="D2260" s="54">
        <f t="shared" ref="D2260:D2302" si="40">C2260</f>
        <v>44835</v>
      </c>
      <c r="E2260" s="2" t="s">
        <v>53</v>
      </c>
      <c r="F2260" s="2" t="s">
        <v>55</v>
      </c>
      <c r="G2260" s="2" t="s">
        <v>56</v>
      </c>
      <c r="H2260" s="2" t="s">
        <v>52</v>
      </c>
      <c r="I2260" s="2" t="s">
        <v>54</v>
      </c>
      <c r="J2260" s="2" t="s">
        <v>57</v>
      </c>
      <c r="K2260" s="11">
        <v>248</v>
      </c>
      <c r="L2260" s="8">
        <v>354.64</v>
      </c>
    </row>
    <row r="2261" spans="1:12" x14ac:dyDescent="0.25">
      <c r="A2261" s="4" t="s">
        <v>41</v>
      </c>
      <c r="B2261" s="4">
        <v>2022</v>
      </c>
      <c r="C2261" s="47">
        <v>44835</v>
      </c>
      <c r="D2261" s="55">
        <f t="shared" si="39"/>
        <v>44835</v>
      </c>
      <c r="E2261" s="4" t="s">
        <v>53</v>
      </c>
      <c r="F2261" s="4" t="s">
        <v>55</v>
      </c>
      <c r="G2261" s="4" t="s">
        <v>56</v>
      </c>
      <c r="H2261" s="4" t="s">
        <v>52</v>
      </c>
      <c r="I2261" s="4" t="s">
        <v>54</v>
      </c>
      <c r="J2261" s="4" t="s">
        <v>57</v>
      </c>
      <c r="K2261" s="10">
        <v>322</v>
      </c>
      <c r="L2261" s="9">
        <v>460.46000000000004</v>
      </c>
    </row>
    <row r="2262" spans="1:12" x14ac:dyDescent="0.25">
      <c r="A2262" s="2" t="s">
        <v>41</v>
      </c>
      <c r="B2262" s="2">
        <v>2022</v>
      </c>
      <c r="C2262" s="46">
        <v>44835</v>
      </c>
      <c r="D2262" s="54">
        <f t="shared" si="40"/>
        <v>44835</v>
      </c>
      <c r="E2262" s="2" t="s">
        <v>53</v>
      </c>
      <c r="F2262" s="2" t="s">
        <v>55</v>
      </c>
      <c r="G2262" s="2" t="s">
        <v>56</v>
      </c>
      <c r="H2262" s="2" t="s">
        <v>52</v>
      </c>
      <c r="I2262" s="2" t="s">
        <v>54</v>
      </c>
      <c r="J2262" s="2" t="s">
        <v>57</v>
      </c>
      <c r="K2262" s="11">
        <v>244</v>
      </c>
      <c r="L2262" s="8">
        <v>348.92</v>
      </c>
    </row>
    <row r="2263" spans="1:12" x14ac:dyDescent="0.25">
      <c r="A2263" s="4" t="s">
        <v>42</v>
      </c>
      <c r="B2263" s="4">
        <v>2022</v>
      </c>
      <c r="C2263" s="47">
        <v>44835</v>
      </c>
      <c r="D2263" s="55">
        <f t="shared" si="40"/>
        <v>44835</v>
      </c>
      <c r="E2263" s="4" t="s">
        <v>53</v>
      </c>
      <c r="F2263" s="4" t="s">
        <v>55</v>
      </c>
      <c r="G2263" s="4" t="s">
        <v>56</v>
      </c>
      <c r="H2263" s="4" t="s">
        <v>52</v>
      </c>
      <c r="I2263" s="4" t="s">
        <v>54</v>
      </c>
      <c r="J2263" s="4" t="s">
        <v>57</v>
      </c>
      <c r="K2263" s="10">
        <v>292</v>
      </c>
      <c r="L2263" s="9">
        <v>417.56</v>
      </c>
    </row>
    <row r="2264" spans="1:12" x14ac:dyDescent="0.25">
      <c r="A2264" s="2" t="s">
        <v>41</v>
      </c>
      <c r="B2264" s="2">
        <v>2022</v>
      </c>
      <c r="C2264" s="46">
        <v>44835</v>
      </c>
      <c r="D2264" s="54">
        <f t="shared" si="40"/>
        <v>44835</v>
      </c>
      <c r="E2264" s="2" t="s">
        <v>53</v>
      </c>
      <c r="F2264" s="2" t="s">
        <v>55</v>
      </c>
      <c r="G2264" s="2" t="s">
        <v>56</v>
      </c>
      <c r="H2264" s="2" t="s">
        <v>52</v>
      </c>
      <c r="I2264" s="2" t="s">
        <v>54</v>
      </c>
      <c r="J2264" s="2" t="s">
        <v>57</v>
      </c>
      <c r="K2264" s="11">
        <v>786</v>
      </c>
      <c r="L2264" s="8">
        <v>1123.98</v>
      </c>
    </row>
    <row r="2265" spans="1:12" x14ac:dyDescent="0.25">
      <c r="A2265" s="4" t="s">
        <v>41</v>
      </c>
      <c r="B2265" s="4">
        <v>2022</v>
      </c>
      <c r="C2265" s="47">
        <v>44835</v>
      </c>
      <c r="D2265" s="55">
        <f t="shared" si="40"/>
        <v>44835</v>
      </c>
      <c r="E2265" s="4" t="s">
        <v>53</v>
      </c>
      <c r="F2265" s="4" t="s">
        <v>55</v>
      </c>
      <c r="G2265" s="4" t="s">
        <v>56</v>
      </c>
      <c r="H2265" s="4" t="s">
        <v>52</v>
      </c>
      <c r="I2265" s="4" t="s">
        <v>54</v>
      </c>
      <c r="J2265" s="4" t="s">
        <v>57</v>
      </c>
      <c r="K2265" s="10">
        <v>839</v>
      </c>
      <c r="L2265" s="9">
        <v>1199.77</v>
      </c>
    </row>
    <row r="2266" spans="1:12" x14ac:dyDescent="0.25">
      <c r="A2266" s="2" t="s">
        <v>40</v>
      </c>
      <c r="B2266" s="2">
        <v>2022</v>
      </c>
      <c r="C2266" s="46">
        <v>44835</v>
      </c>
      <c r="D2266" s="54">
        <f t="shared" si="40"/>
        <v>44835</v>
      </c>
      <c r="E2266" s="2" t="s">
        <v>53</v>
      </c>
      <c r="F2266" s="2" t="s">
        <v>55</v>
      </c>
      <c r="G2266" s="2" t="s">
        <v>56</v>
      </c>
      <c r="H2266" s="2" t="s">
        <v>52</v>
      </c>
      <c r="I2266" s="2" t="s">
        <v>54</v>
      </c>
      <c r="J2266" s="2" t="s">
        <v>57</v>
      </c>
      <c r="K2266" s="11">
        <v>872</v>
      </c>
      <c r="L2266" s="8">
        <v>1246.96</v>
      </c>
    </row>
    <row r="2267" spans="1:12" x14ac:dyDescent="0.25">
      <c r="A2267" s="4" t="s">
        <v>40</v>
      </c>
      <c r="B2267" s="4">
        <v>2022</v>
      </c>
      <c r="C2267" s="47">
        <v>44835</v>
      </c>
      <c r="D2267" s="55">
        <f t="shared" si="40"/>
        <v>44835</v>
      </c>
      <c r="E2267" s="4" t="s">
        <v>53</v>
      </c>
      <c r="F2267" s="4" t="s">
        <v>55</v>
      </c>
      <c r="G2267" s="4" t="s">
        <v>56</v>
      </c>
      <c r="H2267" s="4" t="s">
        <v>52</v>
      </c>
      <c r="I2267" s="4" t="s">
        <v>54</v>
      </c>
      <c r="J2267" s="4" t="s">
        <v>57</v>
      </c>
      <c r="K2267" s="10">
        <v>947</v>
      </c>
      <c r="L2267" s="9">
        <v>1354.21</v>
      </c>
    </row>
    <row r="2268" spans="1:12" x14ac:dyDescent="0.25">
      <c r="A2268" s="2" t="s">
        <v>42</v>
      </c>
      <c r="B2268" s="2">
        <v>2022</v>
      </c>
      <c r="C2268" s="46">
        <v>44835</v>
      </c>
      <c r="D2268" s="54">
        <f t="shared" si="40"/>
        <v>44835</v>
      </c>
      <c r="E2268" s="2" t="s">
        <v>53</v>
      </c>
      <c r="F2268" s="2" t="s">
        <v>55</v>
      </c>
      <c r="G2268" s="2" t="s">
        <v>56</v>
      </c>
      <c r="H2268" s="2" t="s">
        <v>52</v>
      </c>
      <c r="I2268" s="2" t="s">
        <v>54</v>
      </c>
      <c r="J2268" s="2" t="s">
        <v>57</v>
      </c>
      <c r="K2268" s="11">
        <v>948</v>
      </c>
      <c r="L2268" s="8">
        <v>1355.6399999999999</v>
      </c>
    </row>
    <row r="2269" spans="1:12" x14ac:dyDescent="0.25">
      <c r="A2269" s="4" t="s">
        <v>42</v>
      </c>
      <c r="B2269" s="4">
        <v>2022</v>
      </c>
      <c r="C2269" s="47">
        <v>44835</v>
      </c>
      <c r="D2269" s="55">
        <f t="shared" si="40"/>
        <v>44835</v>
      </c>
      <c r="E2269" s="4" t="s">
        <v>53</v>
      </c>
      <c r="F2269" s="4" t="s">
        <v>55</v>
      </c>
      <c r="G2269" s="4" t="s">
        <v>56</v>
      </c>
      <c r="H2269" s="4" t="s">
        <v>52</v>
      </c>
      <c r="I2269" s="4" t="s">
        <v>54</v>
      </c>
      <c r="J2269" s="4" t="s">
        <v>57</v>
      </c>
      <c r="K2269" s="10">
        <v>949</v>
      </c>
      <c r="L2269" s="9">
        <v>1357.07</v>
      </c>
    </row>
    <row r="2270" spans="1:12" x14ac:dyDescent="0.25">
      <c r="A2270" s="2" t="s">
        <v>40</v>
      </c>
      <c r="B2270" s="2">
        <v>2022</v>
      </c>
      <c r="C2270" s="46">
        <v>44835</v>
      </c>
      <c r="D2270" s="54">
        <f t="shared" si="40"/>
        <v>44835</v>
      </c>
      <c r="E2270" s="2" t="s">
        <v>53</v>
      </c>
      <c r="F2270" s="2" t="s">
        <v>55</v>
      </c>
      <c r="G2270" s="2" t="s">
        <v>56</v>
      </c>
      <c r="H2270" s="2" t="s">
        <v>52</v>
      </c>
      <c r="I2270" s="2" t="s">
        <v>54</v>
      </c>
      <c r="J2270" s="2" t="s">
        <v>57</v>
      </c>
      <c r="K2270" s="11">
        <v>825</v>
      </c>
      <c r="L2270" s="8">
        <v>526.24</v>
      </c>
    </row>
    <row r="2271" spans="1:12" x14ac:dyDescent="0.25">
      <c r="A2271" s="4" t="s">
        <v>40</v>
      </c>
      <c r="B2271" s="4">
        <v>2022</v>
      </c>
      <c r="C2271" s="47">
        <v>44835</v>
      </c>
      <c r="D2271" s="55">
        <f t="shared" si="40"/>
        <v>44835</v>
      </c>
      <c r="E2271" s="4" t="s">
        <v>53</v>
      </c>
      <c r="F2271" s="4" t="s">
        <v>55</v>
      </c>
      <c r="G2271" s="4" t="s">
        <v>56</v>
      </c>
      <c r="H2271" s="4" t="s">
        <v>52</v>
      </c>
      <c r="I2271" s="4" t="s">
        <v>54</v>
      </c>
      <c r="J2271" s="4" t="s">
        <v>57</v>
      </c>
      <c r="K2271" s="10">
        <v>878</v>
      </c>
      <c r="L2271" s="9">
        <v>526.24</v>
      </c>
    </row>
    <row r="2272" spans="1:12" x14ac:dyDescent="0.25">
      <c r="A2272" s="2" t="s">
        <v>41</v>
      </c>
      <c r="B2272" s="2">
        <v>2022</v>
      </c>
      <c r="C2272" s="46">
        <v>44835</v>
      </c>
      <c r="D2272" s="54">
        <f t="shared" si="40"/>
        <v>44835</v>
      </c>
      <c r="E2272" s="2" t="s">
        <v>53</v>
      </c>
      <c r="F2272" s="2" t="s">
        <v>55</v>
      </c>
      <c r="G2272" s="2" t="s">
        <v>56</v>
      </c>
      <c r="H2272" s="2" t="s">
        <v>52</v>
      </c>
      <c r="I2272" s="2" t="s">
        <v>54</v>
      </c>
      <c r="J2272" s="2" t="s">
        <v>57</v>
      </c>
      <c r="K2272" s="11">
        <v>291</v>
      </c>
      <c r="L2272" s="8">
        <v>416.13</v>
      </c>
    </row>
    <row r="2273" spans="1:12" x14ac:dyDescent="0.25">
      <c r="A2273" s="4" t="s">
        <v>41</v>
      </c>
      <c r="B2273" s="4">
        <v>2022</v>
      </c>
      <c r="C2273" s="47">
        <v>44835</v>
      </c>
      <c r="D2273" s="55">
        <f t="shared" si="40"/>
        <v>44835</v>
      </c>
      <c r="E2273" s="4" t="s">
        <v>53</v>
      </c>
      <c r="F2273" s="4" t="s">
        <v>55</v>
      </c>
      <c r="G2273" s="4" t="s">
        <v>56</v>
      </c>
      <c r="H2273" s="4" t="s">
        <v>52</v>
      </c>
      <c r="I2273" s="4" t="s">
        <v>54</v>
      </c>
      <c r="J2273" s="4" t="s">
        <v>57</v>
      </c>
      <c r="K2273" s="10">
        <v>333</v>
      </c>
      <c r="L2273" s="9">
        <v>476.19</v>
      </c>
    </row>
    <row r="2274" spans="1:12" x14ac:dyDescent="0.25">
      <c r="A2274" s="2" t="s">
        <v>41</v>
      </c>
      <c r="B2274" s="2">
        <v>2022</v>
      </c>
      <c r="C2274" s="46">
        <v>44835</v>
      </c>
      <c r="D2274" s="54">
        <f t="shared" si="40"/>
        <v>44835</v>
      </c>
      <c r="E2274" s="2" t="s">
        <v>53</v>
      </c>
      <c r="F2274" s="2" t="s">
        <v>55</v>
      </c>
      <c r="G2274" s="2" t="s">
        <v>56</v>
      </c>
      <c r="H2274" s="2" t="s">
        <v>52</v>
      </c>
      <c r="I2274" s="2" t="s">
        <v>54</v>
      </c>
      <c r="J2274" s="2" t="s">
        <v>57</v>
      </c>
      <c r="K2274" s="11">
        <v>327</v>
      </c>
      <c r="L2274" s="8">
        <v>467.61</v>
      </c>
    </row>
    <row r="2275" spans="1:12" x14ac:dyDescent="0.25">
      <c r="A2275" s="4" t="s">
        <v>41</v>
      </c>
      <c r="B2275" s="4">
        <v>2022</v>
      </c>
      <c r="C2275" s="47">
        <v>44835</v>
      </c>
      <c r="D2275" s="55">
        <f t="shared" si="40"/>
        <v>44835</v>
      </c>
      <c r="E2275" s="4" t="s">
        <v>53</v>
      </c>
      <c r="F2275" s="4" t="s">
        <v>55</v>
      </c>
      <c r="G2275" s="4" t="s">
        <v>56</v>
      </c>
      <c r="H2275" s="4" t="s">
        <v>52</v>
      </c>
      <c r="I2275" s="4" t="s">
        <v>54</v>
      </c>
      <c r="J2275" s="4" t="s">
        <v>57</v>
      </c>
      <c r="K2275" s="10">
        <v>321</v>
      </c>
      <c r="L2275" s="9">
        <v>459.03</v>
      </c>
    </row>
    <row r="2276" spans="1:12" x14ac:dyDescent="0.25">
      <c r="A2276" s="2" t="s">
        <v>42</v>
      </c>
      <c r="B2276" s="2">
        <v>2022</v>
      </c>
      <c r="C2276" s="46">
        <v>44835</v>
      </c>
      <c r="D2276" s="54">
        <f t="shared" si="40"/>
        <v>44835</v>
      </c>
      <c r="E2276" s="2" t="s">
        <v>53</v>
      </c>
      <c r="F2276" s="2" t="s">
        <v>55</v>
      </c>
      <c r="G2276" s="2" t="s">
        <v>56</v>
      </c>
      <c r="H2276" s="2" t="s">
        <v>52</v>
      </c>
      <c r="I2276" s="2" t="s">
        <v>54</v>
      </c>
      <c r="J2276" s="2" t="s">
        <v>57</v>
      </c>
      <c r="K2276" s="11">
        <v>319</v>
      </c>
      <c r="L2276" s="8">
        <v>456.16999999999996</v>
      </c>
    </row>
    <row r="2277" spans="1:12" x14ac:dyDescent="0.25">
      <c r="A2277" s="4" t="s">
        <v>42</v>
      </c>
      <c r="B2277" s="4">
        <v>2022</v>
      </c>
      <c r="C2277" s="47">
        <v>44835</v>
      </c>
      <c r="D2277" s="55">
        <f t="shared" si="40"/>
        <v>44835</v>
      </c>
      <c r="E2277" s="4" t="s">
        <v>53</v>
      </c>
      <c r="F2277" s="4" t="s">
        <v>55</v>
      </c>
      <c r="G2277" s="4" t="s">
        <v>56</v>
      </c>
      <c r="H2277" s="4" t="s">
        <v>52</v>
      </c>
      <c r="I2277" s="4" t="s">
        <v>54</v>
      </c>
      <c r="J2277" s="4" t="s">
        <v>57</v>
      </c>
      <c r="K2277" s="10">
        <v>247</v>
      </c>
      <c r="L2277" s="9">
        <v>353.21</v>
      </c>
    </row>
    <row r="2278" spans="1:12" x14ac:dyDescent="0.25">
      <c r="A2278" s="2" t="s">
        <v>41</v>
      </c>
      <c r="B2278" s="2">
        <v>2022</v>
      </c>
      <c r="C2278" s="46">
        <v>44835</v>
      </c>
      <c r="D2278" s="54">
        <f t="shared" si="40"/>
        <v>44835</v>
      </c>
      <c r="E2278" s="2" t="s">
        <v>53</v>
      </c>
      <c r="F2278" s="2" t="s">
        <v>55</v>
      </c>
      <c r="G2278" s="2" t="s">
        <v>56</v>
      </c>
      <c r="H2278" s="2" t="s">
        <v>52</v>
      </c>
      <c r="I2278" s="2" t="s">
        <v>54</v>
      </c>
      <c r="J2278" s="2" t="s">
        <v>57</v>
      </c>
      <c r="K2278" s="11">
        <v>295</v>
      </c>
      <c r="L2278" s="8">
        <v>421.85</v>
      </c>
    </row>
    <row r="2279" spans="1:12" x14ac:dyDescent="0.25">
      <c r="A2279" s="4" t="s">
        <v>42</v>
      </c>
      <c r="B2279" s="4">
        <v>2022</v>
      </c>
      <c r="C2279" s="47">
        <v>44835</v>
      </c>
      <c r="D2279" s="55">
        <f t="shared" si="40"/>
        <v>44835</v>
      </c>
      <c r="E2279" s="4" t="s">
        <v>53</v>
      </c>
      <c r="F2279" s="4" t="s">
        <v>55</v>
      </c>
      <c r="G2279" s="4" t="s">
        <v>56</v>
      </c>
      <c r="H2279" s="4" t="s">
        <v>52</v>
      </c>
      <c r="I2279" s="4" t="s">
        <v>54</v>
      </c>
      <c r="J2279" s="4" t="s">
        <v>57</v>
      </c>
      <c r="K2279" s="10">
        <v>848</v>
      </c>
      <c r="L2279" s="9">
        <v>1212.6399999999999</v>
      </c>
    </row>
    <row r="2280" spans="1:12" x14ac:dyDescent="0.25">
      <c r="A2280" s="2" t="s">
        <v>41</v>
      </c>
      <c r="B2280" s="2">
        <v>2022</v>
      </c>
      <c r="C2280" s="46">
        <v>44835</v>
      </c>
      <c r="D2280" s="54">
        <f t="shared" si="40"/>
        <v>44835</v>
      </c>
      <c r="E2280" s="2" t="s">
        <v>53</v>
      </c>
      <c r="F2280" s="2" t="s">
        <v>55</v>
      </c>
      <c r="G2280" s="2" t="s">
        <v>56</v>
      </c>
      <c r="H2280" s="2" t="s">
        <v>52</v>
      </c>
      <c r="I2280" s="2" t="s">
        <v>54</v>
      </c>
      <c r="J2280" s="2" t="s">
        <v>57</v>
      </c>
      <c r="K2280" s="11">
        <v>881</v>
      </c>
      <c r="L2280" s="8">
        <v>1259.83</v>
      </c>
    </row>
    <row r="2281" spans="1:12" x14ac:dyDescent="0.25">
      <c r="A2281" s="4" t="s">
        <v>40</v>
      </c>
      <c r="B2281" s="4">
        <v>2022</v>
      </c>
      <c r="C2281" s="47">
        <v>44805</v>
      </c>
      <c r="D2281" s="55">
        <f t="shared" si="40"/>
        <v>44805</v>
      </c>
      <c r="E2281" s="4" t="s">
        <v>53</v>
      </c>
      <c r="F2281" s="4" t="s">
        <v>55</v>
      </c>
      <c r="G2281" s="4" t="s">
        <v>56</v>
      </c>
      <c r="H2281" s="4" t="s">
        <v>52</v>
      </c>
      <c r="I2281" s="4" t="s">
        <v>54</v>
      </c>
      <c r="J2281" s="4" t="s">
        <v>57</v>
      </c>
      <c r="K2281" s="10">
        <v>326</v>
      </c>
      <c r="L2281" s="9">
        <v>466.18</v>
      </c>
    </row>
    <row r="2282" spans="1:12" x14ac:dyDescent="0.25">
      <c r="A2282" s="2" t="s">
        <v>40</v>
      </c>
      <c r="B2282" s="2">
        <v>2022</v>
      </c>
      <c r="C2282" s="46">
        <v>44805</v>
      </c>
      <c r="D2282" s="54">
        <f t="shared" si="40"/>
        <v>44805</v>
      </c>
      <c r="E2282" s="2" t="s">
        <v>53</v>
      </c>
      <c r="F2282" s="2" t="s">
        <v>55</v>
      </c>
      <c r="G2282" s="2" t="s">
        <v>56</v>
      </c>
      <c r="H2282" s="2" t="s">
        <v>52</v>
      </c>
      <c r="I2282" s="2" t="s">
        <v>54</v>
      </c>
      <c r="J2282" s="2" t="s">
        <v>57</v>
      </c>
      <c r="K2282" s="11">
        <v>254</v>
      </c>
      <c r="L2282" s="8">
        <v>363.22</v>
      </c>
    </row>
    <row r="2283" spans="1:12" x14ac:dyDescent="0.25">
      <c r="A2283" s="4" t="s">
        <v>41</v>
      </c>
      <c r="B2283" s="4">
        <v>2022</v>
      </c>
      <c r="C2283" s="47">
        <v>44805</v>
      </c>
      <c r="D2283" s="55">
        <f t="shared" si="40"/>
        <v>44805</v>
      </c>
      <c r="E2283" s="4" t="s">
        <v>53</v>
      </c>
      <c r="F2283" s="4" t="s">
        <v>55</v>
      </c>
      <c r="G2283" s="4" t="s">
        <v>56</v>
      </c>
      <c r="H2283" s="4" t="s">
        <v>52</v>
      </c>
      <c r="I2283" s="4" t="s">
        <v>54</v>
      </c>
      <c r="J2283" s="4" t="s">
        <v>57</v>
      </c>
      <c r="K2283" s="10">
        <v>296</v>
      </c>
      <c r="L2283" s="9">
        <v>423.28</v>
      </c>
    </row>
    <row r="2284" spans="1:12" x14ac:dyDescent="0.25">
      <c r="A2284" s="2" t="s">
        <v>40</v>
      </c>
      <c r="B2284" s="2">
        <v>2022</v>
      </c>
      <c r="C2284" s="46">
        <v>44805</v>
      </c>
      <c r="D2284" s="54">
        <f t="shared" si="40"/>
        <v>44805</v>
      </c>
      <c r="E2284" s="2" t="s">
        <v>53</v>
      </c>
      <c r="F2284" s="2" t="s">
        <v>55</v>
      </c>
      <c r="G2284" s="2" t="s">
        <v>56</v>
      </c>
      <c r="H2284" s="2" t="s">
        <v>52</v>
      </c>
      <c r="I2284" s="2" t="s">
        <v>54</v>
      </c>
      <c r="J2284" s="2" t="s">
        <v>57</v>
      </c>
      <c r="K2284" s="11">
        <v>328</v>
      </c>
      <c r="L2284" s="8">
        <v>469.03999999999996</v>
      </c>
    </row>
    <row r="2285" spans="1:12" x14ac:dyDescent="0.25">
      <c r="A2285" s="4" t="s">
        <v>42</v>
      </c>
      <c r="B2285" s="4">
        <v>2022</v>
      </c>
      <c r="C2285" s="47">
        <v>44805</v>
      </c>
      <c r="D2285" s="55">
        <f t="shared" si="40"/>
        <v>44805</v>
      </c>
      <c r="E2285" s="4" t="s">
        <v>53</v>
      </c>
      <c r="F2285" s="4" t="s">
        <v>55</v>
      </c>
      <c r="G2285" s="4" t="s">
        <v>56</v>
      </c>
      <c r="H2285" s="4" t="s">
        <v>52</v>
      </c>
      <c r="I2285" s="4" t="s">
        <v>54</v>
      </c>
      <c r="J2285" s="4" t="s">
        <v>57</v>
      </c>
      <c r="K2285" s="10">
        <v>250</v>
      </c>
      <c r="L2285" s="9">
        <v>357.5</v>
      </c>
    </row>
    <row r="2286" spans="1:12" x14ac:dyDescent="0.25">
      <c r="A2286" s="2" t="s">
        <v>41</v>
      </c>
      <c r="B2286" s="2">
        <v>2022</v>
      </c>
      <c r="C2286" s="46">
        <v>44805</v>
      </c>
      <c r="D2286" s="54">
        <f t="shared" si="40"/>
        <v>44805</v>
      </c>
      <c r="E2286" s="2" t="s">
        <v>53</v>
      </c>
      <c r="F2286" s="2" t="s">
        <v>55</v>
      </c>
      <c r="G2286" s="2" t="s">
        <v>56</v>
      </c>
      <c r="H2286" s="2" t="s">
        <v>52</v>
      </c>
      <c r="I2286" s="2" t="s">
        <v>54</v>
      </c>
      <c r="J2286" s="2" t="s">
        <v>57</v>
      </c>
      <c r="K2286" s="11">
        <v>298</v>
      </c>
      <c r="L2286" s="8">
        <v>426.14</v>
      </c>
    </row>
    <row r="2287" spans="1:12" x14ac:dyDescent="0.25">
      <c r="A2287" s="4" t="s">
        <v>40</v>
      </c>
      <c r="B2287" s="4">
        <v>2022</v>
      </c>
      <c r="C2287" s="47">
        <v>44805</v>
      </c>
      <c r="D2287" s="55">
        <f t="shared" si="40"/>
        <v>44805</v>
      </c>
      <c r="E2287" s="4" t="s">
        <v>53</v>
      </c>
      <c r="F2287" s="4" t="s">
        <v>55</v>
      </c>
      <c r="G2287" s="4" t="s">
        <v>56</v>
      </c>
      <c r="H2287" s="4" t="s">
        <v>52</v>
      </c>
      <c r="I2287" s="4" t="s">
        <v>54</v>
      </c>
      <c r="J2287" s="4" t="s">
        <v>57</v>
      </c>
      <c r="K2287" s="10">
        <v>785</v>
      </c>
      <c r="L2287" s="9">
        <v>1122.55</v>
      </c>
    </row>
    <row r="2288" spans="1:12" x14ac:dyDescent="0.25">
      <c r="A2288" s="2" t="s">
        <v>44</v>
      </c>
      <c r="B2288" s="2">
        <v>2022</v>
      </c>
      <c r="C2288" s="46">
        <v>44805</v>
      </c>
      <c r="D2288" s="54">
        <f t="shared" si="40"/>
        <v>44805</v>
      </c>
      <c r="E2288" s="2" t="s">
        <v>53</v>
      </c>
      <c r="F2288" s="2" t="s">
        <v>55</v>
      </c>
      <c r="G2288" s="2" t="s">
        <v>56</v>
      </c>
      <c r="H2288" s="2" t="s">
        <v>52</v>
      </c>
      <c r="I2288" s="2" t="s">
        <v>54</v>
      </c>
      <c r="J2288" s="2" t="s">
        <v>57</v>
      </c>
      <c r="K2288" s="11">
        <v>838</v>
      </c>
      <c r="L2288" s="8">
        <v>1198.3399999999999</v>
      </c>
    </row>
    <row r="2289" spans="1:12" x14ac:dyDescent="0.25">
      <c r="A2289" s="4" t="s">
        <v>44</v>
      </c>
      <c r="B2289" s="4">
        <v>2022</v>
      </c>
      <c r="C2289" s="47">
        <v>44805</v>
      </c>
      <c r="D2289" s="55">
        <f t="shared" si="40"/>
        <v>44805</v>
      </c>
      <c r="E2289" s="4" t="s">
        <v>53</v>
      </c>
      <c r="F2289" s="4" t="s">
        <v>55</v>
      </c>
      <c r="G2289" s="4" t="s">
        <v>56</v>
      </c>
      <c r="H2289" s="4" t="s">
        <v>52</v>
      </c>
      <c r="I2289" s="4" t="s">
        <v>54</v>
      </c>
      <c r="J2289" s="4" t="s">
        <v>57</v>
      </c>
      <c r="K2289" s="10">
        <v>871</v>
      </c>
      <c r="L2289" s="9">
        <v>1245.53</v>
      </c>
    </row>
    <row r="2290" spans="1:12" x14ac:dyDescent="0.25">
      <c r="A2290" s="2" t="s">
        <v>42</v>
      </c>
      <c r="B2290" s="2">
        <v>2022</v>
      </c>
      <c r="C2290" s="46">
        <v>44805</v>
      </c>
      <c r="D2290" s="54">
        <f t="shared" si="40"/>
        <v>44805</v>
      </c>
      <c r="E2290" s="2" t="s">
        <v>53</v>
      </c>
      <c r="F2290" s="2" t="s">
        <v>55</v>
      </c>
      <c r="G2290" s="2" t="s">
        <v>56</v>
      </c>
      <c r="H2290" s="2" t="s">
        <v>52</v>
      </c>
      <c r="I2290" s="2" t="s">
        <v>54</v>
      </c>
      <c r="J2290" s="2" t="s">
        <v>57</v>
      </c>
      <c r="K2290" s="11">
        <v>945</v>
      </c>
      <c r="L2290" s="8">
        <v>1351.35</v>
      </c>
    </row>
    <row r="2291" spans="1:12" x14ac:dyDescent="0.25">
      <c r="A2291" s="4" t="s">
        <v>41</v>
      </c>
      <c r="B2291" s="4">
        <v>2022</v>
      </c>
      <c r="C2291" s="47">
        <v>44805</v>
      </c>
      <c r="D2291" s="55">
        <f t="shared" si="40"/>
        <v>44805</v>
      </c>
      <c r="E2291" s="4" t="s">
        <v>53</v>
      </c>
      <c r="F2291" s="4" t="s">
        <v>55</v>
      </c>
      <c r="G2291" s="4" t="s">
        <v>56</v>
      </c>
      <c r="H2291" s="4" t="s">
        <v>52</v>
      </c>
      <c r="I2291" s="4" t="s">
        <v>54</v>
      </c>
      <c r="J2291" s="4" t="s">
        <v>57</v>
      </c>
      <c r="K2291" s="10">
        <v>946</v>
      </c>
      <c r="L2291" s="9">
        <v>1352.78</v>
      </c>
    </row>
    <row r="2292" spans="1:12" x14ac:dyDescent="0.25">
      <c r="A2292" s="2" t="s">
        <v>44</v>
      </c>
      <c r="B2292" s="2">
        <v>2022</v>
      </c>
      <c r="C2292" s="46">
        <v>44805</v>
      </c>
      <c r="D2292" s="54">
        <f t="shared" si="40"/>
        <v>44805</v>
      </c>
      <c r="E2292" s="2" t="s">
        <v>53</v>
      </c>
      <c r="F2292" s="2" t="s">
        <v>55</v>
      </c>
      <c r="G2292" s="2" t="s">
        <v>56</v>
      </c>
      <c r="H2292" s="2" t="s">
        <v>52</v>
      </c>
      <c r="I2292" s="2" t="s">
        <v>54</v>
      </c>
      <c r="J2292" s="2" t="s">
        <v>57</v>
      </c>
      <c r="K2292" s="11">
        <v>824</v>
      </c>
      <c r="L2292" s="8">
        <v>526.24</v>
      </c>
    </row>
    <row r="2293" spans="1:12" x14ac:dyDescent="0.25">
      <c r="A2293" s="4" t="s">
        <v>40</v>
      </c>
      <c r="B2293" s="4">
        <v>2022</v>
      </c>
      <c r="C2293" s="47">
        <v>44805</v>
      </c>
      <c r="D2293" s="55">
        <f t="shared" si="40"/>
        <v>44805</v>
      </c>
      <c r="E2293" s="4" t="s">
        <v>53</v>
      </c>
      <c r="F2293" s="4" t="s">
        <v>55</v>
      </c>
      <c r="G2293" s="4" t="s">
        <v>56</v>
      </c>
      <c r="H2293" s="4" t="s">
        <v>52</v>
      </c>
      <c r="I2293" s="4" t="s">
        <v>54</v>
      </c>
      <c r="J2293" s="4" t="s">
        <v>57</v>
      </c>
      <c r="K2293" s="10">
        <v>297</v>
      </c>
      <c r="L2293" s="9">
        <v>424.71</v>
      </c>
    </row>
    <row r="2294" spans="1:12" x14ac:dyDescent="0.25">
      <c r="A2294" s="2" t="s">
        <v>40</v>
      </c>
      <c r="B2294" s="2">
        <v>2022</v>
      </c>
      <c r="C2294" s="46">
        <v>44805</v>
      </c>
      <c r="D2294" s="54">
        <f t="shared" si="40"/>
        <v>44805</v>
      </c>
      <c r="E2294" s="2" t="s">
        <v>53</v>
      </c>
      <c r="F2294" s="2" t="s">
        <v>55</v>
      </c>
      <c r="G2294" s="2" t="s">
        <v>56</v>
      </c>
      <c r="H2294" s="2" t="s">
        <v>52</v>
      </c>
      <c r="I2294" s="2" t="s">
        <v>54</v>
      </c>
      <c r="J2294" s="2" t="s">
        <v>57</v>
      </c>
      <c r="K2294" s="11">
        <v>351</v>
      </c>
      <c r="L2294" s="8">
        <v>501.93</v>
      </c>
    </row>
    <row r="2295" spans="1:12" x14ac:dyDescent="0.25">
      <c r="A2295" s="4" t="s">
        <v>44</v>
      </c>
      <c r="B2295" s="4">
        <v>2022</v>
      </c>
      <c r="C2295" s="47">
        <v>44805</v>
      </c>
      <c r="D2295" s="55">
        <f t="shared" si="40"/>
        <v>44805</v>
      </c>
      <c r="E2295" s="4" t="s">
        <v>53</v>
      </c>
      <c r="F2295" s="4" t="s">
        <v>55</v>
      </c>
      <c r="G2295" s="4" t="s">
        <v>56</v>
      </c>
      <c r="H2295" s="4" t="s">
        <v>52</v>
      </c>
      <c r="I2295" s="4" t="s">
        <v>54</v>
      </c>
      <c r="J2295" s="4" t="s">
        <v>57</v>
      </c>
      <c r="K2295" s="10">
        <v>345</v>
      </c>
      <c r="L2295" s="9">
        <v>493.35</v>
      </c>
    </row>
    <row r="2296" spans="1:12" x14ac:dyDescent="0.25">
      <c r="A2296" s="2" t="s">
        <v>42</v>
      </c>
      <c r="B2296" s="2">
        <v>2022</v>
      </c>
      <c r="C2296" s="46">
        <v>44805</v>
      </c>
      <c r="D2296" s="54">
        <f t="shared" si="40"/>
        <v>44805</v>
      </c>
      <c r="E2296" s="2" t="s">
        <v>53</v>
      </c>
      <c r="F2296" s="2" t="s">
        <v>55</v>
      </c>
      <c r="G2296" s="2" t="s">
        <v>56</v>
      </c>
      <c r="H2296" s="2" t="s">
        <v>52</v>
      </c>
      <c r="I2296" s="2" t="s">
        <v>54</v>
      </c>
      <c r="J2296" s="2" t="s">
        <v>57</v>
      </c>
      <c r="K2296" s="11">
        <v>339</v>
      </c>
      <c r="L2296" s="8">
        <v>484.77</v>
      </c>
    </row>
    <row r="2297" spans="1:12" x14ac:dyDescent="0.25">
      <c r="A2297" s="4" t="s">
        <v>41</v>
      </c>
      <c r="B2297" s="4">
        <v>2022</v>
      </c>
      <c r="C2297" s="47">
        <v>44805</v>
      </c>
      <c r="D2297" s="55">
        <f t="shared" si="40"/>
        <v>44805</v>
      </c>
      <c r="E2297" s="4" t="s">
        <v>53</v>
      </c>
      <c r="F2297" s="4" t="s">
        <v>55</v>
      </c>
      <c r="G2297" s="4" t="s">
        <v>56</v>
      </c>
      <c r="H2297" s="4" t="s">
        <v>52</v>
      </c>
      <c r="I2297" s="4" t="s">
        <v>54</v>
      </c>
      <c r="J2297" s="4" t="s">
        <v>57</v>
      </c>
      <c r="K2297" s="10">
        <v>325</v>
      </c>
      <c r="L2297" s="9">
        <v>464.75</v>
      </c>
    </row>
    <row r="2298" spans="1:12" x14ac:dyDescent="0.25">
      <c r="A2298" s="2" t="s">
        <v>42</v>
      </c>
      <c r="B2298" s="2">
        <v>2022</v>
      </c>
      <c r="C2298" s="46">
        <v>44805</v>
      </c>
      <c r="D2298" s="54">
        <f t="shared" si="40"/>
        <v>44805</v>
      </c>
      <c r="E2298" s="2" t="s">
        <v>53</v>
      </c>
      <c r="F2298" s="2" t="s">
        <v>55</v>
      </c>
      <c r="G2298" s="2" t="s">
        <v>56</v>
      </c>
      <c r="H2298" s="2" t="s">
        <v>52</v>
      </c>
      <c r="I2298" s="2" t="s">
        <v>54</v>
      </c>
      <c r="J2298" s="2" t="s">
        <v>57</v>
      </c>
      <c r="K2298" s="11">
        <v>253</v>
      </c>
      <c r="L2298" s="8">
        <v>361.78999999999996</v>
      </c>
    </row>
    <row r="2299" spans="1:12" x14ac:dyDescent="0.25">
      <c r="A2299" s="4" t="s">
        <v>40</v>
      </c>
      <c r="B2299" s="4">
        <v>2022</v>
      </c>
      <c r="C2299" s="47">
        <v>44805</v>
      </c>
      <c r="D2299" s="55">
        <f t="shared" si="40"/>
        <v>44805</v>
      </c>
      <c r="E2299" s="4" t="s">
        <v>53</v>
      </c>
      <c r="F2299" s="4" t="s">
        <v>55</v>
      </c>
      <c r="G2299" s="4" t="s">
        <v>56</v>
      </c>
      <c r="H2299" s="4" t="s">
        <v>52</v>
      </c>
      <c r="I2299" s="4" t="s">
        <v>54</v>
      </c>
      <c r="J2299" s="4" t="s">
        <v>57</v>
      </c>
      <c r="K2299" s="10">
        <v>301</v>
      </c>
      <c r="L2299" s="9">
        <v>430.43</v>
      </c>
    </row>
    <row r="2300" spans="1:12" x14ac:dyDescent="0.25">
      <c r="A2300" s="2" t="s">
        <v>41</v>
      </c>
      <c r="B2300" s="2">
        <v>2022</v>
      </c>
      <c r="C2300" s="46">
        <v>44805</v>
      </c>
      <c r="D2300" s="54">
        <f t="shared" si="40"/>
        <v>44805</v>
      </c>
      <c r="E2300" s="2" t="s">
        <v>53</v>
      </c>
      <c r="F2300" s="2" t="s">
        <v>55</v>
      </c>
      <c r="G2300" s="2" t="s">
        <v>56</v>
      </c>
      <c r="H2300" s="2" t="s">
        <v>52</v>
      </c>
      <c r="I2300" s="2" t="s">
        <v>54</v>
      </c>
      <c r="J2300" s="2" t="s">
        <v>57</v>
      </c>
      <c r="K2300" s="11">
        <v>794</v>
      </c>
      <c r="L2300" s="8">
        <v>1135.42</v>
      </c>
    </row>
    <row r="2301" spans="1:12" x14ac:dyDescent="0.25">
      <c r="A2301" s="4" t="s">
        <v>41</v>
      </c>
      <c r="B2301" s="4">
        <v>2022</v>
      </c>
      <c r="C2301" s="47">
        <v>44805</v>
      </c>
      <c r="D2301" s="55">
        <f t="shared" si="40"/>
        <v>44805</v>
      </c>
      <c r="E2301" s="4" t="s">
        <v>53</v>
      </c>
      <c r="F2301" s="4" t="s">
        <v>55</v>
      </c>
      <c r="G2301" s="4" t="s">
        <v>56</v>
      </c>
      <c r="H2301" s="4" t="s">
        <v>52</v>
      </c>
      <c r="I2301" s="4" t="s">
        <v>54</v>
      </c>
      <c r="J2301" s="4" t="s">
        <v>57</v>
      </c>
      <c r="K2301" s="10">
        <v>847</v>
      </c>
      <c r="L2301" s="9">
        <v>1211.21</v>
      </c>
    </row>
    <row r="2302" spans="1:12" x14ac:dyDescent="0.25">
      <c r="A2302" s="2" t="s">
        <v>40</v>
      </c>
      <c r="B2302" s="2">
        <v>2022</v>
      </c>
      <c r="C2302" s="46">
        <v>44805</v>
      </c>
      <c r="D2302" s="54">
        <f t="shared" si="40"/>
        <v>44805</v>
      </c>
      <c r="E2302" s="2" t="s">
        <v>53</v>
      </c>
      <c r="F2302" s="2" t="s">
        <v>55</v>
      </c>
      <c r="G2302" s="2" t="s">
        <v>56</v>
      </c>
      <c r="H2302" s="2" t="s">
        <v>52</v>
      </c>
      <c r="I2302" s="2" t="s">
        <v>54</v>
      </c>
      <c r="J2302" s="2" t="s">
        <v>57</v>
      </c>
      <c r="K2302" s="11">
        <v>880</v>
      </c>
      <c r="L2302" s="8">
        <v>1258.4000000000001</v>
      </c>
    </row>
    <row r="2303" spans="1:12" x14ac:dyDescent="0.25">
      <c r="A2303" s="4" t="s">
        <v>40</v>
      </c>
      <c r="B2303" s="4">
        <v>2023</v>
      </c>
      <c r="C2303" s="47">
        <v>45017</v>
      </c>
      <c r="D2303" s="55">
        <f>C2303</f>
        <v>45017</v>
      </c>
      <c r="E2303" s="4" t="s">
        <v>45</v>
      </c>
      <c r="F2303" s="4" t="s">
        <v>55</v>
      </c>
      <c r="G2303" s="4" t="s">
        <v>47</v>
      </c>
      <c r="H2303" s="4" t="s">
        <v>48</v>
      </c>
      <c r="I2303" s="4" t="s">
        <v>49</v>
      </c>
      <c r="J2303" s="4" t="s">
        <v>51</v>
      </c>
      <c r="K2303" s="10">
        <v>362</v>
      </c>
      <c r="L2303" s="9">
        <v>553.86</v>
      </c>
    </row>
    <row r="2304" spans="1:12" x14ac:dyDescent="0.25">
      <c r="A2304" s="2" t="s">
        <v>41</v>
      </c>
      <c r="B2304" s="2">
        <v>2023</v>
      </c>
      <c r="C2304" s="46">
        <v>45017</v>
      </c>
      <c r="D2304" s="54">
        <f>C2304</f>
        <v>45017</v>
      </c>
      <c r="E2304" s="2" t="s">
        <v>45</v>
      </c>
      <c r="F2304" s="2" t="s">
        <v>55</v>
      </c>
      <c r="G2304" s="2" t="s">
        <v>47</v>
      </c>
      <c r="H2304" s="2" t="s">
        <v>48</v>
      </c>
      <c r="I2304" s="2" t="s">
        <v>49</v>
      </c>
      <c r="J2304" s="2" t="s">
        <v>51</v>
      </c>
      <c r="K2304" s="11">
        <v>338</v>
      </c>
      <c r="L2304" s="8">
        <v>483.34000000000003</v>
      </c>
    </row>
    <row r="2305" spans="1:12" x14ac:dyDescent="0.25">
      <c r="A2305" s="4" t="s">
        <v>43</v>
      </c>
      <c r="B2305" s="4">
        <v>2023</v>
      </c>
      <c r="C2305" s="47">
        <v>45017</v>
      </c>
      <c r="D2305" s="55">
        <f t="shared" ref="D2305:D2368" si="41">C2305</f>
        <v>45017</v>
      </c>
      <c r="E2305" s="4" t="s">
        <v>45</v>
      </c>
      <c r="F2305" s="4" t="s">
        <v>55</v>
      </c>
      <c r="G2305" s="4" t="s">
        <v>47</v>
      </c>
      <c r="H2305" s="4" t="s">
        <v>48</v>
      </c>
      <c r="I2305" s="4" t="s">
        <v>49</v>
      </c>
      <c r="J2305" s="4" t="s">
        <v>51</v>
      </c>
      <c r="K2305" s="10">
        <v>364</v>
      </c>
      <c r="L2305" s="9">
        <v>520.52</v>
      </c>
    </row>
    <row r="2306" spans="1:12" x14ac:dyDescent="0.25">
      <c r="A2306" s="2" t="s">
        <v>41</v>
      </c>
      <c r="B2306" s="2">
        <v>2023</v>
      </c>
      <c r="C2306" s="46">
        <v>45017</v>
      </c>
      <c r="D2306" s="54">
        <f t="shared" si="41"/>
        <v>45017</v>
      </c>
      <c r="E2306" s="2" t="s">
        <v>45</v>
      </c>
      <c r="F2306" s="2" t="s">
        <v>55</v>
      </c>
      <c r="G2306" s="2" t="s">
        <v>47</v>
      </c>
      <c r="H2306" s="2" t="s">
        <v>48</v>
      </c>
      <c r="I2306" s="2" t="s">
        <v>49</v>
      </c>
      <c r="J2306" s="2" t="s">
        <v>51</v>
      </c>
      <c r="K2306" s="11">
        <v>334</v>
      </c>
      <c r="L2306" s="8">
        <v>477.62</v>
      </c>
    </row>
    <row r="2307" spans="1:12" x14ac:dyDescent="0.25">
      <c r="A2307" s="4" t="s">
        <v>41</v>
      </c>
      <c r="B2307" s="4">
        <v>2023</v>
      </c>
      <c r="C2307" s="47">
        <v>45017</v>
      </c>
      <c r="D2307" s="55">
        <f t="shared" si="41"/>
        <v>45017</v>
      </c>
      <c r="E2307" s="4" t="s">
        <v>45</v>
      </c>
      <c r="F2307" s="4" t="s">
        <v>55</v>
      </c>
      <c r="G2307" s="4" t="s">
        <v>47</v>
      </c>
      <c r="H2307" s="4" t="s">
        <v>48</v>
      </c>
      <c r="I2307" s="4" t="s">
        <v>49</v>
      </c>
      <c r="J2307" s="4" t="s">
        <v>51</v>
      </c>
      <c r="K2307" s="10">
        <v>655</v>
      </c>
      <c r="L2307" s="9">
        <v>936.65</v>
      </c>
    </row>
    <row r="2308" spans="1:12" x14ac:dyDescent="0.25">
      <c r="A2308" s="2" t="s">
        <v>40</v>
      </c>
      <c r="B2308" s="2">
        <v>2023</v>
      </c>
      <c r="C2308" s="46">
        <v>45017</v>
      </c>
      <c r="D2308" s="54">
        <f t="shared" si="41"/>
        <v>45017</v>
      </c>
      <c r="E2308" s="2" t="s">
        <v>45</v>
      </c>
      <c r="F2308" s="2" t="s">
        <v>55</v>
      </c>
      <c r="G2308" s="2" t="s">
        <v>47</v>
      </c>
      <c r="H2308" s="2" t="s">
        <v>48</v>
      </c>
      <c r="I2308" s="2" t="s">
        <v>49</v>
      </c>
      <c r="J2308" s="2" t="s">
        <v>51</v>
      </c>
      <c r="K2308" s="11">
        <v>742</v>
      </c>
      <c r="L2308" s="8">
        <v>1061.06</v>
      </c>
    </row>
    <row r="2309" spans="1:12" x14ac:dyDescent="0.25">
      <c r="A2309" s="4" t="s">
        <v>40</v>
      </c>
      <c r="B2309" s="4">
        <v>2023</v>
      </c>
      <c r="C2309" s="47">
        <v>45017</v>
      </c>
      <c r="D2309" s="55">
        <f t="shared" si="41"/>
        <v>45017</v>
      </c>
      <c r="E2309" s="4" t="s">
        <v>45</v>
      </c>
      <c r="F2309" s="4" t="s">
        <v>55</v>
      </c>
      <c r="G2309" s="4" t="s">
        <v>47</v>
      </c>
      <c r="H2309" s="4" t="s">
        <v>48</v>
      </c>
      <c r="I2309" s="4" t="s">
        <v>49</v>
      </c>
      <c r="J2309" s="4" t="s">
        <v>51</v>
      </c>
      <c r="K2309" s="10">
        <v>363</v>
      </c>
      <c r="L2309" s="9">
        <v>519.09</v>
      </c>
    </row>
    <row r="2310" spans="1:12" x14ac:dyDescent="0.25">
      <c r="A2310" s="2" t="s">
        <v>41</v>
      </c>
      <c r="B2310" s="2">
        <v>2023</v>
      </c>
      <c r="C2310" s="46">
        <v>45017</v>
      </c>
      <c r="D2310" s="54">
        <f t="shared" si="41"/>
        <v>45017</v>
      </c>
      <c r="E2310" s="2" t="s">
        <v>45</v>
      </c>
      <c r="F2310" s="2" t="s">
        <v>55</v>
      </c>
      <c r="G2310" s="2" t="s">
        <v>47</v>
      </c>
      <c r="H2310" s="2" t="s">
        <v>48</v>
      </c>
      <c r="I2310" s="2" t="s">
        <v>49</v>
      </c>
      <c r="J2310" s="2" t="s">
        <v>51</v>
      </c>
      <c r="K2310" s="11">
        <v>781</v>
      </c>
      <c r="L2310" s="8">
        <v>526.24</v>
      </c>
    </row>
    <row r="2311" spans="1:12" x14ac:dyDescent="0.25">
      <c r="A2311" s="4" t="s">
        <v>41</v>
      </c>
      <c r="B2311" s="4">
        <v>2023</v>
      </c>
      <c r="C2311" s="47">
        <v>45017</v>
      </c>
      <c r="D2311" s="55">
        <f t="shared" si="41"/>
        <v>45017</v>
      </c>
      <c r="E2311" s="4" t="s">
        <v>45</v>
      </c>
      <c r="F2311" s="4" t="s">
        <v>55</v>
      </c>
      <c r="G2311" s="4" t="s">
        <v>47</v>
      </c>
      <c r="H2311" s="4" t="s">
        <v>48</v>
      </c>
      <c r="I2311" s="4" t="s">
        <v>49</v>
      </c>
      <c r="J2311" s="4" t="s">
        <v>51</v>
      </c>
      <c r="K2311" s="10">
        <v>361</v>
      </c>
      <c r="L2311" s="9">
        <v>516.23</v>
      </c>
    </row>
    <row r="2312" spans="1:12" x14ac:dyDescent="0.25">
      <c r="A2312" s="2" t="s">
        <v>43</v>
      </c>
      <c r="B2312" s="2">
        <v>2023</v>
      </c>
      <c r="C2312" s="46">
        <v>45017</v>
      </c>
      <c r="D2312" s="54">
        <f t="shared" si="41"/>
        <v>45017</v>
      </c>
      <c r="E2312" s="2" t="s">
        <v>45</v>
      </c>
      <c r="F2312" s="2" t="s">
        <v>55</v>
      </c>
      <c r="G2312" s="2" t="s">
        <v>47</v>
      </c>
      <c r="H2312" s="2" t="s">
        <v>48</v>
      </c>
      <c r="I2312" s="2" t="s">
        <v>49</v>
      </c>
      <c r="J2312" s="2" t="s">
        <v>51</v>
      </c>
      <c r="K2312" s="11">
        <v>337</v>
      </c>
      <c r="L2312" s="8">
        <v>481.90999999999997</v>
      </c>
    </row>
    <row r="2313" spans="1:12" x14ac:dyDescent="0.25">
      <c r="A2313" s="4" t="s">
        <v>41</v>
      </c>
      <c r="B2313" s="4">
        <v>2023</v>
      </c>
      <c r="C2313" s="47">
        <v>45017</v>
      </c>
      <c r="D2313" s="55">
        <f t="shared" si="41"/>
        <v>45017</v>
      </c>
      <c r="E2313" s="4" t="s">
        <v>45</v>
      </c>
      <c r="F2313" s="4" t="s">
        <v>55</v>
      </c>
      <c r="G2313" s="4" t="s">
        <v>47</v>
      </c>
      <c r="H2313" s="4" t="s">
        <v>48</v>
      </c>
      <c r="I2313" s="4" t="s">
        <v>49</v>
      </c>
      <c r="J2313" s="4" t="s">
        <v>51</v>
      </c>
      <c r="K2313" s="10">
        <v>365</v>
      </c>
      <c r="L2313" s="9">
        <v>521.95000000000005</v>
      </c>
    </row>
    <row r="2314" spans="1:12" x14ac:dyDescent="0.25">
      <c r="A2314" s="2" t="s">
        <v>40</v>
      </c>
      <c r="B2314" s="2">
        <v>2023</v>
      </c>
      <c r="C2314" s="46">
        <v>45017</v>
      </c>
      <c r="D2314" s="54">
        <f t="shared" si="41"/>
        <v>45017</v>
      </c>
      <c r="E2314" s="2" t="s">
        <v>45</v>
      </c>
      <c r="F2314" s="2" t="s">
        <v>55</v>
      </c>
      <c r="G2314" s="2" t="s">
        <v>47</v>
      </c>
      <c r="H2314" s="2" t="s">
        <v>48</v>
      </c>
      <c r="I2314" s="2" t="s">
        <v>49</v>
      </c>
      <c r="J2314" s="2" t="s">
        <v>51</v>
      </c>
      <c r="K2314" s="11">
        <v>751</v>
      </c>
      <c r="L2314" s="8">
        <v>1073.93</v>
      </c>
    </row>
    <row r="2315" spans="1:12" x14ac:dyDescent="0.25">
      <c r="A2315" s="4" t="s">
        <v>43</v>
      </c>
      <c r="B2315" s="4">
        <v>2023</v>
      </c>
      <c r="C2315" s="47">
        <v>45139</v>
      </c>
      <c r="D2315" s="55">
        <f t="shared" si="41"/>
        <v>45139</v>
      </c>
      <c r="E2315" s="4" t="s">
        <v>45</v>
      </c>
      <c r="F2315" s="4" t="s">
        <v>55</v>
      </c>
      <c r="G2315" s="4" t="s">
        <v>47</v>
      </c>
      <c r="H2315" s="4" t="s">
        <v>48</v>
      </c>
      <c r="I2315" s="4" t="s">
        <v>49</v>
      </c>
      <c r="J2315" s="4" t="s">
        <v>51</v>
      </c>
      <c r="K2315" s="10">
        <v>344</v>
      </c>
      <c r="L2315" s="9">
        <v>526.32000000000005</v>
      </c>
    </row>
    <row r="2316" spans="1:12" x14ac:dyDescent="0.25">
      <c r="A2316" s="2" t="s">
        <v>40</v>
      </c>
      <c r="B2316" s="2">
        <v>2023</v>
      </c>
      <c r="C2316" s="46">
        <v>45139</v>
      </c>
      <c r="D2316" s="54">
        <f t="shared" si="41"/>
        <v>45139</v>
      </c>
      <c r="E2316" s="2" t="s">
        <v>45</v>
      </c>
      <c r="F2316" s="2" t="s">
        <v>55</v>
      </c>
      <c r="G2316" s="2" t="s">
        <v>47</v>
      </c>
      <c r="H2316" s="2" t="s">
        <v>48</v>
      </c>
      <c r="I2316" s="2" t="s">
        <v>49</v>
      </c>
      <c r="J2316" s="2" t="s">
        <v>51</v>
      </c>
      <c r="K2316" s="11">
        <v>314</v>
      </c>
      <c r="L2316" s="8">
        <v>449.02</v>
      </c>
    </row>
    <row r="2317" spans="1:12" x14ac:dyDescent="0.25">
      <c r="A2317" s="4" t="s">
        <v>41</v>
      </c>
      <c r="B2317" s="4">
        <v>2023</v>
      </c>
      <c r="C2317" s="47">
        <v>45139</v>
      </c>
      <c r="D2317" s="55">
        <f t="shared" si="41"/>
        <v>45139</v>
      </c>
      <c r="E2317" s="4" t="s">
        <v>45</v>
      </c>
      <c r="F2317" s="4" t="s">
        <v>46</v>
      </c>
      <c r="G2317" s="4" t="s">
        <v>47</v>
      </c>
      <c r="H2317" s="4" t="s">
        <v>48</v>
      </c>
      <c r="I2317" s="4" t="s">
        <v>49</v>
      </c>
      <c r="J2317" s="4" t="s">
        <v>51</v>
      </c>
      <c r="K2317" s="10">
        <v>340</v>
      </c>
      <c r="L2317" s="9">
        <v>486.2</v>
      </c>
    </row>
    <row r="2318" spans="1:12" x14ac:dyDescent="0.25">
      <c r="A2318" s="2" t="s">
        <v>40</v>
      </c>
      <c r="B2318" s="2">
        <v>2023</v>
      </c>
      <c r="C2318" s="46">
        <v>45139</v>
      </c>
      <c r="D2318" s="54">
        <f t="shared" si="41"/>
        <v>45139</v>
      </c>
      <c r="E2318" s="2" t="s">
        <v>45</v>
      </c>
      <c r="F2318" s="2" t="s">
        <v>46</v>
      </c>
      <c r="G2318" s="2" t="s">
        <v>47</v>
      </c>
      <c r="H2318" s="2" t="s">
        <v>48</v>
      </c>
      <c r="I2318" s="2" t="s">
        <v>49</v>
      </c>
      <c r="J2318" s="2" t="s">
        <v>51</v>
      </c>
      <c r="K2318" s="11">
        <v>316</v>
      </c>
      <c r="L2318" s="8">
        <v>451.88</v>
      </c>
    </row>
    <row r="2319" spans="1:12" x14ac:dyDescent="0.25">
      <c r="A2319" s="4" t="s">
        <v>41</v>
      </c>
      <c r="B2319" s="4">
        <v>2023</v>
      </c>
      <c r="C2319" s="47">
        <v>45139</v>
      </c>
      <c r="D2319" s="55">
        <f t="shared" si="41"/>
        <v>45139</v>
      </c>
      <c r="E2319" s="4" t="s">
        <v>45</v>
      </c>
      <c r="F2319" s="4" t="s">
        <v>46</v>
      </c>
      <c r="G2319" s="4" t="s">
        <v>47</v>
      </c>
      <c r="H2319" s="4" t="s">
        <v>48</v>
      </c>
      <c r="I2319" s="4" t="s">
        <v>49</v>
      </c>
      <c r="J2319" s="4" t="s">
        <v>51</v>
      </c>
      <c r="K2319" s="10">
        <v>659</v>
      </c>
      <c r="L2319" s="9">
        <v>942.37</v>
      </c>
    </row>
    <row r="2320" spans="1:12" x14ac:dyDescent="0.25">
      <c r="A2320" s="2" t="s">
        <v>41</v>
      </c>
      <c r="B2320" s="2">
        <v>2023</v>
      </c>
      <c r="C2320" s="46">
        <v>45139</v>
      </c>
      <c r="D2320" s="54">
        <f t="shared" si="41"/>
        <v>45139</v>
      </c>
      <c r="E2320" s="2" t="s">
        <v>45</v>
      </c>
      <c r="F2320" s="2" t="s">
        <v>46</v>
      </c>
      <c r="G2320" s="2" t="s">
        <v>47</v>
      </c>
      <c r="H2320" s="2" t="s">
        <v>48</v>
      </c>
      <c r="I2320" s="2" t="s">
        <v>49</v>
      </c>
      <c r="J2320" s="2" t="s">
        <v>51</v>
      </c>
      <c r="K2320" s="11">
        <v>785</v>
      </c>
      <c r="L2320" s="8">
        <v>526.24</v>
      </c>
    </row>
    <row r="2321" spans="1:12" x14ac:dyDescent="0.25">
      <c r="A2321" s="4" t="s">
        <v>40</v>
      </c>
      <c r="B2321" s="4">
        <v>2023</v>
      </c>
      <c r="C2321" s="47">
        <v>45139</v>
      </c>
      <c r="D2321" s="55">
        <f t="shared" si="41"/>
        <v>45139</v>
      </c>
      <c r="E2321" s="4" t="s">
        <v>45</v>
      </c>
      <c r="F2321" s="4" t="s">
        <v>46</v>
      </c>
      <c r="G2321" s="4" t="s">
        <v>47</v>
      </c>
      <c r="H2321" s="4" t="s">
        <v>48</v>
      </c>
      <c r="I2321" s="4" t="s">
        <v>49</v>
      </c>
      <c r="J2321" s="4" t="s">
        <v>51</v>
      </c>
      <c r="K2321" s="10">
        <v>343</v>
      </c>
      <c r="L2321" s="9">
        <v>490.49</v>
      </c>
    </row>
    <row r="2322" spans="1:12" x14ac:dyDescent="0.25">
      <c r="A2322" s="2" t="s">
        <v>41</v>
      </c>
      <c r="B2322" s="2">
        <v>2023</v>
      </c>
      <c r="C2322" s="46">
        <v>45139</v>
      </c>
      <c r="D2322" s="54">
        <f t="shared" si="41"/>
        <v>45139</v>
      </c>
      <c r="E2322" s="2" t="s">
        <v>45</v>
      </c>
      <c r="F2322" s="2" t="s">
        <v>46</v>
      </c>
      <c r="G2322" s="2" t="s">
        <v>47</v>
      </c>
      <c r="H2322" s="2" t="s">
        <v>48</v>
      </c>
      <c r="I2322" s="2" t="s">
        <v>49</v>
      </c>
      <c r="J2322" s="2" t="s">
        <v>51</v>
      </c>
      <c r="K2322" s="11">
        <v>313</v>
      </c>
      <c r="L2322" s="8">
        <v>447.59000000000003</v>
      </c>
    </row>
    <row r="2323" spans="1:12" x14ac:dyDescent="0.25">
      <c r="A2323" s="4" t="s">
        <v>40</v>
      </c>
      <c r="B2323" s="4">
        <v>2023</v>
      </c>
      <c r="C2323" s="47">
        <v>45139</v>
      </c>
      <c r="D2323" s="55">
        <f t="shared" si="41"/>
        <v>45139</v>
      </c>
      <c r="E2323" s="4" t="s">
        <v>45</v>
      </c>
      <c r="F2323" s="4" t="s">
        <v>46</v>
      </c>
      <c r="G2323" s="4" t="s">
        <v>47</v>
      </c>
      <c r="H2323" s="4" t="s">
        <v>48</v>
      </c>
      <c r="I2323" s="4" t="s">
        <v>49</v>
      </c>
      <c r="J2323" s="4" t="s">
        <v>51</v>
      </c>
      <c r="K2323" s="10">
        <v>341</v>
      </c>
      <c r="L2323" s="9">
        <v>487.63</v>
      </c>
    </row>
    <row r="2324" spans="1:12" x14ac:dyDescent="0.25">
      <c r="A2324" s="2" t="s">
        <v>43</v>
      </c>
      <c r="B2324" s="2">
        <v>2023</v>
      </c>
      <c r="C2324" s="46">
        <v>45139</v>
      </c>
      <c r="D2324" s="54">
        <f t="shared" si="41"/>
        <v>45139</v>
      </c>
      <c r="E2324" s="2" t="s">
        <v>45</v>
      </c>
      <c r="F2324" s="2" t="s">
        <v>46</v>
      </c>
      <c r="G2324" s="2" t="s">
        <v>47</v>
      </c>
      <c r="H2324" s="2" t="s">
        <v>48</v>
      </c>
      <c r="I2324" s="2" t="s">
        <v>49</v>
      </c>
      <c r="J2324" s="2" t="s">
        <v>51</v>
      </c>
      <c r="K2324" s="11">
        <v>754</v>
      </c>
      <c r="L2324" s="8">
        <v>1078.22</v>
      </c>
    </row>
    <row r="2325" spans="1:12" x14ac:dyDescent="0.25">
      <c r="A2325" s="4" t="s">
        <v>43</v>
      </c>
      <c r="B2325" s="4">
        <v>2023</v>
      </c>
      <c r="C2325" s="47">
        <v>45261</v>
      </c>
      <c r="D2325" s="55">
        <f t="shared" si="41"/>
        <v>45261</v>
      </c>
      <c r="E2325" s="4" t="s">
        <v>45</v>
      </c>
      <c r="F2325" s="4" t="s">
        <v>46</v>
      </c>
      <c r="G2325" s="4" t="s">
        <v>47</v>
      </c>
      <c r="H2325" s="4" t="s">
        <v>48</v>
      </c>
      <c r="I2325" s="4" t="s">
        <v>49</v>
      </c>
      <c r="J2325" s="4" t="s">
        <v>51</v>
      </c>
      <c r="K2325" s="10">
        <v>320</v>
      </c>
      <c r="L2325" s="9">
        <v>489.6</v>
      </c>
    </row>
    <row r="2326" spans="1:12" x14ac:dyDescent="0.25">
      <c r="A2326" s="2" t="s">
        <v>40</v>
      </c>
      <c r="B2326" s="2">
        <v>2023</v>
      </c>
      <c r="C2326" s="46">
        <v>45261</v>
      </c>
      <c r="D2326" s="54">
        <f t="shared" si="41"/>
        <v>45261</v>
      </c>
      <c r="E2326" s="2" t="s">
        <v>45</v>
      </c>
      <c r="F2326" s="2" t="s">
        <v>46</v>
      </c>
      <c r="G2326" s="2" t="s">
        <v>47</v>
      </c>
      <c r="H2326" s="2" t="s">
        <v>48</v>
      </c>
      <c r="I2326" s="2" t="s">
        <v>49</v>
      </c>
      <c r="J2326" s="2" t="s">
        <v>51</v>
      </c>
      <c r="K2326" s="11">
        <v>296</v>
      </c>
      <c r="L2326" s="8">
        <v>423.28</v>
      </c>
    </row>
    <row r="2327" spans="1:12" x14ac:dyDescent="0.25">
      <c r="A2327" s="4" t="s">
        <v>41</v>
      </c>
      <c r="B2327" s="4">
        <v>2023</v>
      </c>
      <c r="C2327" s="47">
        <v>45261</v>
      </c>
      <c r="D2327" s="55">
        <f t="shared" si="41"/>
        <v>45261</v>
      </c>
      <c r="E2327" s="4" t="s">
        <v>45</v>
      </c>
      <c r="F2327" s="4" t="s">
        <v>46</v>
      </c>
      <c r="G2327" s="4" t="s">
        <v>47</v>
      </c>
      <c r="H2327" s="4" t="s">
        <v>48</v>
      </c>
      <c r="I2327" s="4" t="s">
        <v>49</v>
      </c>
      <c r="J2327" s="4" t="s">
        <v>51</v>
      </c>
      <c r="K2327" s="10">
        <v>322</v>
      </c>
      <c r="L2327" s="9">
        <v>460.46000000000004</v>
      </c>
    </row>
    <row r="2328" spans="1:12" x14ac:dyDescent="0.25">
      <c r="A2328" s="2" t="s">
        <v>41</v>
      </c>
      <c r="B2328" s="2">
        <v>2023</v>
      </c>
      <c r="C2328" s="46">
        <v>45261</v>
      </c>
      <c r="D2328" s="54">
        <f t="shared" si="41"/>
        <v>45261</v>
      </c>
      <c r="E2328" s="2" t="s">
        <v>45</v>
      </c>
      <c r="F2328" s="2" t="s">
        <v>46</v>
      </c>
      <c r="G2328" s="2" t="s">
        <v>47</v>
      </c>
      <c r="H2328" s="2" t="s">
        <v>48</v>
      </c>
      <c r="I2328" s="2" t="s">
        <v>49</v>
      </c>
      <c r="J2328" s="2" t="s">
        <v>51</v>
      </c>
      <c r="K2328" s="11">
        <v>292</v>
      </c>
      <c r="L2328" s="8">
        <v>417.56</v>
      </c>
    </row>
    <row r="2329" spans="1:12" x14ac:dyDescent="0.25">
      <c r="A2329" s="4" t="s">
        <v>41</v>
      </c>
      <c r="B2329" s="4">
        <v>2023</v>
      </c>
      <c r="C2329" s="47">
        <v>45261</v>
      </c>
      <c r="D2329" s="55">
        <f t="shared" si="41"/>
        <v>45261</v>
      </c>
      <c r="E2329" s="4" t="s">
        <v>45</v>
      </c>
      <c r="F2329" s="4" t="s">
        <v>46</v>
      </c>
      <c r="G2329" s="4" t="s">
        <v>47</v>
      </c>
      <c r="H2329" s="4" t="s">
        <v>48</v>
      </c>
      <c r="I2329" s="4" t="s">
        <v>49</v>
      </c>
      <c r="J2329" s="4" t="s">
        <v>51</v>
      </c>
      <c r="K2329" s="10">
        <v>749</v>
      </c>
      <c r="L2329" s="9">
        <v>1071.07</v>
      </c>
    </row>
    <row r="2330" spans="1:12" x14ac:dyDescent="0.25">
      <c r="A2330" s="2" t="s">
        <v>41</v>
      </c>
      <c r="B2330" s="2">
        <v>2023</v>
      </c>
      <c r="C2330" s="46">
        <v>45261</v>
      </c>
      <c r="D2330" s="54">
        <f t="shared" si="41"/>
        <v>45261</v>
      </c>
      <c r="E2330" s="2" t="s">
        <v>45</v>
      </c>
      <c r="F2330" s="2" t="s">
        <v>46</v>
      </c>
      <c r="G2330" s="2" t="s">
        <v>47</v>
      </c>
      <c r="H2330" s="2" t="s">
        <v>48</v>
      </c>
      <c r="I2330" s="2" t="s">
        <v>49</v>
      </c>
      <c r="J2330" s="2" t="s">
        <v>51</v>
      </c>
      <c r="K2330" s="11">
        <v>321</v>
      </c>
      <c r="L2330" s="8">
        <v>459.03</v>
      </c>
    </row>
    <row r="2331" spans="1:12" x14ac:dyDescent="0.25">
      <c r="A2331" s="4" t="s">
        <v>41</v>
      </c>
      <c r="B2331" s="4">
        <v>2023</v>
      </c>
      <c r="C2331" s="47">
        <v>45261</v>
      </c>
      <c r="D2331" s="55">
        <f t="shared" si="41"/>
        <v>45261</v>
      </c>
      <c r="E2331" s="4" t="s">
        <v>45</v>
      </c>
      <c r="F2331" s="4" t="s">
        <v>46</v>
      </c>
      <c r="G2331" s="4" t="s">
        <v>47</v>
      </c>
      <c r="H2331" s="4" t="s">
        <v>48</v>
      </c>
      <c r="I2331" s="4" t="s">
        <v>49</v>
      </c>
      <c r="J2331" s="4" t="s">
        <v>51</v>
      </c>
      <c r="K2331" s="10">
        <v>319</v>
      </c>
      <c r="L2331" s="9">
        <v>456.16999999999996</v>
      </c>
    </row>
    <row r="2332" spans="1:12" x14ac:dyDescent="0.25">
      <c r="A2332" s="2" t="s">
        <v>41</v>
      </c>
      <c r="B2332" s="2">
        <v>2023</v>
      </c>
      <c r="C2332" s="46">
        <v>45261</v>
      </c>
      <c r="D2332" s="54">
        <f t="shared" si="41"/>
        <v>45261</v>
      </c>
      <c r="E2332" s="2" t="s">
        <v>45</v>
      </c>
      <c r="F2332" s="2" t="s">
        <v>46</v>
      </c>
      <c r="G2332" s="2" t="s">
        <v>47</v>
      </c>
      <c r="H2332" s="2" t="s">
        <v>48</v>
      </c>
      <c r="I2332" s="2" t="s">
        <v>49</v>
      </c>
      <c r="J2332" s="2" t="s">
        <v>51</v>
      </c>
      <c r="K2332" s="11">
        <v>295</v>
      </c>
      <c r="L2332" s="8">
        <v>421.85</v>
      </c>
    </row>
    <row r="2333" spans="1:12" x14ac:dyDescent="0.25">
      <c r="A2333" s="4" t="s">
        <v>40</v>
      </c>
      <c r="B2333" s="4">
        <v>2023</v>
      </c>
      <c r="C2333" s="47">
        <v>45261</v>
      </c>
      <c r="D2333" s="55">
        <f t="shared" si="41"/>
        <v>45261</v>
      </c>
      <c r="E2333" s="4" t="s">
        <v>45</v>
      </c>
      <c r="F2333" s="4" t="s">
        <v>46</v>
      </c>
      <c r="G2333" s="4" t="s">
        <v>47</v>
      </c>
      <c r="H2333" s="4" t="s">
        <v>48</v>
      </c>
      <c r="I2333" s="4" t="s">
        <v>49</v>
      </c>
      <c r="J2333" s="4" t="s">
        <v>51</v>
      </c>
      <c r="K2333" s="10">
        <v>323</v>
      </c>
      <c r="L2333" s="9">
        <v>461.89</v>
      </c>
    </row>
    <row r="2334" spans="1:12" x14ac:dyDescent="0.25">
      <c r="A2334" s="2" t="s">
        <v>43</v>
      </c>
      <c r="B2334" s="2">
        <v>2023</v>
      </c>
      <c r="C2334" s="46">
        <v>45261</v>
      </c>
      <c r="D2334" s="54">
        <f t="shared" si="41"/>
        <v>45261</v>
      </c>
      <c r="E2334" s="2" t="s">
        <v>45</v>
      </c>
      <c r="F2334" s="2" t="s">
        <v>46</v>
      </c>
      <c r="G2334" s="2" t="s">
        <v>47</v>
      </c>
      <c r="H2334" s="2" t="s">
        <v>48</v>
      </c>
      <c r="I2334" s="2" t="s">
        <v>49</v>
      </c>
      <c r="J2334" s="2" t="s">
        <v>51</v>
      </c>
      <c r="K2334" s="11">
        <v>758</v>
      </c>
      <c r="L2334" s="8">
        <v>1083.94</v>
      </c>
    </row>
    <row r="2335" spans="1:12" x14ac:dyDescent="0.25">
      <c r="A2335" s="4" t="s">
        <v>44</v>
      </c>
      <c r="B2335" s="4">
        <v>2023</v>
      </c>
      <c r="C2335" s="47">
        <v>44958</v>
      </c>
      <c r="D2335" s="55">
        <f t="shared" si="41"/>
        <v>44958</v>
      </c>
      <c r="E2335" s="4" t="s">
        <v>45</v>
      </c>
      <c r="F2335" s="4" t="s">
        <v>46</v>
      </c>
      <c r="G2335" s="4" t="s">
        <v>47</v>
      </c>
      <c r="H2335" s="4" t="s">
        <v>48</v>
      </c>
      <c r="I2335" s="4" t="s">
        <v>49</v>
      </c>
      <c r="J2335" s="4" t="s">
        <v>51</v>
      </c>
      <c r="K2335" s="10">
        <v>128</v>
      </c>
      <c r="L2335" s="9">
        <v>195.84</v>
      </c>
    </row>
    <row r="2336" spans="1:12" x14ac:dyDescent="0.25">
      <c r="A2336" s="2" t="s">
        <v>40</v>
      </c>
      <c r="B2336" s="2">
        <v>2023</v>
      </c>
      <c r="C2336" s="46">
        <v>44958</v>
      </c>
      <c r="D2336" s="54">
        <f t="shared" si="41"/>
        <v>44958</v>
      </c>
      <c r="E2336" s="2" t="s">
        <v>45</v>
      </c>
      <c r="F2336" s="2" t="s">
        <v>46</v>
      </c>
      <c r="G2336" s="2" t="s">
        <v>47</v>
      </c>
      <c r="H2336" s="2" t="s">
        <v>48</v>
      </c>
      <c r="I2336" s="2" t="s">
        <v>49</v>
      </c>
      <c r="J2336" s="2" t="s">
        <v>51</v>
      </c>
      <c r="K2336" s="11">
        <v>302</v>
      </c>
      <c r="L2336" s="8">
        <v>431.86</v>
      </c>
    </row>
    <row r="2337" spans="1:12" x14ac:dyDescent="0.25">
      <c r="A2337" s="4" t="s">
        <v>40</v>
      </c>
      <c r="B2337" s="4">
        <v>2023</v>
      </c>
      <c r="C2337" s="47">
        <v>44958</v>
      </c>
      <c r="D2337" s="55">
        <f t="shared" si="41"/>
        <v>44958</v>
      </c>
      <c r="E2337" s="4" t="s">
        <v>45</v>
      </c>
      <c r="F2337" s="4" t="s">
        <v>46</v>
      </c>
      <c r="G2337" s="4" t="s">
        <v>47</v>
      </c>
      <c r="H2337" s="4" t="s">
        <v>48</v>
      </c>
      <c r="I2337" s="4" t="s">
        <v>49</v>
      </c>
      <c r="J2337" s="4" t="s">
        <v>51</v>
      </c>
      <c r="K2337" s="10">
        <v>130</v>
      </c>
      <c r="L2337" s="9">
        <v>185.9</v>
      </c>
    </row>
    <row r="2338" spans="1:12" x14ac:dyDescent="0.25">
      <c r="A2338" s="2" t="s">
        <v>40</v>
      </c>
      <c r="B2338" s="2">
        <v>2023</v>
      </c>
      <c r="C2338" s="46">
        <v>44958</v>
      </c>
      <c r="D2338" s="54">
        <f t="shared" si="41"/>
        <v>44958</v>
      </c>
      <c r="E2338" s="2" t="s">
        <v>45</v>
      </c>
      <c r="F2338" s="2" t="s">
        <v>46</v>
      </c>
      <c r="G2338" s="2" t="s">
        <v>47</v>
      </c>
      <c r="H2338" s="2" t="s">
        <v>48</v>
      </c>
      <c r="I2338" s="2" t="s">
        <v>49</v>
      </c>
      <c r="J2338" s="2" t="s">
        <v>51</v>
      </c>
      <c r="K2338" s="11">
        <v>346</v>
      </c>
      <c r="L2338" s="8">
        <v>494.78</v>
      </c>
    </row>
    <row r="2339" spans="1:12" x14ac:dyDescent="0.25">
      <c r="A2339" s="4" t="s">
        <v>41</v>
      </c>
      <c r="B2339" s="4">
        <v>2023</v>
      </c>
      <c r="C2339" s="47">
        <v>44958</v>
      </c>
      <c r="D2339" s="55">
        <f t="shared" si="41"/>
        <v>44958</v>
      </c>
      <c r="E2339" s="4" t="s">
        <v>45</v>
      </c>
      <c r="F2339" s="4" t="s">
        <v>46</v>
      </c>
      <c r="G2339" s="4" t="s">
        <v>47</v>
      </c>
      <c r="H2339" s="4" t="s">
        <v>48</v>
      </c>
      <c r="I2339" s="4" t="s">
        <v>49</v>
      </c>
      <c r="J2339" s="4" t="s">
        <v>51</v>
      </c>
      <c r="K2339" s="10">
        <v>372</v>
      </c>
      <c r="L2339" s="9">
        <v>531.96</v>
      </c>
    </row>
    <row r="2340" spans="1:12" x14ac:dyDescent="0.25">
      <c r="A2340" s="2" t="s">
        <v>42</v>
      </c>
      <c r="B2340" s="2">
        <v>2023</v>
      </c>
      <c r="C2340" s="46">
        <v>44958</v>
      </c>
      <c r="D2340" s="54">
        <f t="shared" si="41"/>
        <v>44958</v>
      </c>
      <c r="E2340" s="2" t="s">
        <v>45</v>
      </c>
      <c r="F2340" s="2" t="s">
        <v>46</v>
      </c>
      <c r="G2340" s="2" t="s">
        <v>47</v>
      </c>
      <c r="H2340" s="2" t="s">
        <v>48</v>
      </c>
      <c r="I2340" s="2" t="s">
        <v>49</v>
      </c>
      <c r="J2340" s="2" t="s">
        <v>51</v>
      </c>
      <c r="K2340" s="11">
        <v>740</v>
      </c>
      <c r="L2340" s="8">
        <v>1058.2</v>
      </c>
    </row>
    <row r="2341" spans="1:12" x14ac:dyDescent="0.25">
      <c r="A2341" s="4" t="s">
        <v>42</v>
      </c>
      <c r="B2341" s="4">
        <v>2023</v>
      </c>
      <c r="C2341" s="47">
        <v>44958</v>
      </c>
      <c r="D2341" s="55">
        <f t="shared" si="41"/>
        <v>44958</v>
      </c>
      <c r="E2341" s="4" t="s">
        <v>45</v>
      </c>
      <c r="F2341" s="4" t="s">
        <v>46</v>
      </c>
      <c r="G2341" s="4" t="s">
        <v>47</v>
      </c>
      <c r="H2341" s="4" t="s">
        <v>48</v>
      </c>
      <c r="I2341" s="4" t="s">
        <v>49</v>
      </c>
      <c r="J2341" s="4" t="s">
        <v>51</v>
      </c>
      <c r="K2341" s="10">
        <v>129</v>
      </c>
      <c r="L2341" s="9">
        <v>184.47</v>
      </c>
    </row>
    <row r="2342" spans="1:12" x14ac:dyDescent="0.25">
      <c r="A2342" s="2" t="s">
        <v>41</v>
      </c>
      <c r="B2342" s="2">
        <v>2023</v>
      </c>
      <c r="C2342" s="46">
        <v>44958</v>
      </c>
      <c r="D2342" s="54">
        <f t="shared" si="41"/>
        <v>44958</v>
      </c>
      <c r="E2342" s="2" t="s">
        <v>45</v>
      </c>
      <c r="F2342" s="2" t="s">
        <v>46</v>
      </c>
      <c r="G2342" s="2" t="s">
        <v>47</v>
      </c>
      <c r="H2342" s="2" t="s">
        <v>48</v>
      </c>
      <c r="I2342" s="2" t="s">
        <v>49</v>
      </c>
      <c r="J2342" s="2" t="s">
        <v>51</v>
      </c>
      <c r="K2342" s="11">
        <v>746</v>
      </c>
      <c r="L2342" s="8">
        <v>526.24</v>
      </c>
    </row>
    <row r="2343" spans="1:12" x14ac:dyDescent="0.25">
      <c r="A2343" s="4" t="s">
        <v>41</v>
      </c>
      <c r="B2343" s="4">
        <v>2023</v>
      </c>
      <c r="C2343" s="47">
        <v>44958</v>
      </c>
      <c r="D2343" s="55">
        <f t="shared" si="41"/>
        <v>44958</v>
      </c>
      <c r="E2343" s="4" t="s">
        <v>45</v>
      </c>
      <c r="F2343" s="4" t="s">
        <v>46</v>
      </c>
      <c r="G2343" s="4" t="s">
        <v>47</v>
      </c>
      <c r="H2343" s="4" t="s">
        <v>48</v>
      </c>
      <c r="I2343" s="4" t="s">
        <v>49</v>
      </c>
      <c r="J2343" s="4" t="s">
        <v>51</v>
      </c>
      <c r="K2343" s="10">
        <v>780</v>
      </c>
      <c r="L2343" s="9">
        <v>526.24</v>
      </c>
    </row>
    <row r="2344" spans="1:12" x14ac:dyDescent="0.25">
      <c r="A2344" s="2" t="s">
        <v>40</v>
      </c>
      <c r="B2344" s="2">
        <v>2023</v>
      </c>
      <c r="C2344" s="46">
        <v>44958</v>
      </c>
      <c r="D2344" s="54">
        <f t="shared" si="41"/>
        <v>44958</v>
      </c>
      <c r="E2344" s="2" t="s">
        <v>45</v>
      </c>
      <c r="F2344" s="2" t="s">
        <v>46</v>
      </c>
      <c r="G2344" s="2" t="s">
        <v>47</v>
      </c>
      <c r="H2344" s="2" t="s">
        <v>48</v>
      </c>
      <c r="I2344" s="2" t="s">
        <v>49</v>
      </c>
      <c r="J2344" s="2" t="s">
        <v>51</v>
      </c>
      <c r="K2344" s="11">
        <v>127</v>
      </c>
      <c r="L2344" s="8">
        <v>181.61</v>
      </c>
    </row>
    <row r="2345" spans="1:12" x14ac:dyDescent="0.25">
      <c r="A2345" s="4" t="s">
        <v>41</v>
      </c>
      <c r="B2345" s="4">
        <v>2023</v>
      </c>
      <c r="C2345" s="47">
        <v>44958</v>
      </c>
      <c r="D2345" s="55">
        <f t="shared" si="41"/>
        <v>44958</v>
      </c>
      <c r="E2345" s="4" t="s">
        <v>45</v>
      </c>
      <c r="F2345" s="4" t="s">
        <v>46</v>
      </c>
      <c r="G2345" s="4" t="s">
        <v>47</v>
      </c>
      <c r="H2345" s="4" t="s">
        <v>48</v>
      </c>
      <c r="I2345" s="4" t="s">
        <v>49</v>
      </c>
      <c r="J2345" s="4" t="s">
        <v>51</v>
      </c>
      <c r="K2345" s="10">
        <v>301</v>
      </c>
      <c r="L2345" s="9">
        <v>430.43</v>
      </c>
    </row>
    <row r="2346" spans="1:12" x14ac:dyDescent="0.25">
      <c r="A2346" s="2" t="s">
        <v>40</v>
      </c>
      <c r="B2346" s="2">
        <v>2023</v>
      </c>
      <c r="C2346" s="46">
        <v>44958</v>
      </c>
      <c r="D2346" s="54">
        <f t="shared" si="41"/>
        <v>44958</v>
      </c>
      <c r="E2346" s="2" t="s">
        <v>45</v>
      </c>
      <c r="F2346" s="2" t="s">
        <v>46</v>
      </c>
      <c r="G2346" s="2" t="s">
        <v>47</v>
      </c>
      <c r="H2346" s="2" t="s">
        <v>48</v>
      </c>
      <c r="I2346" s="2" t="s">
        <v>49</v>
      </c>
      <c r="J2346" s="2" t="s">
        <v>51</v>
      </c>
      <c r="K2346" s="11">
        <v>349</v>
      </c>
      <c r="L2346" s="8">
        <v>499.07</v>
      </c>
    </row>
    <row r="2347" spans="1:12" x14ac:dyDescent="0.25">
      <c r="A2347" s="4" t="s">
        <v>44</v>
      </c>
      <c r="B2347" s="4">
        <v>2023</v>
      </c>
      <c r="C2347" s="47">
        <v>44958</v>
      </c>
      <c r="D2347" s="55">
        <f t="shared" si="41"/>
        <v>44958</v>
      </c>
      <c r="E2347" s="4" t="s">
        <v>45</v>
      </c>
      <c r="F2347" s="4" t="s">
        <v>46</v>
      </c>
      <c r="G2347" s="4" t="s">
        <v>47</v>
      </c>
      <c r="H2347" s="4" t="s">
        <v>48</v>
      </c>
      <c r="I2347" s="4" t="s">
        <v>49</v>
      </c>
      <c r="J2347" s="4" t="s">
        <v>51</v>
      </c>
      <c r="K2347" s="10">
        <v>749</v>
      </c>
      <c r="L2347" s="9">
        <v>1071.07</v>
      </c>
    </row>
    <row r="2348" spans="1:12" x14ac:dyDescent="0.25">
      <c r="A2348" s="2" t="s">
        <v>42</v>
      </c>
      <c r="B2348" s="2">
        <v>2023</v>
      </c>
      <c r="C2348" s="46">
        <v>44927</v>
      </c>
      <c r="D2348" s="54">
        <f t="shared" si="41"/>
        <v>44927</v>
      </c>
      <c r="E2348" s="2" t="s">
        <v>45</v>
      </c>
      <c r="F2348" s="2" t="s">
        <v>46</v>
      </c>
      <c r="G2348" s="2" t="s">
        <v>47</v>
      </c>
      <c r="H2348" s="2" t="s">
        <v>48</v>
      </c>
      <c r="I2348" s="2" t="s">
        <v>49</v>
      </c>
      <c r="J2348" s="2" t="s">
        <v>51</v>
      </c>
      <c r="K2348" s="11">
        <v>134</v>
      </c>
      <c r="L2348" s="8">
        <v>191.62</v>
      </c>
    </row>
    <row r="2349" spans="1:12" x14ac:dyDescent="0.25">
      <c r="A2349" s="4" t="s">
        <v>41</v>
      </c>
      <c r="B2349" s="4">
        <v>2023</v>
      </c>
      <c r="C2349" s="47">
        <v>44927</v>
      </c>
      <c r="D2349" s="55">
        <f t="shared" si="41"/>
        <v>44927</v>
      </c>
      <c r="E2349" s="4" t="s">
        <v>45</v>
      </c>
      <c r="F2349" s="4" t="s">
        <v>46</v>
      </c>
      <c r="G2349" s="4" t="s">
        <v>47</v>
      </c>
      <c r="H2349" s="4" t="s">
        <v>48</v>
      </c>
      <c r="I2349" s="4" t="s">
        <v>49</v>
      </c>
      <c r="J2349" s="4" t="s">
        <v>51</v>
      </c>
      <c r="K2349" s="10">
        <v>308</v>
      </c>
      <c r="L2349" s="9">
        <v>440.44</v>
      </c>
    </row>
    <row r="2350" spans="1:12" x14ac:dyDescent="0.25">
      <c r="A2350" s="2" t="s">
        <v>40</v>
      </c>
      <c r="B2350" s="2">
        <v>2023</v>
      </c>
      <c r="C2350" s="46">
        <v>44927</v>
      </c>
      <c r="D2350" s="54">
        <f t="shared" si="41"/>
        <v>44927</v>
      </c>
      <c r="E2350" s="2" t="s">
        <v>45</v>
      </c>
      <c r="F2350" s="2" t="s">
        <v>46</v>
      </c>
      <c r="G2350" s="2" t="s">
        <v>47</v>
      </c>
      <c r="H2350" s="2" t="s">
        <v>48</v>
      </c>
      <c r="I2350" s="2" t="s">
        <v>49</v>
      </c>
      <c r="J2350" s="2" t="s">
        <v>51</v>
      </c>
      <c r="K2350" s="11">
        <v>350</v>
      </c>
      <c r="L2350" s="8">
        <v>500.5</v>
      </c>
    </row>
    <row r="2351" spans="1:12" x14ac:dyDescent="0.25">
      <c r="A2351" s="4" t="s">
        <v>40</v>
      </c>
      <c r="B2351" s="4">
        <v>2023</v>
      </c>
      <c r="C2351" s="47">
        <v>44927</v>
      </c>
      <c r="D2351" s="55">
        <f t="shared" si="41"/>
        <v>44927</v>
      </c>
      <c r="E2351" s="4" t="s">
        <v>45</v>
      </c>
      <c r="F2351" s="4" t="s">
        <v>46</v>
      </c>
      <c r="G2351" s="4" t="s">
        <v>47</v>
      </c>
      <c r="H2351" s="4" t="s">
        <v>48</v>
      </c>
      <c r="I2351" s="4" t="s">
        <v>49</v>
      </c>
      <c r="J2351" s="4" t="s">
        <v>51</v>
      </c>
      <c r="K2351" s="10">
        <v>136</v>
      </c>
      <c r="L2351" s="9">
        <v>194.48</v>
      </c>
    </row>
    <row r="2352" spans="1:12" x14ac:dyDescent="0.25">
      <c r="A2352" s="2" t="s">
        <v>44</v>
      </c>
      <c r="B2352" s="2">
        <v>2023</v>
      </c>
      <c r="C2352" s="46">
        <v>44927</v>
      </c>
      <c r="D2352" s="54">
        <f t="shared" si="41"/>
        <v>44927</v>
      </c>
      <c r="E2352" s="2" t="s">
        <v>45</v>
      </c>
      <c r="F2352" s="2" t="s">
        <v>46</v>
      </c>
      <c r="G2352" s="2" t="s">
        <v>47</v>
      </c>
      <c r="H2352" s="2" t="s">
        <v>48</v>
      </c>
      <c r="I2352" s="2" t="s">
        <v>49</v>
      </c>
      <c r="J2352" s="2" t="s">
        <v>51</v>
      </c>
      <c r="K2352" s="11">
        <v>304</v>
      </c>
      <c r="L2352" s="8">
        <v>434.72</v>
      </c>
    </row>
    <row r="2353" spans="1:12" x14ac:dyDescent="0.25">
      <c r="A2353" s="4" t="s">
        <v>40</v>
      </c>
      <c r="B2353" s="4">
        <v>2023</v>
      </c>
      <c r="C2353" s="47">
        <v>44927</v>
      </c>
      <c r="D2353" s="55">
        <f t="shared" si="41"/>
        <v>44927</v>
      </c>
      <c r="E2353" s="4" t="s">
        <v>45</v>
      </c>
      <c r="F2353" s="4" t="s">
        <v>46</v>
      </c>
      <c r="G2353" s="4" t="s">
        <v>47</v>
      </c>
      <c r="H2353" s="4" t="s">
        <v>48</v>
      </c>
      <c r="I2353" s="4" t="s">
        <v>49</v>
      </c>
      <c r="J2353" s="4" t="s">
        <v>51</v>
      </c>
      <c r="K2353" s="10">
        <v>352</v>
      </c>
      <c r="L2353" s="9">
        <v>503.36</v>
      </c>
    </row>
    <row r="2354" spans="1:12" x14ac:dyDescent="0.25">
      <c r="A2354" s="2" t="s">
        <v>40</v>
      </c>
      <c r="B2354" s="2">
        <v>2023</v>
      </c>
      <c r="C2354" s="46">
        <v>44927</v>
      </c>
      <c r="D2354" s="54">
        <f t="shared" si="41"/>
        <v>44927</v>
      </c>
      <c r="E2354" s="2" t="s">
        <v>45</v>
      </c>
      <c r="F2354" s="2" t="s">
        <v>46</v>
      </c>
      <c r="G2354" s="2" t="s">
        <v>47</v>
      </c>
      <c r="H2354" s="2" t="s">
        <v>48</v>
      </c>
      <c r="I2354" s="2" t="s">
        <v>49</v>
      </c>
      <c r="J2354" s="2" t="s">
        <v>51</v>
      </c>
      <c r="K2354" s="11">
        <v>132</v>
      </c>
      <c r="L2354" s="8">
        <v>188.76</v>
      </c>
    </row>
    <row r="2355" spans="1:12" x14ac:dyDescent="0.25">
      <c r="A2355" s="4" t="s">
        <v>41</v>
      </c>
      <c r="B2355" s="4">
        <v>2023</v>
      </c>
      <c r="C2355" s="47">
        <v>44927</v>
      </c>
      <c r="D2355" s="55">
        <f t="shared" si="41"/>
        <v>44927</v>
      </c>
      <c r="E2355" s="4" t="s">
        <v>45</v>
      </c>
      <c r="F2355" s="4" t="s">
        <v>46</v>
      </c>
      <c r="G2355" s="4" t="s">
        <v>47</v>
      </c>
      <c r="H2355" s="4" t="s">
        <v>48</v>
      </c>
      <c r="I2355" s="4" t="s">
        <v>49</v>
      </c>
      <c r="J2355" s="4" t="s">
        <v>51</v>
      </c>
      <c r="K2355" s="10">
        <v>706</v>
      </c>
      <c r="L2355" s="9">
        <v>1009.5799999999999</v>
      </c>
    </row>
    <row r="2356" spans="1:12" x14ac:dyDescent="0.25">
      <c r="A2356" s="2" t="s">
        <v>40</v>
      </c>
      <c r="B2356" s="2">
        <v>2023</v>
      </c>
      <c r="C2356" s="46">
        <v>44927</v>
      </c>
      <c r="D2356" s="54">
        <f t="shared" si="41"/>
        <v>44927</v>
      </c>
      <c r="E2356" s="2" t="s">
        <v>45</v>
      </c>
      <c r="F2356" s="2" t="s">
        <v>46</v>
      </c>
      <c r="G2356" s="2" t="s">
        <v>47</v>
      </c>
      <c r="H2356" s="2" t="s">
        <v>48</v>
      </c>
      <c r="I2356" s="2" t="s">
        <v>49</v>
      </c>
      <c r="J2356" s="2" t="s">
        <v>51</v>
      </c>
      <c r="K2356" s="11">
        <v>739</v>
      </c>
      <c r="L2356" s="8">
        <v>1056.77</v>
      </c>
    </row>
    <row r="2357" spans="1:12" x14ac:dyDescent="0.25">
      <c r="A2357" s="4" t="s">
        <v>40</v>
      </c>
      <c r="B2357" s="4">
        <v>2023</v>
      </c>
      <c r="C2357" s="47">
        <v>44927</v>
      </c>
      <c r="D2357" s="55">
        <f t="shared" si="41"/>
        <v>44927</v>
      </c>
      <c r="E2357" s="4" t="s">
        <v>45</v>
      </c>
      <c r="F2357" s="4" t="s">
        <v>46</v>
      </c>
      <c r="G2357" s="4" t="s">
        <v>47</v>
      </c>
      <c r="H2357" s="4" t="s">
        <v>48</v>
      </c>
      <c r="I2357" s="4" t="s">
        <v>49</v>
      </c>
      <c r="J2357" s="4" t="s">
        <v>51</v>
      </c>
      <c r="K2357" s="10">
        <v>135</v>
      </c>
      <c r="L2357" s="9">
        <v>193.05</v>
      </c>
    </row>
    <row r="2358" spans="1:12" x14ac:dyDescent="0.25">
      <c r="A2358" s="2" t="s">
        <v>40</v>
      </c>
      <c r="B2358" s="2">
        <v>2023</v>
      </c>
      <c r="C2358" s="46">
        <v>44927</v>
      </c>
      <c r="D2358" s="54">
        <f t="shared" si="41"/>
        <v>44927</v>
      </c>
      <c r="E2358" s="2" t="s">
        <v>45</v>
      </c>
      <c r="F2358" s="2" t="s">
        <v>46</v>
      </c>
      <c r="G2358" s="2" t="s">
        <v>47</v>
      </c>
      <c r="H2358" s="2" t="s">
        <v>48</v>
      </c>
      <c r="I2358" s="2" t="s">
        <v>49</v>
      </c>
      <c r="J2358" s="2" t="s">
        <v>51</v>
      </c>
      <c r="K2358" s="11">
        <v>779</v>
      </c>
      <c r="L2358" s="8">
        <v>526.24</v>
      </c>
    </row>
    <row r="2359" spans="1:12" x14ac:dyDescent="0.25">
      <c r="A2359" s="4" t="s">
        <v>40</v>
      </c>
      <c r="B2359" s="4">
        <v>2023</v>
      </c>
      <c r="C2359" s="47">
        <v>44927</v>
      </c>
      <c r="D2359" s="55">
        <f t="shared" si="41"/>
        <v>44927</v>
      </c>
      <c r="E2359" s="4" t="s">
        <v>45</v>
      </c>
      <c r="F2359" s="4" t="s">
        <v>46</v>
      </c>
      <c r="G2359" s="4" t="s">
        <v>47</v>
      </c>
      <c r="H2359" s="4" t="s">
        <v>48</v>
      </c>
      <c r="I2359" s="4" t="s">
        <v>49</v>
      </c>
      <c r="J2359" s="4" t="s">
        <v>51</v>
      </c>
      <c r="K2359" s="10">
        <v>133</v>
      </c>
      <c r="L2359" s="9">
        <v>190.19</v>
      </c>
    </row>
    <row r="2360" spans="1:12" x14ac:dyDescent="0.25">
      <c r="A2360" s="2" t="s">
        <v>42</v>
      </c>
      <c r="B2360" s="2">
        <v>2023</v>
      </c>
      <c r="C2360" s="46">
        <v>44927</v>
      </c>
      <c r="D2360" s="54">
        <f t="shared" si="41"/>
        <v>44927</v>
      </c>
      <c r="E2360" s="2" t="s">
        <v>45</v>
      </c>
      <c r="F2360" s="2" t="s">
        <v>46</v>
      </c>
      <c r="G2360" s="2" t="s">
        <v>47</v>
      </c>
      <c r="H2360" s="2" t="s">
        <v>48</v>
      </c>
      <c r="I2360" s="2" t="s">
        <v>49</v>
      </c>
      <c r="J2360" s="2" t="s">
        <v>51</v>
      </c>
      <c r="K2360" s="11">
        <v>307</v>
      </c>
      <c r="L2360" s="8">
        <v>439.01</v>
      </c>
    </row>
    <row r="2361" spans="1:12" x14ac:dyDescent="0.25">
      <c r="A2361" s="4" t="s">
        <v>40</v>
      </c>
      <c r="B2361" s="4">
        <v>2023</v>
      </c>
      <c r="C2361" s="47">
        <v>44927</v>
      </c>
      <c r="D2361" s="55">
        <f t="shared" si="41"/>
        <v>44927</v>
      </c>
      <c r="E2361" s="4" t="s">
        <v>45</v>
      </c>
      <c r="F2361" s="4" t="s">
        <v>46</v>
      </c>
      <c r="G2361" s="4" t="s">
        <v>47</v>
      </c>
      <c r="H2361" s="4" t="s">
        <v>48</v>
      </c>
      <c r="I2361" s="4" t="s">
        <v>49</v>
      </c>
      <c r="J2361" s="4" t="s">
        <v>51</v>
      </c>
      <c r="K2361" s="10">
        <v>355</v>
      </c>
      <c r="L2361" s="9">
        <v>507.65</v>
      </c>
    </row>
    <row r="2362" spans="1:12" x14ac:dyDescent="0.25">
      <c r="A2362" s="2" t="s">
        <v>40</v>
      </c>
      <c r="B2362" s="2">
        <v>2023</v>
      </c>
      <c r="C2362" s="46">
        <v>44927</v>
      </c>
      <c r="D2362" s="54">
        <f t="shared" si="41"/>
        <v>44927</v>
      </c>
      <c r="E2362" s="2" t="s">
        <v>45</v>
      </c>
      <c r="F2362" s="2" t="s">
        <v>46</v>
      </c>
      <c r="G2362" s="2" t="s">
        <v>47</v>
      </c>
      <c r="H2362" s="2" t="s">
        <v>48</v>
      </c>
      <c r="I2362" s="2" t="s">
        <v>49</v>
      </c>
      <c r="J2362" s="2" t="s">
        <v>51</v>
      </c>
      <c r="K2362" s="11">
        <v>131</v>
      </c>
      <c r="L2362" s="8">
        <v>187.32999999999998</v>
      </c>
    </row>
    <row r="2363" spans="1:12" x14ac:dyDescent="0.25">
      <c r="A2363" s="4" t="s">
        <v>41</v>
      </c>
      <c r="B2363" s="4">
        <v>2023</v>
      </c>
      <c r="C2363" s="47">
        <v>44927</v>
      </c>
      <c r="D2363" s="55">
        <f t="shared" si="41"/>
        <v>44927</v>
      </c>
      <c r="E2363" s="4" t="s">
        <v>45</v>
      </c>
      <c r="F2363" s="4" t="s">
        <v>46</v>
      </c>
      <c r="G2363" s="4" t="s">
        <v>47</v>
      </c>
      <c r="H2363" s="4" t="s">
        <v>48</v>
      </c>
      <c r="I2363" s="4" t="s">
        <v>49</v>
      </c>
      <c r="J2363" s="4" t="s">
        <v>51</v>
      </c>
      <c r="K2363" s="10">
        <v>305</v>
      </c>
      <c r="L2363" s="9">
        <v>436.15</v>
      </c>
    </row>
    <row r="2364" spans="1:12" x14ac:dyDescent="0.25">
      <c r="A2364" s="2" t="s">
        <v>42</v>
      </c>
      <c r="B2364" s="2">
        <v>2023</v>
      </c>
      <c r="C2364" s="46">
        <v>44927</v>
      </c>
      <c r="D2364" s="54">
        <f t="shared" si="41"/>
        <v>44927</v>
      </c>
      <c r="E2364" s="2" t="s">
        <v>45</v>
      </c>
      <c r="F2364" s="2" t="s">
        <v>46</v>
      </c>
      <c r="G2364" s="2" t="s">
        <v>47</v>
      </c>
      <c r="H2364" s="2" t="s">
        <v>48</v>
      </c>
      <c r="I2364" s="2" t="s">
        <v>49</v>
      </c>
      <c r="J2364" s="2" t="s">
        <v>51</v>
      </c>
      <c r="K2364" s="11">
        <v>748</v>
      </c>
      <c r="L2364" s="8">
        <v>1069.6399999999999</v>
      </c>
    </row>
    <row r="2365" spans="1:12" x14ac:dyDescent="0.25">
      <c r="A2365" s="4" t="s">
        <v>40</v>
      </c>
      <c r="B2365" s="4">
        <v>2023</v>
      </c>
      <c r="C2365" s="47">
        <v>45108</v>
      </c>
      <c r="D2365" s="55">
        <f t="shared" si="41"/>
        <v>45108</v>
      </c>
      <c r="E2365" s="4" t="s">
        <v>45</v>
      </c>
      <c r="F2365" s="4" t="s">
        <v>46</v>
      </c>
      <c r="G2365" s="4" t="s">
        <v>47</v>
      </c>
      <c r="H2365" s="4" t="s">
        <v>48</v>
      </c>
      <c r="I2365" s="4" t="s">
        <v>49</v>
      </c>
      <c r="J2365" s="4" t="s">
        <v>51</v>
      </c>
      <c r="K2365" s="10">
        <v>350</v>
      </c>
      <c r="L2365" s="9">
        <v>535.5</v>
      </c>
    </row>
    <row r="2366" spans="1:12" x14ac:dyDescent="0.25">
      <c r="A2366" s="2" t="s">
        <v>40</v>
      </c>
      <c r="B2366" s="2">
        <v>2023</v>
      </c>
      <c r="C2366" s="46">
        <v>45108</v>
      </c>
      <c r="D2366" s="54">
        <f t="shared" si="41"/>
        <v>45108</v>
      </c>
      <c r="E2366" s="2" t="s">
        <v>45</v>
      </c>
      <c r="F2366" s="2" t="s">
        <v>46</v>
      </c>
      <c r="G2366" s="2" t="s">
        <v>47</v>
      </c>
      <c r="H2366" s="2" t="s">
        <v>48</v>
      </c>
      <c r="I2366" s="2" t="s">
        <v>49</v>
      </c>
      <c r="J2366" s="2" t="s">
        <v>51</v>
      </c>
      <c r="K2366" s="11">
        <v>320</v>
      </c>
      <c r="L2366" s="8">
        <v>457.6</v>
      </c>
    </row>
    <row r="2367" spans="1:12" x14ac:dyDescent="0.25">
      <c r="A2367" s="4" t="s">
        <v>42</v>
      </c>
      <c r="B2367" s="4">
        <v>2023</v>
      </c>
      <c r="C2367" s="47">
        <v>45108</v>
      </c>
      <c r="D2367" s="55">
        <f t="shared" si="41"/>
        <v>45108</v>
      </c>
      <c r="E2367" s="4" t="s">
        <v>45</v>
      </c>
      <c r="F2367" s="4" t="s">
        <v>46</v>
      </c>
      <c r="G2367" s="4" t="s">
        <v>47</v>
      </c>
      <c r="H2367" s="4" t="s">
        <v>48</v>
      </c>
      <c r="I2367" s="4" t="s">
        <v>49</v>
      </c>
      <c r="J2367" s="4" t="s">
        <v>51</v>
      </c>
      <c r="K2367" s="10">
        <v>346</v>
      </c>
      <c r="L2367" s="9">
        <v>494.78</v>
      </c>
    </row>
    <row r="2368" spans="1:12" x14ac:dyDescent="0.25">
      <c r="A2368" s="2" t="s">
        <v>43</v>
      </c>
      <c r="B2368" s="2">
        <v>2023</v>
      </c>
      <c r="C2368" s="46">
        <v>45108</v>
      </c>
      <c r="D2368" s="54">
        <f t="shared" si="41"/>
        <v>45108</v>
      </c>
      <c r="E2368" s="2" t="s">
        <v>45</v>
      </c>
      <c r="F2368" s="2" t="s">
        <v>46</v>
      </c>
      <c r="G2368" s="2" t="s">
        <v>47</v>
      </c>
      <c r="H2368" s="2" t="s">
        <v>48</v>
      </c>
      <c r="I2368" s="2" t="s">
        <v>49</v>
      </c>
      <c r="J2368" s="2" t="s">
        <v>51</v>
      </c>
      <c r="K2368" s="11">
        <v>322</v>
      </c>
      <c r="L2368" s="8">
        <v>460.46000000000004</v>
      </c>
    </row>
    <row r="2369" spans="1:12" x14ac:dyDescent="0.25">
      <c r="A2369" s="4" t="s">
        <v>40</v>
      </c>
      <c r="B2369" s="4">
        <v>2023</v>
      </c>
      <c r="C2369" s="47">
        <v>45108</v>
      </c>
      <c r="D2369" s="55">
        <f t="shared" ref="D2369:D2432" si="42">C2369</f>
        <v>45108</v>
      </c>
      <c r="E2369" s="4" t="s">
        <v>45</v>
      </c>
      <c r="F2369" s="4" t="s">
        <v>46</v>
      </c>
      <c r="G2369" s="4" t="s">
        <v>47</v>
      </c>
      <c r="H2369" s="4" t="s">
        <v>48</v>
      </c>
      <c r="I2369" s="4" t="s">
        <v>49</v>
      </c>
      <c r="J2369" s="4" t="s">
        <v>51</v>
      </c>
      <c r="K2369" s="10">
        <v>658</v>
      </c>
      <c r="L2369" s="9">
        <v>940.94</v>
      </c>
    </row>
    <row r="2370" spans="1:12" x14ac:dyDescent="0.25">
      <c r="A2370" s="2" t="s">
        <v>42</v>
      </c>
      <c r="B2370" s="2">
        <v>2023</v>
      </c>
      <c r="C2370" s="46">
        <v>45108</v>
      </c>
      <c r="D2370" s="54">
        <f t="shared" si="42"/>
        <v>45108</v>
      </c>
      <c r="E2370" s="2" t="s">
        <v>45</v>
      </c>
      <c r="F2370" s="2" t="s">
        <v>46</v>
      </c>
      <c r="G2370" s="2" t="s">
        <v>47</v>
      </c>
      <c r="H2370" s="2" t="s">
        <v>48</v>
      </c>
      <c r="I2370" s="2" t="s">
        <v>49</v>
      </c>
      <c r="J2370" s="2" t="s">
        <v>51</v>
      </c>
      <c r="K2370" s="11">
        <v>745</v>
      </c>
      <c r="L2370" s="8">
        <v>1065.3499999999999</v>
      </c>
    </row>
    <row r="2371" spans="1:12" x14ac:dyDescent="0.25">
      <c r="A2371" s="4" t="s">
        <v>42</v>
      </c>
      <c r="B2371" s="4">
        <v>2023</v>
      </c>
      <c r="C2371" s="47">
        <v>45108</v>
      </c>
      <c r="D2371" s="55">
        <f t="shared" si="42"/>
        <v>45108</v>
      </c>
      <c r="E2371" s="4" t="s">
        <v>45</v>
      </c>
      <c r="F2371" s="4" t="s">
        <v>46</v>
      </c>
      <c r="G2371" s="4" t="s">
        <v>47</v>
      </c>
      <c r="H2371" s="4" t="s">
        <v>48</v>
      </c>
      <c r="I2371" s="4" t="s">
        <v>49</v>
      </c>
      <c r="J2371" s="4" t="s">
        <v>51</v>
      </c>
      <c r="K2371" s="10">
        <v>345</v>
      </c>
      <c r="L2371" s="9">
        <v>493.35</v>
      </c>
    </row>
    <row r="2372" spans="1:12" x14ac:dyDescent="0.25">
      <c r="A2372" s="2" t="s">
        <v>40</v>
      </c>
      <c r="B2372" s="2">
        <v>2023</v>
      </c>
      <c r="C2372" s="46">
        <v>45108</v>
      </c>
      <c r="D2372" s="54">
        <f t="shared" si="42"/>
        <v>45108</v>
      </c>
      <c r="E2372" s="2" t="s">
        <v>45</v>
      </c>
      <c r="F2372" s="2" t="s">
        <v>46</v>
      </c>
      <c r="G2372" s="2" t="s">
        <v>47</v>
      </c>
      <c r="H2372" s="2" t="s">
        <v>48</v>
      </c>
      <c r="I2372" s="2" t="s">
        <v>49</v>
      </c>
      <c r="J2372" s="2" t="s">
        <v>51</v>
      </c>
      <c r="K2372" s="11">
        <v>784</v>
      </c>
      <c r="L2372" s="8">
        <v>526.24</v>
      </c>
    </row>
    <row r="2373" spans="1:12" x14ac:dyDescent="0.25">
      <c r="A2373" s="4" t="s">
        <v>43</v>
      </c>
      <c r="B2373" s="4">
        <v>2023</v>
      </c>
      <c r="C2373" s="47">
        <v>45108</v>
      </c>
      <c r="D2373" s="55">
        <f t="shared" si="42"/>
        <v>45108</v>
      </c>
      <c r="E2373" s="4" t="s">
        <v>45</v>
      </c>
      <c r="F2373" s="4" t="s">
        <v>46</v>
      </c>
      <c r="G2373" s="4" t="s">
        <v>47</v>
      </c>
      <c r="H2373" s="4" t="s">
        <v>48</v>
      </c>
      <c r="I2373" s="4" t="s">
        <v>49</v>
      </c>
      <c r="J2373" s="4" t="s">
        <v>51</v>
      </c>
      <c r="K2373" s="10">
        <v>349</v>
      </c>
      <c r="L2373" s="9">
        <v>499.07</v>
      </c>
    </row>
    <row r="2374" spans="1:12" x14ac:dyDescent="0.25">
      <c r="A2374" s="2" t="s">
        <v>42</v>
      </c>
      <c r="B2374" s="2">
        <v>2023</v>
      </c>
      <c r="C2374" s="46">
        <v>45108</v>
      </c>
      <c r="D2374" s="54">
        <f t="shared" si="42"/>
        <v>45108</v>
      </c>
      <c r="E2374" s="2" t="s">
        <v>45</v>
      </c>
      <c r="F2374" s="2" t="s">
        <v>46</v>
      </c>
      <c r="G2374" s="2" t="s">
        <v>47</v>
      </c>
      <c r="H2374" s="2" t="s">
        <v>48</v>
      </c>
      <c r="I2374" s="2" t="s">
        <v>49</v>
      </c>
      <c r="J2374" s="2" t="s">
        <v>51</v>
      </c>
      <c r="K2374" s="11">
        <v>319</v>
      </c>
      <c r="L2374" s="8">
        <v>456.16999999999996</v>
      </c>
    </row>
    <row r="2375" spans="1:12" x14ac:dyDescent="0.25">
      <c r="A2375" s="4" t="s">
        <v>40</v>
      </c>
      <c r="B2375" s="4">
        <v>2023</v>
      </c>
      <c r="C2375" s="47">
        <v>45108</v>
      </c>
      <c r="D2375" s="55">
        <f t="shared" si="42"/>
        <v>45108</v>
      </c>
      <c r="E2375" s="4" t="s">
        <v>45</v>
      </c>
      <c r="F2375" s="4" t="s">
        <v>46</v>
      </c>
      <c r="G2375" s="4" t="s">
        <v>47</v>
      </c>
      <c r="H2375" s="4" t="s">
        <v>48</v>
      </c>
      <c r="I2375" s="4" t="s">
        <v>49</v>
      </c>
      <c r="J2375" s="4" t="s">
        <v>51</v>
      </c>
      <c r="K2375" s="10">
        <v>347</v>
      </c>
      <c r="L2375" s="9">
        <v>496.21000000000004</v>
      </c>
    </row>
    <row r="2376" spans="1:12" x14ac:dyDescent="0.25">
      <c r="A2376" s="2" t="s">
        <v>40</v>
      </c>
      <c r="B2376" s="2">
        <v>2023</v>
      </c>
      <c r="C2376" s="46">
        <v>45108</v>
      </c>
      <c r="D2376" s="54">
        <f t="shared" si="42"/>
        <v>45108</v>
      </c>
      <c r="E2376" s="2" t="s">
        <v>45</v>
      </c>
      <c r="F2376" s="2" t="s">
        <v>46</v>
      </c>
      <c r="G2376" s="2" t="s">
        <v>47</v>
      </c>
      <c r="H2376" s="2" t="s">
        <v>48</v>
      </c>
      <c r="I2376" s="2" t="s">
        <v>49</v>
      </c>
      <c r="J2376" s="2" t="s">
        <v>51</v>
      </c>
      <c r="K2376" s="11">
        <v>753</v>
      </c>
      <c r="L2376" s="8">
        <v>1076.79</v>
      </c>
    </row>
    <row r="2377" spans="1:12" x14ac:dyDescent="0.25">
      <c r="A2377" s="4" t="s">
        <v>40</v>
      </c>
      <c r="B2377" s="4">
        <v>2023</v>
      </c>
      <c r="C2377" s="47">
        <v>45078</v>
      </c>
      <c r="D2377" s="55">
        <f t="shared" si="42"/>
        <v>45078</v>
      </c>
      <c r="E2377" s="4" t="s">
        <v>45</v>
      </c>
      <c r="F2377" s="4" t="s">
        <v>46</v>
      </c>
      <c r="G2377" s="4" t="s">
        <v>47</v>
      </c>
      <c r="H2377" s="4" t="s">
        <v>48</v>
      </c>
      <c r="I2377" s="4" t="s">
        <v>49</v>
      </c>
      <c r="J2377" s="4" t="s">
        <v>51</v>
      </c>
      <c r="K2377" s="10">
        <v>326</v>
      </c>
      <c r="L2377" s="9">
        <v>466.18</v>
      </c>
    </row>
    <row r="2378" spans="1:12" x14ac:dyDescent="0.25">
      <c r="A2378" s="2" t="s">
        <v>41</v>
      </c>
      <c r="B2378" s="2">
        <v>2023</v>
      </c>
      <c r="C2378" s="46">
        <v>45078</v>
      </c>
      <c r="D2378" s="54">
        <f t="shared" si="42"/>
        <v>45078</v>
      </c>
      <c r="E2378" s="2" t="s">
        <v>45</v>
      </c>
      <c r="F2378" s="2" t="s">
        <v>46</v>
      </c>
      <c r="G2378" s="2" t="s">
        <v>47</v>
      </c>
      <c r="H2378" s="2" t="s">
        <v>48</v>
      </c>
      <c r="I2378" s="2" t="s">
        <v>49</v>
      </c>
      <c r="J2378" s="2" t="s">
        <v>51</v>
      </c>
      <c r="K2378" s="11">
        <v>352</v>
      </c>
      <c r="L2378" s="8">
        <v>503.36</v>
      </c>
    </row>
    <row r="2379" spans="1:12" x14ac:dyDescent="0.25">
      <c r="A2379" s="4" t="s">
        <v>40</v>
      </c>
      <c r="B2379" s="4">
        <v>2023</v>
      </c>
      <c r="C2379" s="47">
        <v>45078</v>
      </c>
      <c r="D2379" s="55">
        <f t="shared" si="42"/>
        <v>45078</v>
      </c>
      <c r="E2379" s="4" t="s">
        <v>45</v>
      </c>
      <c r="F2379" s="4" t="s">
        <v>46</v>
      </c>
      <c r="G2379" s="4" t="s">
        <v>47</v>
      </c>
      <c r="H2379" s="4" t="s">
        <v>48</v>
      </c>
      <c r="I2379" s="4" t="s">
        <v>49</v>
      </c>
      <c r="J2379" s="4" t="s">
        <v>51</v>
      </c>
      <c r="K2379" s="10">
        <v>328</v>
      </c>
      <c r="L2379" s="9">
        <v>469.03999999999996</v>
      </c>
    </row>
    <row r="2380" spans="1:12" x14ac:dyDescent="0.25">
      <c r="A2380" s="2" t="s">
        <v>41</v>
      </c>
      <c r="B2380" s="2">
        <v>2023</v>
      </c>
      <c r="C2380" s="46">
        <v>45078</v>
      </c>
      <c r="D2380" s="54">
        <f t="shared" si="42"/>
        <v>45078</v>
      </c>
      <c r="E2380" s="2" t="s">
        <v>45</v>
      </c>
      <c r="F2380" s="2" t="s">
        <v>46</v>
      </c>
      <c r="G2380" s="2" t="s">
        <v>47</v>
      </c>
      <c r="H2380" s="2" t="s">
        <v>48</v>
      </c>
      <c r="I2380" s="2" t="s">
        <v>49</v>
      </c>
      <c r="J2380" s="2" t="s">
        <v>51</v>
      </c>
      <c r="K2380" s="11">
        <v>657</v>
      </c>
      <c r="L2380" s="8">
        <v>939.51</v>
      </c>
    </row>
    <row r="2381" spans="1:12" x14ac:dyDescent="0.25">
      <c r="A2381" s="4" t="s">
        <v>40</v>
      </c>
      <c r="B2381" s="4">
        <v>2023</v>
      </c>
      <c r="C2381" s="47">
        <v>45078</v>
      </c>
      <c r="D2381" s="55">
        <f t="shared" si="42"/>
        <v>45078</v>
      </c>
      <c r="E2381" s="4" t="s">
        <v>45</v>
      </c>
      <c r="F2381" s="4" t="s">
        <v>46</v>
      </c>
      <c r="G2381" s="4" t="s">
        <v>47</v>
      </c>
      <c r="H2381" s="4" t="s">
        <v>48</v>
      </c>
      <c r="I2381" s="4" t="s">
        <v>49</v>
      </c>
      <c r="J2381" s="4" t="s">
        <v>51</v>
      </c>
      <c r="K2381" s="10">
        <v>744</v>
      </c>
      <c r="L2381" s="9">
        <v>1063.92</v>
      </c>
    </row>
    <row r="2382" spans="1:12" x14ac:dyDescent="0.25">
      <c r="A2382" s="2" t="s">
        <v>40</v>
      </c>
      <c r="B2382" s="2">
        <v>2023</v>
      </c>
      <c r="C2382" s="46">
        <v>45078</v>
      </c>
      <c r="D2382" s="54">
        <f t="shared" si="42"/>
        <v>45078</v>
      </c>
      <c r="E2382" s="2" t="s">
        <v>45</v>
      </c>
      <c r="F2382" s="2" t="s">
        <v>46</v>
      </c>
      <c r="G2382" s="2" t="s">
        <v>47</v>
      </c>
      <c r="H2382" s="2" t="s">
        <v>48</v>
      </c>
      <c r="I2382" s="2" t="s">
        <v>49</v>
      </c>
      <c r="J2382" s="2" t="s">
        <v>51</v>
      </c>
      <c r="K2382" s="11">
        <v>351</v>
      </c>
      <c r="L2382" s="8">
        <v>501.93</v>
      </c>
    </row>
    <row r="2383" spans="1:12" x14ac:dyDescent="0.25">
      <c r="A2383" s="4" t="s">
        <v>41</v>
      </c>
      <c r="B2383" s="4">
        <v>2023</v>
      </c>
      <c r="C2383" s="47">
        <v>45078</v>
      </c>
      <c r="D2383" s="55">
        <f t="shared" si="42"/>
        <v>45078</v>
      </c>
      <c r="E2383" s="4" t="s">
        <v>45</v>
      </c>
      <c r="F2383" s="4" t="s">
        <v>46</v>
      </c>
      <c r="G2383" s="4" t="s">
        <v>47</v>
      </c>
      <c r="H2383" s="4" t="s">
        <v>48</v>
      </c>
      <c r="I2383" s="4" t="s">
        <v>49</v>
      </c>
      <c r="J2383" s="4" t="s">
        <v>51</v>
      </c>
      <c r="K2383" s="10">
        <v>783</v>
      </c>
      <c r="L2383" s="9">
        <v>526.24</v>
      </c>
    </row>
    <row r="2384" spans="1:12" x14ac:dyDescent="0.25">
      <c r="A2384" s="2" t="s">
        <v>40</v>
      </c>
      <c r="B2384" s="2">
        <v>2023</v>
      </c>
      <c r="C2384" s="46">
        <v>45078</v>
      </c>
      <c r="D2384" s="54">
        <f t="shared" si="42"/>
        <v>45078</v>
      </c>
      <c r="E2384" s="2" t="s">
        <v>45</v>
      </c>
      <c r="F2384" s="2" t="s">
        <v>46</v>
      </c>
      <c r="G2384" s="2" t="s">
        <v>47</v>
      </c>
      <c r="H2384" s="2" t="s">
        <v>48</v>
      </c>
      <c r="I2384" s="2" t="s">
        <v>49</v>
      </c>
      <c r="J2384" s="2" t="s">
        <v>51</v>
      </c>
      <c r="K2384" s="11">
        <v>355</v>
      </c>
      <c r="L2384" s="8">
        <v>507.65</v>
      </c>
    </row>
    <row r="2385" spans="1:12" x14ac:dyDescent="0.25">
      <c r="A2385" s="4" t="s">
        <v>41</v>
      </c>
      <c r="B2385" s="4">
        <v>2023</v>
      </c>
      <c r="C2385" s="47">
        <v>45078</v>
      </c>
      <c r="D2385" s="55">
        <f t="shared" si="42"/>
        <v>45078</v>
      </c>
      <c r="E2385" s="4" t="s">
        <v>45</v>
      </c>
      <c r="F2385" s="4" t="s">
        <v>46</v>
      </c>
      <c r="G2385" s="4" t="s">
        <v>47</v>
      </c>
      <c r="H2385" s="4" t="s">
        <v>48</v>
      </c>
      <c r="I2385" s="4" t="s">
        <v>49</v>
      </c>
      <c r="J2385" s="4" t="s">
        <v>51</v>
      </c>
      <c r="K2385" s="10">
        <v>325</v>
      </c>
      <c r="L2385" s="9">
        <v>464.75</v>
      </c>
    </row>
    <row r="2386" spans="1:12" x14ac:dyDescent="0.25">
      <c r="A2386" s="2" t="s">
        <v>40</v>
      </c>
      <c r="B2386" s="2">
        <v>2023</v>
      </c>
      <c r="C2386" s="46">
        <v>45078</v>
      </c>
      <c r="D2386" s="54">
        <f t="shared" si="42"/>
        <v>45078</v>
      </c>
      <c r="E2386" s="2" t="s">
        <v>45</v>
      </c>
      <c r="F2386" s="2" t="s">
        <v>46</v>
      </c>
      <c r="G2386" s="2" t="s">
        <v>47</v>
      </c>
      <c r="H2386" s="2" t="s">
        <v>48</v>
      </c>
      <c r="I2386" s="2" t="s">
        <v>49</v>
      </c>
      <c r="J2386" s="2" t="s">
        <v>51</v>
      </c>
      <c r="K2386" s="11">
        <v>353</v>
      </c>
      <c r="L2386" s="8">
        <v>504.78999999999996</v>
      </c>
    </row>
    <row r="2387" spans="1:12" x14ac:dyDescent="0.25">
      <c r="A2387" s="4" t="s">
        <v>41</v>
      </c>
      <c r="B2387" s="4">
        <v>2023</v>
      </c>
      <c r="C2387" s="47">
        <v>44986</v>
      </c>
      <c r="D2387" s="55">
        <f t="shared" si="42"/>
        <v>44986</v>
      </c>
      <c r="E2387" s="4" t="s">
        <v>45</v>
      </c>
      <c r="F2387" s="4" t="s">
        <v>46</v>
      </c>
      <c r="G2387" s="4" t="s">
        <v>47</v>
      </c>
      <c r="H2387" s="4" t="s">
        <v>48</v>
      </c>
      <c r="I2387" s="4" t="s">
        <v>49</v>
      </c>
      <c r="J2387" s="4" t="s">
        <v>51</v>
      </c>
      <c r="K2387" s="10">
        <v>368</v>
      </c>
      <c r="L2387" s="9">
        <v>563.04</v>
      </c>
    </row>
    <row r="2388" spans="1:12" x14ac:dyDescent="0.25">
      <c r="A2388" s="2" t="s">
        <v>41</v>
      </c>
      <c r="B2388" s="2">
        <v>2023</v>
      </c>
      <c r="C2388" s="46">
        <v>44986</v>
      </c>
      <c r="D2388" s="54">
        <f t="shared" si="42"/>
        <v>44986</v>
      </c>
      <c r="E2388" s="2" t="s">
        <v>45</v>
      </c>
      <c r="F2388" s="2" t="s">
        <v>46</v>
      </c>
      <c r="G2388" s="2" t="s">
        <v>47</v>
      </c>
      <c r="H2388" s="2" t="s">
        <v>48</v>
      </c>
      <c r="I2388" s="2" t="s">
        <v>49</v>
      </c>
      <c r="J2388" s="2" t="s">
        <v>51</v>
      </c>
      <c r="K2388" s="11">
        <v>344</v>
      </c>
      <c r="L2388" s="8">
        <v>491.91999999999996</v>
      </c>
    </row>
    <row r="2389" spans="1:12" x14ac:dyDescent="0.25">
      <c r="A2389" s="4" t="s">
        <v>41</v>
      </c>
      <c r="B2389" s="4">
        <v>2023</v>
      </c>
      <c r="C2389" s="47">
        <v>44986</v>
      </c>
      <c r="D2389" s="55">
        <f t="shared" si="42"/>
        <v>44986</v>
      </c>
      <c r="E2389" s="4" t="s">
        <v>45</v>
      </c>
      <c r="F2389" s="4" t="s">
        <v>46</v>
      </c>
      <c r="G2389" s="4" t="s">
        <v>47</v>
      </c>
      <c r="H2389" s="4" t="s">
        <v>48</v>
      </c>
      <c r="I2389" s="4" t="s">
        <v>49</v>
      </c>
      <c r="J2389" s="4" t="s">
        <v>51</v>
      </c>
      <c r="K2389" s="10">
        <v>370</v>
      </c>
      <c r="L2389" s="9">
        <v>529.1</v>
      </c>
    </row>
    <row r="2390" spans="1:12" x14ac:dyDescent="0.25">
      <c r="A2390" s="2" t="s">
        <v>41</v>
      </c>
      <c r="B2390" s="2">
        <v>2023</v>
      </c>
      <c r="C2390" s="46">
        <v>44986</v>
      </c>
      <c r="D2390" s="54">
        <f t="shared" si="42"/>
        <v>44986</v>
      </c>
      <c r="E2390" s="2" t="s">
        <v>45</v>
      </c>
      <c r="F2390" s="2" t="s">
        <v>46</v>
      </c>
      <c r="G2390" s="2" t="s">
        <v>47</v>
      </c>
      <c r="H2390" s="2" t="s">
        <v>48</v>
      </c>
      <c r="I2390" s="2" t="s">
        <v>49</v>
      </c>
      <c r="J2390" s="2" t="s">
        <v>51</v>
      </c>
      <c r="K2390" s="11">
        <v>340</v>
      </c>
      <c r="L2390" s="8">
        <v>486.2</v>
      </c>
    </row>
    <row r="2391" spans="1:12" x14ac:dyDescent="0.25">
      <c r="A2391" s="4" t="s">
        <v>40</v>
      </c>
      <c r="B2391" s="4">
        <v>2023</v>
      </c>
      <c r="C2391" s="47">
        <v>44986</v>
      </c>
      <c r="D2391" s="55">
        <f t="shared" si="42"/>
        <v>44986</v>
      </c>
      <c r="E2391" s="4" t="s">
        <v>45</v>
      </c>
      <c r="F2391" s="4" t="s">
        <v>46</v>
      </c>
      <c r="G2391" s="4" t="s">
        <v>47</v>
      </c>
      <c r="H2391" s="4" t="s">
        <v>48</v>
      </c>
      <c r="I2391" s="4" t="s">
        <v>49</v>
      </c>
      <c r="J2391" s="4" t="s">
        <v>51</v>
      </c>
      <c r="K2391" s="10">
        <v>741</v>
      </c>
      <c r="L2391" s="9">
        <v>1059.6300000000001</v>
      </c>
    </row>
    <row r="2392" spans="1:12" x14ac:dyDescent="0.25">
      <c r="A2392" s="2" t="s">
        <v>40</v>
      </c>
      <c r="B2392" s="2">
        <v>2023</v>
      </c>
      <c r="C2392" s="46">
        <v>44986</v>
      </c>
      <c r="D2392" s="54">
        <f t="shared" si="42"/>
        <v>44986</v>
      </c>
      <c r="E2392" s="2" t="s">
        <v>45</v>
      </c>
      <c r="F2392" s="2" t="s">
        <v>46</v>
      </c>
      <c r="G2392" s="2" t="s">
        <v>47</v>
      </c>
      <c r="H2392" s="2" t="s">
        <v>48</v>
      </c>
      <c r="I2392" s="2" t="s">
        <v>49</v>
      </c>
      <c r="J2392" s="2" t="s">
        <v>51</v>
      </c>
      <c r="K2392" s="11">
        <v>369</v>
      </c>
      <c r="L2392" s="8">
        <v>527.66999999999996</v>
      </c>
    </row>
    <row r="2393" spans="1:12" x14ac:dyDescent="0.25">
      <c r="A2393" s="4" t="s">
        <v>41</v>
      </c>
      <c r="B2393" s="4">
        <v>2023</v>
      </c>
      <c r="C2393" s="47">
        <v>44986</v>
      </c>
      <c r="D2393" s="55">
        <f t="shared" si="42"/>
        <v>44986</v>
      </c>
      <c r="E2393" s="4" t="s">
        <v>45</v>
      </c>
      <c r="F2393" s="4" t="s">
        <v>46</v>
      </c>
      <c r="G2393" s="4" t="s">
        <v>47</v>
      </c>
      <c r="H2393" s="4" t="s">
        <v>48</v>
      </c>
      <c r="I2393" s="4" t="s">
        <v>49</v>
      </c>
      <c r="J2393" s="4" t="s">
        <v>51</v>
      </c>
      <c r="K2393" s="10">
        <v>367</v>
      </c>
      <c r="L2393" s="9">
        <v>524.80999999999995</v>
      </c>
    </row>
    <row r="2394" spans="1:12" x14ac:dyDescent="0.25">
      <c r="A2394" s="2" t="s">
        <v>41</v>
      </c>
      <c r="B2394" s="2">
        <v>2023</v>
      </c>
      <c r="C2394" s="46">
        <v>44986</v>
      </c>
      <c r="D2394" s="54">
        <f t="shared" si="42"/>
        <v>44986</v>
      </c>
      <c r="E2394" s="2" t="s">
        <v>45</v>
      </c>
      <c r="F2394" s="2" t="s">
        <v>46</v>
      </c>
      <c r="G2394" s="2" t="s">
        <v>47</v>
      </c>
      <c r="H2394" s="2" t="s">
        <v>48</v>
      </c>
      <c r="I2394" s="2" t="s">
        <v>49</v>
      </c>
      <c r="J2394" s="2" t="s">
        <v>51</v>
      </c>
      <c r="K2394" s="11">
        <v>343</v>
      </c>
      <c r="L2394" s="8">
        <v>490.49</v>
      </c>
    </row>
    <row r="2395" spans="1:12" x14ac:dyDescent="0.25">
      <c r="A2395" s="4" t="s">
        <v>41</v>
      </c>
      <c r="B2395" s="4">
        <v>2023</v>
      </c>
      <c r="C2395" s="47">
        <v>44986</v>
      </c>
      <c r="D2395" s="55">
        <f t="shared" si="42"/>
        <v>44986</v>
      </c>
      <c r="E2395" s="4" t="s">
        <v>45</v>
      </c>
      <c r="F2395" s="4" t="s">
        <v>46</v>
      </c>
      <c r="G2395" s="4" t="s">
        <v>47</v>
      </c>
      <c r="H2395" s="4" t="s">
        <v>48</v>
      </c>
      <c r="I2395" s="4" t="s">
        <v>49</v>
      </c>
      <c r="J2395" s="4" t="s">
        <v>51</v>
      </c>
      <c r="K2395" s="10">
        <v>371</v>
      </c>
      <c r="L2395" s="9">
        <v>530.53</v>
      </c>
    </row>
    <row r="2396" spans="1:12" x14ac:dyDescent="0.25">
      <c r="A2396" s="2" t="s">
        <v>41</v>
      </c>
      <c r="B2396" s="2">
        <v>2023</v>
      </c>
      <c r="C2396" s="46">
        <v>44986</v>
      </c>
      <c r="D2396" s="54">
        <f t="shared" si="42"/>
        <v>44986</v>
      </c>
      <c r="E2396" s="2" t="s">
        <v>45</v>
      </c>
      <c r="F2396" s="2" t="s">
        <v>46</v>
      </c>
      <c r="G2396" s="2" t="s">
        <v>47</v>
      </c>
      <c r="H2396" s="2" t="s">
        <v>48</v>
      </c>
      <c r="I2396" s="2" t="s">
        <v>49</v>
      </c>
      <c r="J2396" s="2" t="s">
        <v>51</v>
      </c>
      <c r="K2396" s="11">
        <v>750</v>
      </c>
      <c r="L2396" s="8">
        <v>1072.5</v>
      </c>
    </row>
    <row r="2397" spans="1:12" x14ac:dyDescent="0.25">
      <c r="A2397" s="4" t="s">
        <v>41</v>
      </c>
      <c r="B2397" s="4">
        <v>2023</v>
      </c>
      <c r="C2397" s="47">
        <v>45047</v>
      </c>
      <c r="D2397" s="55">
        <f t="shared" si="42"/>
        <v>45047</v>
      </c>
      <c r="E2397" s="4" t="s">
        <v>45</v>
      </c>
      <c r="F2397" s="4" t="s">
        <v>46</v>
      </c>
      <c r="G2397" s="4" t="s">
        <v>47</v>
      </c>
      <c r="H2397" s="4" t="s">
        <v>48</v>
      </c>
      <c r="I2397" s="4" t="s">
        <v>49</v>
      </c>
      <c r="J2397" s="4" t="s">
        <v>51</v>
      </c>
      <c r="K2397" s="10">
        <v>356</v>
      </c>
      <c r="L2397" s="9">
        <v>544.68000000000006</v>
      </c>
    </row>
    <row r="2398" spans="1:12" x14ac:dyDescent="0.25">
      <c r="A2398" s="2" t="s">
        <v>40</v>
      </c>
      <c r="B2398" s="2">
        <v>2023</v>
      </c>
      <c r="C2398" s="46">
        <v>45047</v>
      </c>
      <c r="D2398" s="54">
        <f t="shared" si="42"/>
        <v>45047</v>
      </c>
      <c r="E2398" s="2" t="s">
        <v>45</v>
      </c>
      <c r="F2398" s="2" t="s">
        <v>46</v>
      </c>
      <c r="G2398" s="2" t="s">
        <v>47</v>
      </c>
      <c r="H2398" s="2" t="s">
        <v>48</v>
      </c>
      <c r="I2398" s="2" t="s">
        <v>49</v>
      </c>
      <c r="J2398" s="2" t="s">
        <v>51</v>
      </c>
      <c r="K2398" s="11">
        <v>332</v>
      </c>
      <c r="L2398" s="8">
        <v>474.76</v>
      </c>
    </row>
    <row r="2399" spans="1:12" x14ac:dyDescent="0.25">
      <c r="A2399" s="4" t="s">
        <v>41</v>
      </c>
      <c r="B2399" s="4">
        <v>2023</v>
      </c>
      <c r="C2399" s="47">
        <v>45047</v>
      </c>
      <c r="D2399" s="55">
        <f t="shared" si="42"/>
        <v>45047</v>
      </c>
      <c r="E2399" s="4" t="s">
        <v>45</v>
      </c>
      <c r="F2399" s="4" t="s">
        <v>46</v>
      </c>
      <c r="G2399" s="4" t="s">
        <v>47</v>
      </c>
      <c r="H2399" s="4" t="s">
        <v>48</v>
      </c>
      <c r="I2399" s="4" t="s">
        <v>49</v>
      </c>
      <c r="J2399" s="4" t="s">
        <v>51</v>
      </c>
      <c r="K2399" s="10">
        <v>358</v>
      </c>
      <c r="L2399" s="9">
        <v>511.94</v>
      </c>
    </row>
    <row r="2400" spans="1:12" x14ac:dyDescent="0.25">
      <c r="A2400" s="2" t="s">
        <v>40</v>
      </c>
      <c r="B2400" s="2">
        <v>2023</v>
      </c>
      <c r="C2400" s="46">
        <v>45047</v>
      </c>
      <c r="D2400" s="54">
        <f t="shared" si="42"/>
        <v>45047</v>
      </c>
      <c r="E2400" s="2" t="s">
        <v>45</v>
      </c>
      <c r="F2400" s="2" t="s">
        <v>46</v>
      </c>
      <c r="G2400" s="2" t="s">
        <v>47</v>
      </c>
      <c r="H2400" s="2" t="s">
        <v>48</v>
      </c>
      <c r="I2400" s="2" t="s">
        <v>49</v>
      </c>
      <c r="J2400" s="2" t="s">
        <v>51</v>
      </c>
      <c r="K2400" s="11">
        <v>656</v>
      </c>
      <c r="L2400" s="8">
        <v>938.07999999999993</v>
      </c>
    </row>
    <row r="2401" spans="1:12" x14ac:dyDescent="0.25">
      <c r="A2401" s="4" t="s">
        <v>42</v>
      </c>
      <c r="B2401" s="4">
        <v>2023</v>
      </c>
      <c r="C2401" s="47">
        <v>45047</v>
      </c>
      <c r="D2401" s="55">
        <f t="shared" si="42"/>
        <v>45047</v>
      </c>
      <c r="E2401" s="4" t="s">
        <v>45</v>
      </c>
      <c r="F2401" s="4" t="s">
        <v>46</v>
      </c>
      <c r="G2401" s="4" t="s">
        <v>47</v>
      </c>
      <c r="H2401" s="4" t="s">
        <v>48</v>
      </c>
      <c r="I2401" s="4" t="s">
        <v>49</v>
      </c>
      <c r="J2401" s="4" t="s">
        <v>51</v>
      </c>
      <c r="K2401" s="10">
        <v>743</v>
      </c>
      <c r="L2401" s="9">
        <v>1062.49</v>
      </c>
    </row>
    <row r="2402" spans="1:12" x14ac:dyDescent="0.25">
      <c r="A2402" s="2" t="s">
        <v>42</v>
      </c>
      <c r="B2402" s="2">
        <v>2023</v>
      </c>
      <c r="C2402" s="46">
        <v>45047</v>
      </c>
      <c r="D2402" s="54">
        <f t="shared" si="42"/>
        <v>45047</v>
      </c>
      <c r="E2402" s="2" t="s">
        <v>45</v>
      </c>
      <c r="F2402" s="2" t="s">
        <v>46</v>
      </c>
      <c r="G2402" s="2" t="s">
        <v>47</v>
      </c>
      <c r="H2402" s="2" t="s">
        <v>48</v>
      </c>
      <c r="I2402" s="2" t="s">
        <v>49</v>
      </c>
      <c r="J2402" s="2" t="s">
        <v>51</v>
      </c>
      <c r="K2402" s="11">
        <v>357</v>
      </c>
      <c r="L2402" s="8">
        <v>510.51</v>
      </c>
    </row>
    <row r="2403" spans="1:12" x14ac:dyDescent="0.25">
      <c r="A2403" s="4" t="s">
        <v>40</v>
      </c>
      <c r="B2403" s="4">
        <v>2023</v>
      </c>
      <c r="C2403" s="47">
        <v>45047</v>
      </c>
      <c r="D2403" s="55">
        <f t="shared" si="42"/>
        <v>45047</v>
      </c>
      <c r="E2403" s="4" t="s">
        <v>45</v>
      </c>
      <c r="F2403" s="4" t="s">
        <v>46</v>
      </c>
      <c r="G2403" s="4" t="s">
        <v>47</v>
      </c>
      <c r="H2403" s="4" t="s">
        <v>48</v>
      </c>
      <c r="I2403" s="4" t="s">
        <v>49</v>
      </c>
      <c r="J2403" s="4" t="s">
        <v>51</v>
      </c>
      <c r="K2403" s="10">
        <v>782</v>
      </c>
      <c r="L2403" s="9">
        <v>526.24</v>
      </c>
    </row>
    <row r="2404" spans="1:12" x14ac:dyDescent="0.25">
      <c r="A2404" s="2" t="s">
        <v>41</v>
      </c>
      <c r="B2404" s="2">
        <v>2023</v>
      </c>
      <c r="C2404" s="46">
        <v>45047</v>
      </c>
      <c r="D2404" s="54">
        <f t="shared" si="42"/>
        <v>45047</v>
      </c>
      <c r="E2404" s="2" t="s">
        <v>45</v>
      </c>
      <c r="F2404" s="2" t="s">
        <v>46</v>
      </c>
      <c r="G2404" s="2" t="s">
        <v>47</v>
      </c>
      <c r="H2404" s="2" t="s">
        <v>48</v>
      </c>
      <c r="I2404" s="2" t="s">
        <v>49</v>
      </c>
      <c r="J2404" s="2" t="s">
        <v>51</v>
      </c>
      <c r="K2404" s="11">
        <v>331</v>
      </c>
      <c r="L2404" s="8">
        <v>473.33</v>
      </c>
    </row>
    <row r="2405" spans="1:12" x14ac:dyDescent="0.25">
      <c r="A2405" s="4" t="s">
        <v>40</v>
      </c>
      <c r="B2405" s="4">
        <v>2023</v>
      </c>
      <c r="C2405" s="47">
        <v>45047</v>
      </c>
      <c r="D2405" s="55">
        <f t="shared" si="42"/>
        <v>45047</v>
      </c>
      <c r="E2405" s="4" t="s">
        <v>45</v>
      </c>
      <c r="F2405" s="4" t="s">
        <v>46</v>
      </c>
      <c r="G2405" s="4" t="s">
        <v>47</v>
      </c>
      <c r="H2405" s="4" t="s">
        <v>48</v>
      </c>
      <c r="I2405" s="4" t="s">
        <v>49</v>
      </c>
      <c r="J2405" s="4" t="s">
        <v>51</v>
      </c>
      <c r="K2405" s="10">
        <v>359</v>
      </c>
      <c r="L2405" s="9">
        <v>513.37</v>
      </c>
    </row>
    <row r="2406" spans="1:12" x14ac:dyDescent="0.25">
      <c r="A2406" s="2" t="s">
        <v>41</v>
      </c>
      <c r="B2406" s="2">
        <v>2023</v>
      </c>
      <c r="C2406" s="46">
        <v>45047</v>
      </c>
      <c r="D2406" s="54">
        <f t="shared" si="42"/>
        <v>45047</v>
      </c>
      <c r="E2406" s="2" t="s">
        <v>45</v>
      </c>
      <c r="F2406" s="2" t="s">
        <v>46</v>
      </c>
      <c r="G2406" s="2" t="s">
        <v>47</v>
      </c>
      <c r="H2406" s="2" t="s">
        <v>48</v>
      </c>
      <c r="I2406" s="2" t="s">
        <v>49</v>
      </c>
      <c r="J2406" s="2" t="s">
        <v>51</v>
      </c>
      <c r="K2406" s="11">
        <v>752</v>
      </c>
      <c r="L2406" s="8">
        <v>1075.3600000000001</v>
      </c>
    </row>
    <row r="2407" spans="1:12" x14ac:dyDescent="0.25">
      <c r="A2407" s="4" t="s">
        <v>40</v>
      </c>
      <c r="B2407" s="4">
        <v>2023</v>
      </c>
      <c r="C2407" s="47">
        <v>45231</v>
      </c>
      <c r="D2407" s="55">
        <f t="shared" si="42"/>
        <v>45231</v>
      </c>
      <c r="E2407" s="4" t="s">
        <v>45</v>
      </c>
      <c r="F2407" s="4" t="s">
        <v>46</v>
      </c>
      <c r="G2407" s="4" t="s">
        <v>47</v>
      </c>
      <c r="H2407" s="4" t="s">
        <v>48</v>
      </c>
      <c r="I2407" s="4" t="s">
        <v>49</v>
      </c>
      <c r="J2407" s="4" t="s">
        <v>51</v>
      </c>
      <c r="K2407" s="10">
        <v>326</v>
      </c>
      <c r="L2407" s="9">
        <v>498.78</v>
      </c>
    </row>
    <row r="2408" spans="1:12" x14ac:dyDescent="0.25">
      <c r="A2408" s="2" t="s">
        <v>42</v>
      </c>
      <c r="B2408" s="2">
        <v>2023</v>
      </c>
      <c r="C2408" s="46">
        <v>45231</v>
      </c>
      <c r="D2408" s="54">
        <f t="shared" si="42"/>
        <v>45231</v>
      </c>
      <c r="E2408" s="2" t="s">
        <v>45</v>
      </c>
      <c r="F2408" s="2" t="s">
        <v>46</v>
      </c>
      <c r="G2408" s="2" t="s">
        <v>47</v>
      </c>
      <c r="H2408" s="2" t="s">
        <v>48</v>
      </c>
      <c r="I2408" s="2" t="s">
        <v>49</v>
      </c>
      <c r="J2408" s="2" t="s">
        <v>51</v>
      </c>
      <c r="K2408" s="11">
        <v>328</v>
      </c>
      <c r="L2408" s="8">
        <v>469.03999999999996</v>
      </c>
    </row>
    <row r="2409" spans="1:12" x14ac:dyDescent="0.25">
      <c r="A2409" s="4" t="s">
        <v>41</v>
      </c>
      <c r="B2409" s="4">
        <v>2023</v>
      </c>
      <c r="C2409" s="47">
        <v>45231</v>
      </c>
      <c r="D2409" s="55">
        <f t="shared" si="42"/>
        <v>45231</v>
      </c>
      <c r="E2409" s="4" t="s">
        <v>45</v>
      </c>
      <c r="F2409" s="4" t="s">
        <v>46</v>
      </c>
      <c r="G2409" s="4" t="s">
        <v>47</v>
      </c>
      <c r="H2409" s="4" t="s">
        <v>48</v>
      </c>
      <c r="I2409" s="4" t="s">
        <v>49</v>
      </c>
      <c r="J2409" s="4" t="s">
        <v>51</v>
      </c>
      <c r="K2409" s="10">
        <v>298</v>
      </c>
      <c r="L2409" s="9">
        <v>426.14</v>
      </c>
    </row>
    <row r="2410" spans="1:12" x14ac:dyDescent="0.25">
      <c r="A2410" s="2" t="s">
        <v>42</v>
      </c>
      <c r="B2410" s="2">
        <v>2023</v>
      </c>
      <c r="C2410" s="46">
        <v>45231</v>
      </c>
      <c r="D2410" s="54">
        <f t="shared" si="42"/>
        <v>45231</v>
      </c>
      <c r="E2410" s="2" t="s">
        <v>45</v>
      </c>
      <c r="F2410" s="2" t="s">
        <v>46</v>
      </c>
      <c r="G2410" s="2" t="s">
        <v>47</v>
      </c>
      <c r="H2410" s="2" t="s">
        <v>48</v>
      </c>
      <c r="I2410" s="2" t="s">
        <v>49</v>
      </c>
      <c r="J2410" s="2" t="s">
        <v>51</v>
      </c>
      <c r="K2410" s="11">
        <v>662</v>
      </c>
      <c r="L2410" s="8">
        <v>946.66</v>
      </c>
    </row>
    <row r="2411" spans="1:12" x14ac:dyDescent="0.25">
      <c r="A2411" s="4" t="s">
        <v>42</v>
      </c>
      <c r="B2411" s="4">
        <v>2023</v>
      </c>
      <c r="C2411" s="47">
        <v>45231</v>
      </c>
      <c r="D2411" s="55">
        <f t="shared" si="42"/>
        <v>45231</v>
      </c>
      <c r="E2411" s="4" t="s">
        <v>45</v>
      </c>
      <c r="F2411" s="4" t="s">
        <v>46</v>
      </c>
      <c r="G2411" s="4" t="s">
        <v>47</v>
      </c>
      <c r="H2411" s="4" t="s">
        <v>48</v>
      </c>
      <c r="I2411" s="4" t="s">
        <v>49</v>
      </c>
      <c r="J2411" s="4" t="s">
        <v>51</v>
      </c>
      <c r="K2411" s="10">
        <v>748</v>
      </c>
      <c r="L2411" s="9">
        <v>1069.6399999999999</v>
      </c>
    </row>
    <row r="2412" spans="1:12" x14ac:dyDescent="0.25">
      <c r="A2412" s="2" t="s">
        <v>42</v>
      </c>
      <c r="B2412" s="2">
        <v>2023</v>
      </c>
      <c r="C2412" s="46">
        <v>45231</v>
      </c>
      <c r="D2412" s="54">
        <f t="shared" si="42"/>
        <v>45231</v>
      </c>
      <c r="E2412" s="2" t="s">
        <v>45</v>
      </c>
      <c r="F2412" s="2" t="s">
        <v>46</v>
      </c>
      <c r="G2412" s="2" t="s">
        <v>47</v>
      </c>
      <c r="H2412" s="2" t="s">
        <v>48</v>
      </c>
      <c r="I2412" s="2" t="s">
        <v>49</v>
      </c>
      <c r="J2412" s="2" t="s">
        <v>51</v>
      </c>
      <c r="K2412" s="11">
        <v>327</v>
      </c>
      <c r="L2412" s="8">
        <v>467.61</v>
      </c>
    </row>
    <row r="2413" spans="1:12" x14ac:dyDescent="0.25">
      <c r="A2413" s="4" t="s">
        <v>42</v>
      </c>
      <c r="B2413" s="4">
        <v>2023</v>
      </c>
      <c r="C2413" s="47">
        <v>45231</v>
      </c>
      <c r="D2413" s="55">
        <f t="shared" si="42"/>
        <v>45231</v>
      </c>
      <c r="E2413" s="4" t="s">
        <v>45</v>
      </c>
      <c r="F2413" s="4" t="s">
        <v>46</v>
      </c>
      <c r="G2413" s="4" t="s">
        <v>47</v>
      </c>
      <c r="H2413" s="4" t="s">
        <v>48</v>
      </c>
      <c r="I2413" s="4" t="s">
        <v>49</v>
      </c>
      <c r="J2413" s="4" t="s">
        <v>51</v>
      </c>
      <c r="K2413" s="10">
        <v>788</v>
      </c>
      <c r="L2413" s="9">
        <v>526.24</v>
      </c>
    </row>
    <row r="2414" spans="1:12" x14ac:dyDescent="0.25">
      <c r="A2414" s="2" t="s">
        <v>41</v>
      </c>
      <c r="B2414" s="2">
        <v>2023</v>
      </c>
      <c r="C2414" s="46">
        <v>45231</v>
      </c>
      <c r="D2414" s="54">
        <f t="shared" si="42"/>
        <v>45231</v>
      </c>
      <c r="E2414" s="2" t="s">
        <v>45</v>
      </c>
      <c r="F2414" s="2" t="s">
        <v>46</v>
      </c>
      <c r="G2414" s="2" t="s">
        <v>47</v>
      </c>
      <c r="H2414" s="2" t="s">
        <v>48</v>
      </c>
      <c r="I2414" s="2" t="s">
        <v>49</v>
      </c>
      <c r="J2414" s="2" t="s">
        <v>51</v>
      </c>
      <c r="K2414" s="11">
        <v>325</v>
      </c>
      <c r="L2414" s="8">
        <v>464.75</v>
      </c>
    </row>
    <row r="2415" spans="1:12" x14ac:dyDescent="0.25">
      <c r="A2415" s="4" t="s">
        <v>42</v>
      </c>
      <c r="B2415" s="4">
        <v>2023</v>
      </c>
      <c r="C2415" s="47">
        <v>45231</v>
      </c>
      <c r="D2415" s="55">
        <f t="shared" si="42"/>
        <v>45231</v>
      </c>
      <c r="E2415" s="4" t="s">
        <v>45</v>
      </c>
      <c r="F2415" s="4" t="s">
        <v>46</v>
      </c>
      <c r="G2415" s="4" t="s">
        <v>47</v>
      </c>
      <c r="H2415" s="4" t="s">
        <v>48</v>
      </c>
      <c r="I2415" s="4" t="s">
        <v>49</v>
      </c>
      <c r="J2415" s="4" t="s">
        <v>51</v>
      </c>
      <c r="K2415" s="10">
        <v>301</v>
      </c>
      <c r="L2415" s="9">
        <v>430.43</v>
      </c>
    </row>
    <row r="2416" spans="1:12" x14ac:dyDescent="0.25">
      <c r="A2416" s="2" t="s">
        <v>40</v>
      </c>
      <c r="B2416" s="2">
        <v>2023</v>
      </c>
      <c r="C2416" s="46">
        <v>45231</v>
      </c>
      <c r="D2416" s="54">
        <f t="shared" si="42"/>
        <v>45231</v>
      </c>
      <c r="E2416" s="2" t="s">
        <v>45</v>
      </c>
      <c r="F2416" s="2" t="s">
        <v>46</v>
      </c>
      <c r="G2416" s="2" t="s">
        <v>47</v>
      </c>
      <c r="H2416" s="2" t="s">
        <v>48</v>
      </c>
      <c r="I2416" s="2" t="s">
        <v>49</v>
      </c>
      <c r="J2416" s="2" t="s">
        <v>51</v>
      </c>
      <c r="K2416" s="11">
        <v>757</v>
      </c>
      <c r="L2416" s="8">
        <v>1082.51</v>
      </c>
    </row>
    <row r="2417" spans="1:12" x14ac:dyDescent="0.25">
      <c r="A2417" s="4" t="s">
        <v>42</v>
      </c>
      <c r="B2417" s="4">
        <v>2023</v>
      </c>
      <c r="C2417" s="47">
        <v>45200</v>
      </c>
      <c r="D2417" s="55">
        <f t="shared" si="42"/>
        <v>45200</v>
      </c>
      <c r="E2417" s="4" t="s">
        <v>45</v>
      </c>
      <c r="F2417" s="4" t="s">
        <v>46</v>
      </c>
      <c r="G2417" s="4" t="s">
        <v>47</v>
      </c>
      <c r="H2417" s="4" t="s">
        <v>48</v>
      </c>
      <c r="I2417" s="4" t="s">
        <v>49</v>
      </c>
      <c r="J2417" s="4" t="s">
        <v>51</v>
      </c>
      <c r="K2417" s="10">
        <v>332</v>
      </c>
      <c r="L2417" s="9">
        <v>507.96000000000004</v>
      </c>
    </row>
    <row r="2418" spans="1:12" x14ac:dyDescent="0.25">
      <c r="A2418" s="2" t="s">
        <v>41</v>
      </c>
      <c r="B2418" s="2">
        <v>2023</v>
      </c>
      <c r="C2418" s="46">
        <v>45200</v>
      </c>
      <c r="D2418" s="54">
        <f t="shared" si="42"/>
        <v>45200</v>
      </c>
      <c r="E2418" s="2" t="s">
        <v>45</v>
      </c>
      <c r="F2418" s="2" t="s">
        <v>46</v>
      </c>
      <c r="G2418" s="2" t="s">
        <v>47</v>
      </c>
      <c r="H2418" s="2" t="s">
        <v>48</v>
      </c>
      <c r="I2418" s="2" t="s">
        <v>49</v>
      </c>
      <c r="J2418" s="2" t="s">
        <v>51</v>
      </c>
      <c r="K2418" s="11">
        <v>302</v>
      </c>
      <c r="L2418" s="8">
        <v>431.86</v>
      </c>
    </row>
    <row r="2419" spans="1:12" x14ac:dyDescent="0.25">
      <c r="A2419" s="4" t="s">
        <v>40</v>
      </c>
      <c r="B2419" s="4">
        <v>2023</v>
      </c>
      <c r="C2419" s="47">
        <v>45200</v>
      </c>
      <c r="D2419" s="55">
        <f t="shared" si="42"/>
        <v>45200</v>
      </c>
      <c r="E2419" s="4" t="s">
        <v>45</v>
      </c>
      <c r="F2419" s="4" t="s">
        <v>46</v>
      </c>
      <c r="G2419" s="4" t="s">
        <v>47</v>
      </c>
      <c r="H2419" s="4" t="s">
        <v>48</v>
      </c>
      <c r="I2419" s="4" t="s">
        <v>49</v>
      </c>
      <c r="J2419" s="4" t="s">
        <v>51</v>
      </c>
      <c r="K2419" s="10">
        <v>334</v>
      </c>
      <c r="L2419" s="9">
        <v>477.62</v>
      </c>
    </row>
    <row r="2420" spans="1:12" x14ac:dyDescent="0.25">
      <c r="A2420" s="2" t="s">
        <v>44</v>
      </c>
      <c r="B2420" s="2">
        <v>2023</v>
      </c>
      <c r="C2420" s="46">
        <v>45200</v>
      </c>
      <c r="D2420" s="54">
        <f t="shared" si="42"/>
        <v>45200</v>
      </c>
      <c r="E2420" s="2" t="s">
        <v>45</v>
      </c>
      <c r="F2420" s="2" t="s">
        <v>46</v>
      </c>
      <c r="G2420" s="2" t="s">
        <v>47</v>
      </c>
      <c r="H2420" s="2" t="s">
        <v>48</v>
      </c>
      <c r="I2420" s="2" t="s">
        <v>49</v>
      </c>
      <c r="J2420" s="2" t="s">
        <v>51</v>
      </c>
      <c r="K2420" s="11">
        <v>304</v>
      </c>
      <c r="L2420" s="8">
        <v>434.72</v>
      </c>
    </row>
    <row r="2421" spans="1:12" x14ac:dyDescent="0.25">
      <c r="A2421" s="4" t="s">
        <v>41</v>
      </c>
      <c r="B2421" s="4">
        <v>2023</v>
      </c>
      <c r="C2421" s="47">
        <v>45200</v>
      </c>
      <c r="D2421" s="55">
        <f t="shared" si="42"/>
        <v>45200</v>
      </c>
      <c r="E2421" s="4" t="s">
        <v>45</v>
      </c>
      <c r="F2421" s="4" t="s">
        <v>46</v>
      </c>
      <c r="G2421" s="4" t="s">
        <v>47</v>
      </c>
      <c r="H2421" s="4" t="s">
        <v>48</v>
      </c>
      <c r="I2421" s="4" t="s">
        <v>49</v>
      </c>
      <c r="J2421" s="4" t="s">
        <v>51</v>
      </c>
      <c r="K2421" s="10">
        <v>661</v>
      </c>
      <c r="L2421" s="9">
        <v>945.23</v>
      </c>
    </row>
    <row r="2422" spans="1:12" x14ac:dyDescent="0.25">
      <c r="A2422" s="2" t="s">
        <v>40</v>
      </c>
      <c r="B2422" s="2">
        <v>2023</v>
      </c>
      <c r="C2422" s="46">
        <v>45200</v>
      </c>
      <c r="D2422" s="54">
        <f t="shared" si="42"/>
        <v>45200</v>
      </c>
      <c r="E2422" s="2" t="s">
        <v>45</v>
      </c>
      <c r="F2422" s="2" t="s">
        <v>46</v>
      </c>
      <c r="G2422" s="2" t="s">
        <v>47</v>
      </c>
      <c r="H2422" s="2" t="s">
        <v>48</v>
      </c>
      <c r="I2422" s="2" t="s">
        <v>49</v>
      </c>
      <c r="J2422" s="2" t="s">
        <v>51</v>
      </c>
      <c r="K2422" s="11">
        <v>747</v>
      </c>
      <c r="L2422" s="8">
        <v>1068.21</v>
      </c>
    </row>
    <row r="2423" spans="1:12" x14ac:dyDescent="0.25">
      <c r="A2423" s="4" t="s">
        <v>40</v>
      </c>
      <c r="B2423" s="4">
        <v>2023</v>
      </c>
      <c r="C2423" s="47">
        <v>45200</v>
      </c>
      <c r="D2423" s="55">
        <f t="shared" si="42"/>
        <v>45200</v>
      </c>
      <c r="E2423" s="4" t="s">
        <v>45</v>
      </c>
      <c r="F2423" s="4" t="s">
        <v>46</v>
      </c>
      <c r="G2423" s="4" t="s">
        <v>47</v>
      </c>
      <c r="H2423" s="4" t="s">
        <v>48</v>
      </c>
      <c r="I2423" s="4" t="s">
        <v>49</v>
      </c>
      <c r="J2423" s="4" t="s">
        <v>51</v>
      </c>
      <c r="K2423" s="10">
        <v>333</v>
      </c>
      <c r="L2423" s="9">
        <v>476.19</v>
      </c>
    </row>
    <row r="2424" spans="1:12" x14ac:dyDescent="0.25">
      <c r="A2424" s="2" t="s">
        <v>41</v>
      </c>
      <c r="B2424" s="2">
        <v>2023</v>
      </c>
      <c r="C2424" s="46">
        <v>45200</v>
      </c>
      <c r="D2424" s="54">
        <f t="shared" si="42"/>
        <v>45200</v>
      </c>
      <c r="E2424" s="2" t="s">
        <v>45</v>
      </c>
      <c r="F2424" s="2" t="s">
        <v>46</v>
      </c>
      <c r="G2424" s="2" t="s">
        <v>47</v>
      </c>
      <c r="H2424" s="2" t="s">
        <v>48</v>
      </c>
      <c r="I2424" s="2" t="s">
        <v>49</v>
      </c>
      <c r="J2424" s="2" t="s">
        <v>51</v>
      </c>
      <c r="K2424" s="11">
        <v>787</v>
      </c>
      <c r="L2424" s="8">
        <v>526.24</v>
      </c>
    </row>
    <row r="2425" spans="1:12" x14ac:dyDescent="0.25">
      <c r="A2425" s="4" t="s">
        <v>44</v>
      </c>
      <c r="B2425" s="4">
        <v>2023</v>
      </c>
      <c r="C2425" s="47">
        <v>45200</v>
      </c>
      <c r="D2425" s="55">
        <f t="shared" si="42"/>
        <v>45200</v>
      </c>
      <c r="E2425" s="4" t="s">
        <v>45</v>
      </c>
      <c r="F2425" s="4" t="s">
        <v>46</v>
      </c>
      <c r="G2425" s="4" t="s">
        <v>47</v>
      </c>
      <c r="H2425" s="4" t="s">
        <v>48</v>
      </c>
      <c r="I2425" s="4" t="s">
        <v>49</v>
      </c>
      <c r="J2425" s="4" t="s">
        <v>51</v>
      </c>
      <c r="K2425" s="10">
        <v>331</v>
      </c>
      <c r="L2425" s="9">
        <v>473.33</v>
      </c>
    </row>
    <row r="2426" spans="1:12" x14ac:dyDescent="0.25">
      <c r="A2426" s="2" t="s">
        <v>40</v>
      </c>
      <c r="B2426" s="2">
        <v>2023</v>
      </c>
      <c r="C2426" s="46">
        <v>45200</v>
      </c>
      <c r="D2426" s="54">
        <f t="shared" si="42"/>
        <v>45200</v>
      </c>
      <c r="E2426" s="2" t="s">
        <v>45</v>
      </c>
      <c r="F2426" s="2" t="s">
        <v>46</v>
      </c>
      <c r="G2426" s="2" t="s">
        <v>47</v>
      </c>
      <c r="H2426" s="2" t="s">
        <v>48</v>
      </c>
      <c r="I2426" s="2" t="s">
        <v>49</v>
      </c>
      <c r="J2426" s="2" t="s">
        <v>51</v>
      </c>
      <c r="K2426" s="11">
        <v>307</v>
      </c>
      <c r="L2426" s="8">
        <v>439.01</v>
      </c>
    </row>
    <row r="2427" spans="1:12" x14ac:dyDescent="0.25">
      <c r="A2427" s="4" t="s">
        <v>41</v>
      </c>
      <c r="B2427" s="4">
        <v>2023</v>
      </c>
      <c r="C2427" s="47">
        <v>45200</v>
      </c>
      <c r="D2427" s="55">
        <f t="shared" si="42"/>
        <v>45200</v>
      </c>
      <c r="E2427" s="4" t="s">
        <v>45</v>
      </c>
      <c r="F2427" s="4" t="s">
        <v>46</v>
      </c>
      <c r="G2427" s="4" t="s">
        <v>47</v>
      </c>
      <c r="H2427" s="4" t="s">
        <v>48</v>
      </c>
      <c r="I2427" s="4" t="s">
        <v>49</v>
      </c>
      <c r="J2427" s="4" t="s">
        <v>51</v>
      </c>
      <c r="K2427" s="10">
        <v>329</v>
      </c>
      <c r="L2427" s="9">
        <v>470.47</v>
      </c>
    </row>
    <row r="2428" spans="1:12" x14ac:dyDescent="0.25">
      <c r="A2428" s="2" t="s">
        <v>42</v>
      </c>
      <c r="B2428" s="2">
        <v>2023</v>
      </c>
      <c r="C2428" s="46">
        <v>45200</v>
      </c>
      <c r="D2428" s="54">
        <f t="shared" si="42"/>
        <v>45200</v>
      </c>
      <c r="E2428" s="2" t="s">
        <v>45</v>
      </c>
      <c r="F2428" s="2" t="s">
        <v>46</v>
      </c>
      <c r="G2428" s="2" t="s">
        <v>47</v>
      </c>
      <c r="H2428" s="2" t="s">
        <v>48</v>
      </c>
      <c r="I2428" s="2" t="s">
        <v>49</v>
      </c>
      <c r="J2428" s="2" t="s">
        <v>51</v>
      </c>
      <c r="K2428" s="11">
        <v>756</v>
      </c>
      <c r="L2428" s="8">
        <v>1081.08</v>
      </c>
    </row>
    <row r="2429" spans="1:12" x14ac:dyDescent="0.25">
      <c r="A2429" s="4" t="s">
        <v>41</v>
      </c>
      <c r="B2429" s="4">
        <v>2023</v>
      </c>
      <c r="C2429" s="47">
        <v>45170</v>
      </c>
      <c r="D2429" s="55">
        <f t="shared" si="42"/>
        <v>45170</v>
      </c>
      <c r="E2429" s="4" t="s">
        <v>45</v>
      </c>
      <c r="F2429" s="4" t="s">
        <v>46</v>
      </c>
      <c r="G2429" s="4" t="s">
        <v>47</v>
      </c>
      <c r="H2429" s="4" t="s">
        <v>48</v>
      </c>
      <c r="I2429" s="4" t="s">
        <v>49</v>
      </c>
      <c r="J2429" s="4" t="s">
        <v>51</v>
      </c>
      <c r="K2429" s="10">
        <v>338</v>
      </c>
      <c r="L2429" s="9">
        <v>517.14</v>
      </c>
    </row>
    <row r="2430" spans="1:12" x14ac:dyDescent="0.25">
      <c r="A2430" s="2" t="s">
        <v>41</v>
      </c>
      <c r="B2430" s="2">
        <v>2023</v>
      </c>
      <c r="C2430" s="46">
        <v>45170</v>
      </c>
      <c r="D2430" s="54">
        <f t="shared" si="42"/>
        <v>45170</v>
      </c>
      <c r="E2430" s="2" t="s">
        <v>45</v>
      </c>
      <c r="F2430" s="2" t="s">
        <v>46</v>
      </c>
      <c r="G2430" s="2" t="s">
        <v>47</v>
      </c>
      <c r="H2430" s="2" t="s">
        <v>48</v>
      </c>
      <c r="I2430" s="2" t="s">
        <v>49</v>
      </c>
      <c r="J2430" s="2" t="s">
        <v>51</v>
      </c>
      <c r="K2430" s="11">
        <v>308</v>
      </c>
      <c r="L2430" s="8">
        <v>440.44</v>
      </c>
    </row>
    <row r="2431" spans="1:12" x14ac:dyDescent="0.25">
      <c r="A2431" s="4" t="s">
        <v>44</v>
      </c>
      <c r="B2431" s="4">
        <v>2023</v>
      </c>
      <c r="C2431" s="47">
        <v>45170</v>
      </c>
      <c r="D2431" s="55">
        <f t="shared" si="42"/>
        <v>45170</v>
      </c>
      <c r="E2431" s="4" t="s">
        <v>45</v>
      </c>
      <c r="F2431" s="4" t="s">
        <v>46</v>
      </c>
      <c r="G2431" s="4" t="s">
        <v>47</v>
      </c>
      <c r="H2431" s="4" t="s">
        <v>48</v>
      </c>
      <c r="I2431" s="4" t="s">
        <v>49</v>
      </c>
      <c r="J2431" s="4" t="s">
        <v>51</v>
      </c>
      <c r="K2431" s="10">
        <v>310</v>
      </c>
      <c r="L2431" s="9">
        <v>443.3</v>
      </c>
    </row>
    <row r="2432" spans="1:12" x14ac:dyDescent="0.25">
      <c r="A2432" s="2" t="s">
        <v>40</v>
      </c>
      <c r="B2432" s="2">
        <v>2023</v>
      </c>
      <c r="C2432" s="46">
        <v>45170</v>
      </c>
      <c r="D2432" s="54">
        <f t="shared" si="42"/>
        <v>45170</v>
      </c>
      <c r="E2432" s="2" t="s">
        <v>45</v>
      </c>
      <c r="F2432" s="2" t="s">
        <v>46</v>
      </c>
      <c r="G2432" s="2" t="s">
        <v>47</v>
      </c>
      <c r="H2432" s="2" t="s">
        <v>48</v>
      </c>
      <c r="I2432" s="2" t="s">
        <v>49</v>
      </c>
      <c r="J2432" s="2" t="s">
        <v>51</v>
      </c>
      <c r="K2432" s="11">
        <v>660</v>
      </c>
      <c r="L2432" s="8">
        <v>943.8</v>
      </c>
    </row>
    <row r="2433" spans="1:12" x14ac:dyDescent="0.25">
      <c r="A2433" s="4" t="s">
        <v>42</v>
      </c>
      <c r="B2433" s="4">
        <v>2023</v>
      </c>
      <c r="C2433" s="47">
        <v>45170</v>
      </c>
      <c r="D2433" s="55">
        <f t="shared" ref="D2433:D2496" si="43">C2433</f>
        <v>45170</v>
      </c>
      <c r="E2433" s="4" t="s">
        <v>45</v>
      </c>
      <c r="F2433" s="4" t="s">
        <v>46</v>
      </c>
      <c r="G2433" s="4" t="s">
        <v>47</v>
      </c>
      <c r="H2433" s="4" t="s">
        <v>48</v>
      </c>
      <c r="I2433" s="4" t="s">
        <v>49</v>
      </c>
      <c r="J2433" s="4" t="s">
        <v>51</v>
      </c>
      <c r="K2433" s="10">
        <v>746</v>
      </c>
      <c r="L2433" s="9">
        <v>1066.78</v>
      </c>
    </row>
    <row r="2434" spans="1:12" x14ac:dyDescent="0.25">
      <c r="A2434" s="2" t="s">
        <v>42</v>
      </c>
      <c r="B2434" s="2">
        <v>2023</v>
      </c>
      <c r="C2434" s="46">
        <v>45170</v>
      </c>
      <c r="D2434" s="54">
        <f t="shared" si="43"/>
        <v>45170</v>
      </c>
      <c r="E2434" s="2" t="s">
        <v>45</v>
      </c>
      <c r="F2434" s="2" t="s">
        <v>46</v>
      </c>
      <c r="G2434" s="2" t="s">
        <v>47</v>
      </c>
      <c r="H2434" s="2" t="s">
        <v>48</v>
      </c>
      <c r="I2434" s="2" t="s">
        <v>49</v>
      </c>
      <c r="J2434" s="2" t="s">
        <v>51</v>
      </c>
      <c r="K2434" s="11">
        <v>339</v>
      </c>
      <c r="L2434" s="8">
        <v>484.77</v>
      </c>
    </row>
    <row r="2435" spans="1:12" x14ac:dyDescent="0.25">
      <c r="A2435" s="4" t="s">
        <v>40</v>
      </c>
      <c r="B2435" s="4">
        <v>2023</v>
      </c>
      <c r="C2435" s="47">
        <v>45170</v>
      </c>
      <c r="D2435" s="55">
        <f t="shared" si="43"/>
        <v>45170</v>
      </c>
      <c r="E2435" s="4" t="s">
        <v>45</v>
      </c>
      <c r="F2435" s="4" t="s">
        <v>46</v>
      </c>
      <c r="G2435" s="4" t="s">
        <v>47</v>
      </c>
      <c r="H2435" s="4" t="s">
        <v>48</v>
      </c>
      <c r="I2435" s="4" t="s">
        <v>49</v>
      </c>
      <c r="J2435" s="4" t="s">
        <v>51</v>
      </c>
      <c r="K2435" s="10">
        <v>786</v>
      </c>
      <c r="L2435" s="9">
        <v>526.24</v>
      </c>
    </row>
    <row r="2436" spans="1:12" x14ac:dyDescent="0.25">
      <c r="A2436" s="2" t="s">
        <v>44</v>
      </c>
      <c r="B2436" s="2">
        <v>2023</v>
      </c>
      <c r="C2436" s="46">
        <v>45170</v>
      </c>
      <c r="D2436" s="54">
        <f t="shared" si="43"/>
        <v>45170</v>
      </c>
      <c r="E2436" s="2" t="s">
        <v>45</v>
      </c>
      <c r="F2436" s="2" t="s">
        <v>46</v>
      </c>
      <c r="G2436" s="2" t="s">
        <v>47</v>
      </c>
      <c r="H2436" s="2" t="s">
        <v>48</v>
      </c>
      <c r="I2436" s="2" t="s">
        <v>49</v>
      </c>
      <c r="J2436" s="2" t="s">
        <v>51</v>
      </c>
      <c r="K2436" s="11">
        <v>337</v>
      </c>
      <c r="L2436" s="8">
        <v>481.90999999999997</v>
      </c>
    </row>
    <row r="2437" spans="1:12" x14ac:dyDescent="0.25">
      <c r="A2437" s="4" t="s">
        <v>41</v>
      </c>
      <c r="B2437" s="4">
        <v>2023</v>
      </c>
      <c r="C2437" s="47">
        <v>45170</v>
      </c>
      <c r="D2437" s="55">
        <f t="shared" si="43"/>
        <v>45170</v>
      </c>
      <c r="E2437" s="4" t="s">
        <v>45</v>
      </c>
      <c r="F2437" s="4" t="s">
        <v>46</v>
      </c>
      <c r="G2437" s="4" t="s">
        <v>47</v>
      </c>
      <c r="H2437" s="4" t="s">
        <v>48</v>
      </c>
      <c r="I2437" s="4" t="s">
        <v>49</v>
      </c>
      <c r="J2437" s="4" t="s">
        <v>51</v>
      </c>
      <c r="K2437" s="10">
        <v>335</v>
      </c>
      <c r="L2437" s="9">
        <v>479.05</v>
      </c>
    </row>
    <row r="2438" spans="1:12" x14ac:dyDescent="0.25">
      <c r="A2438" s="2" t="s">
        <v>41</v>
      </c>
      <c r="B2438" s="2">
        <v>2023</v>
      </c>
      <c r="C2438" s="46">
        <v>45170</v>
      </c>
      <c r="D2438" s="54">
        <f t="shared" si="43"/>
        <v>45170</v>
      </c>
      <c r="E2438" s="2" t="s">
        <v>45</v>
      </c>
      <c r="F2438" s="2" t="s">
        <v>46</v>
      </c>
      <c r="G2438" s="2" t="s">
        <v>47</v>
      </c>
      <c r="H2438" s="2" t="s">
        <v>48</v>
      </c>
      <c r="I2438" s="2" t="s">
        <v>49</v>
      </c>
      <c r="J2438" s="2" t="s">
        <v>51</v>
      </c>
      <c r="K2438" s="11">
        <v>755</v>
      </c>
      <c r="L2438" s="8">
        <v>1079.6500000000001</v>
      </c>
    </row>
    <row r="2439" spans="1:12" x14ac:dyDescent="0.25">
      <c r="A2439" s="4" t="s">
        <v>41</v>
      </c>
      <c r="B2439" s="4">
        <v>2023</v>
      </c>
      <c r="C2439" s="47">
        <v>45017</v>
      </c>
      <c r="D2439" s="55">
        <f t="shared" si="43"/>
        <v>45017</v>
      </c>
      <c r="E2439" s="4" t="s">
        <v>53</v>
      </c>
      <c r="F2439" s="4" t="s">
        <v>46</v>
      </c>
      <c r="G2439" s="4" t="s">
        <v>47</v>
      </c>
      <c r="H2439" s="4" t="s">
        <v>48</v>
      </c>
      <c r="I2439" s="4" t="s">
        <v>49</v>
      </c>
      <c r="J2439" s="4" t="s">
        <v>50</v>
      </c>
      <c r="K2439" s="10">
        <v>212</v>
      </c>
      <c r="L2439" s="9">
        <v>303.15999999999997</v>
      </c>
    </row>
    <row r="2440" spans="1:12" x14ac:dyDescent="0.25">
      <c r="A2440" s="2" t="s">
        <v>40</v>
      </c>
      <c r="B2440" s="2">
        <v>2023</v>
      </c>
      <c r="C2440" s="46">
        <v>45017</v>
      </c>
      <c r="D2440" s="54">
        <f t="shared" si="43"/>
        <v>45017</v>
      </c>
      <c r="E2440" s="2" t="s">
        <v>53</v>
      </c>
      <c r="F2440" s="2" t="s">
        <v>46</v>
      </c>
      <c r="G2440" s="2" t="s">
        <v>47</v>
      </c>
      <c r="H2440" s="2" t="s">
        <v>48</v>
      </c>
      <c r="I2440" s="2" t="s">
        <v>49</v>
      </c>
      <c r="J2440" s="2" t="s">
        <v>50</v>
      </c>
      <c r="K2440" s="11">
        <v>182</v>
      </c>
      <c r="L2440" s="8">
        <v>260.26</v>
      </c>
    </row>
    <row r="2441" spans="1:12" x14ac:dyDescent="0.25">
      <c r="A2441" s="4" t="s">
        <v>41</v>
      </c>
      <c r="B2441" s="4">
        <v>2023</v>
      </c>
      <c r="C2441" s="47">
        <v>45017</v>
      </c>
      <c r="D2441" s="55">
        <f t="shared" si="43"/>
        <v>45017</v>
      </c>
      <c r="E2441" s="4" t="s">
        <v>53</v>
      </c>
      <c r="F2441" s="4" t="s">
        <v>46</v>
      </c>
      <c r="G2441" s="4" t="s">
        <v>47</v>
      </c>
      <c r="H2441" s="4" t="s">
        <v>48</v>
      </c>
      <c r="I2441" s="4" t="s">
        <v>49</v>
      </c>
      <c r="J2441" s="4" t="s">
        <v>50</v>
      </c>
      <c r="K2441" s="10">
        <v>184</v>
      </c>
      <c r="L2441" s="9">
        <v>526.24</v>
      </c>
    </row>
    <row r="2442" spans="1:12" x14ac:dyDescent="0.25">
      <c r="A2442" s="2" t="s">
        <v>41</v>
      </c>
      <c r="B2442" s="2">
        <v>2023</v>
      </c>
      <c r="C2442" s="46">
        <v>45017</v>
      </c>
      <c r="D2442" s="54">
        <f t="shared" si="43"/>
        <v>45017</v>
      </c>
      <c r="E2442" s="2" t="s">
        <v>53</v>
      </c>
      <c r="F2442" s="2" t="s">
        <v>46</v>
      </c>
      <c r="G2442" s="2" t="s">
        <v>47</v>
      </c>
      <c r="H2442" s="2" t="s">
        <v>48</v>
      </c>
      <c r="I2442" s="2" t="s">
        <v>49</v>
      </c>
      <c r="J2442" s="2" t="s">
        <v>50</v>
      </c>
      <c r="K2442" s="11">
        <v>968</v>
      </c>
      <c r="L2442" s="8">
        <v>1384.24</v>
      </c>
    </row>
    <row r="2443" spans="1:12" x14ac:dyDescent="0.25">
      <c r="A2443" s="4" t="s">
        <v>44</v>
      </c>
      <c r="B2443" s="4">
        <v>2023</v>
      </c>
      <c r="C2443" s="47">
        <v>45017</v>
      </c>
      <c r="D2443" s="55">
        <f t="shared" si="43"/>
        <v>45017</v>
      </c>
      <c r="E2443" s="4" t="s">
        <v>53</v>
      </c>
      <c r="F2443" s="4" t="s">
        <v>46</v>
      </c>
      <c r="G2443" s="4" t="s">
        <v>47</v>
      </c>
      <c r="H2443" s="4" t="s">
        <v>48</v>
      </c>
      <c r="I2443" s="4" t="s">
        <v>49</v>
      </c>
      <c r="J2443" s="4" t="s">
        <v>50</v>
      </c>
      <c r="K2443" s="10">
        <v>186</v>
      </c>
      <c r="L2443" s="9">
        <v>265.98</v>
      </c>
    </row>
    <row r="2444" spans="1:12" x14ac:dyDescent="0.25">
      <c r="A2444" s="2" t="s">
        <v>44</v>
      </c>
      <c r="B2444" s="2">
        <v>2023</v>
      </c>
      <c r="C2444" s="46">
        <v>45017</v>
      </c>
      <c r="D2444" s="54">
        <f t="shared" si="43"/>
        <v>45017</v>
      </c>
      <c r="E2444" s="2" t="s">
        <v>53</v>
      </c>
      <c r="F2444" s="2" t="s">
        <v>46</v>
      </c>
      <c r="G2444" s="2" t="s">
        <v>47</v>
      </c>
      <c r="H2444" s="2" t="s">
        <v>48</v>
      </c>
      <c r="I2444" s="2" t="s">
        <v>49</v>
      </c>
      <c r="J2444" s="2" t="s">
        <v>50</v>
      </c>
      <c r="K2444" s="11">
        <v>213</v>
      </c>
      <c r="L2444" s="8">
        <v>304.59000000000003</v>
      </c>
    </row>
    <row r="2445" spans="1:12" x14ac:dyDescent="0.25">
      <c r="A2445" s="4" t="s">
        <v>41</v>
      </c>
      <c r="B2445" s="4">
        <v>2023</v>
      </c>
      <c r="C2445" s="47">
        <v>45017</v>
      </c>
      <c r="D2445" s="55">
        <f t="shared" si="43"/>
        <v>45017</v>
      </c>
      <c r="E2445" s="4" t="s">
        <v>53</v>
      </c>
      <c r="F2445" s="4" t="s">
        <v>46</v>
      </c>
      <c r="G2445" s="4" t="s">
        <v>47</v>
      </c>
      <c r="H2445" s="4" t="s">
        <v>48</v>
      </c>
      <c r="I2445" s="4" t="s">
        <v>49</v>
      </c>
      <c r="J2445" s="4" t="s">
        <v>50</v>
      </c>
      <c r="K2445" s="10">
        <v>183</v>
      </c>
      <c r="L2445" s="9">
        <v>261.69</v>
      </c>
    </row>
    <row r="2446" spans="1:12" x14ac:dyDescent="0.25">
      <c r="A2446" s="2" t="s">
        <v>41</v>
      </c>
      <c r="B2446" s="2">
        <v>2023</v>
      </c>
      <c r="C2446" s="46">
        <v>45017</v>
      </c>
      <c r="D2446" s="54">
        <f t="shared" si="43"/>
        <v>45017</v>
      </c>
      <c r="E2446" s="2" t="s">
        <v>53</v>
      </c>
      <c r="F2446" s="2" t="s">
        <v>46</v>
      </c>
      <c r="G2446" s="2" t="s">
        <v>47</v>
      </c>
      <c r="H2446" s="2" t="s">
        <v>48</v>
      </c>
      <c r="I2446" s="2" t="s">
        <v>49</v>
      </c>
      <c r="J2446" s="2" t="s">
        <v>50</v>
      </c>
      <c r="K2446" s="11">
        <v>749</v>
      </c>
      <c r="L2446" s="8">
        <v>1071.07</v>
      </c>
    </row>
    <row r="2447" spans="1:12" x14ac:dyDescent="0.25">
      <c r="A2447" s="4" t="s">
        <v>40</v>
      </c>
      <c r="B2447" s="4">
        <v>2023</v>
      </c>
      <c r="C2447" s="47">
        <v>45017</v>
      </c>
      <c r="D2447" s="55">
        <f t="shared" si="43"/>
        <v>45017</v>
      </c>
      <c r="E2447" s="4" t="s">
        <v>53</v>
      </c>
      <c r="F2447" s="4" t="s">
        <v>46</v>
      </c>
      <c r="G2447" s="4" t="s">
        <v>47</v>
      </c>
      <c r="H2447" s="4" t="s">
        <v>48</v>
      </c>
      <c r="I2447" s="4" t="s">
        <v>49</v>
      </c>
      <c r="J2447" s="4" t="s">
        <v>50</v>
      </c>
      <c r="K2447" s="10">
        <v>209</v>
      </c>
      <c r="L2447" s="9">
        <v>298.87</v>
      </c>
    </row>
    <row r="2448" spans="1:12" x14ac:dyDescent="0.25">
      <c r="A2448" s="2" t="s">
        <v>41</v>
      </c>
      <c r="B2448" s="2">
        <v>2023</v>
      </c>
      <c r="C2448" s="46">
        <v>45017</v>
      </c>
      <c r="D2448" s="54">
        <f t="shared" si="43"/>
        <v>45017</v>
      </c>
      <c r="E2448" s="2" t="s">
        <v>53</v>
      </c>
      <c r="F2448" s="2" t="s">
        <v>46</v>
      </c>
      <c r="G2448" s="2" t="s">
        <v>47</v>
      </c>
      <c r="H2448" s="2" t="s">
        <v>48</v>
      </c>
      <c r="I2448" s="2" t="s">
        <v>49</v>
      </c>
      <c r="J2448" s="2" t="s">
        <v>50</v>
      </c>
      <c r="K2448" s="11">
        <v>185</v>
      </c>
      <c r="L2448" s="8">
        <v>264.55</v>
      </c>
    </row>
    <row r="2449" spans="1:12" x14ac:dyDescent="0.25">
      <c r="A2449" s="4" t="s">
        <v>41</v>
      </c>
      <c r="B2449" s="4">
        <v>2023</v>
      </c>
      <c r="C2449" s="47">
        <v>45139</v>
      </c>
      <c r="D2449" s="55">
        <f t="shared" si="43"/>
        <v>45139</v>
      </c>
      <c r="E2449" s="4" t="s">
        <v>53</v>
      </c>
      <c r="F2449" s="4" t="s">
        <v>46</v>
      </c>
      <c r="G2449" s="4" t="s">
        <v>47</v>
      </c>
      <c r="H2449" s="4" t="s">
        <v>48</v>
      </c>
      <c r="I2449" s="4" t="s">
        <v>49</v>
      </c>
      <c r="J2449" s="4" t="s">
        <v>50</v>
      </c>
      <c r="K2449" s="10">
        <v>188</v>
      </c>
      <c r="L2449" s="9">
        <v>268.84000000000003</v>
      </c>
    </row>
    <row r="2450" spans="1:12" x14ac:dyDescent="0.25">
      <c r="A2450" s="2" t="s">
        <v>40</v>
      </c>
      <c r="B2450" s="2">
        <v>2023</v>
      </c>
      <c r="C2450" s="46">
        <v>45139</v>
      </c>
      <c r="D2450" s="54">
        <f t="shared" si="43"/>
        <v>45139</v>
      </c>
      <c r="E2450" s="2" t="s">
        <v>53</v>
      </c>
      <c r="F2450" s="2" t="s">
        <v>46</v>
      </c>
      <c r="G2450" s="2" t="s">
        <v>47</v>
      </c>
      <c r="H2450" s="2" t="s">
        <v>48</v>
      </c>
      <c r="I2450" s="2" t="s">
        <v>49</v>
      </c>
      <c r="J2450" s="2" t="s">
        <v>50</v>
      </c>
      <c r="K2450" s="11">
        <v>164</v>
      </c>
      <c r="L2450" s="8">
        <v>234.51999999999998</v>
      </c>
    </row>
    <row r="2451" spans="1:12" x14ac:dyDescent="0.25">
      <c r="A2451" s="4" t="s">
        <v>42</v>
      </c>
      <c r="B2451" s="4">
        <v>2023</v>
      </c>
      <c r="C2451" s="47">
        <v>45139</v>
      </c>
      <c r="D2451" s="55">
        <f t="shared" si="43"/>
        <v>45139</v>
      </c>
      <c r="E2451" s="4" t="s">
        <v>53</v>
      </c>
      <c r="F2451" s="4" t="s">
        <v>46</v>
      </c>
      <c r="G2451" s="4" t="s">
        <v>47</v>
      </c>
      <c r="H2451" s="4" t="s">
        <v>48</v>
      </c>
      <c r="I2451" s="4" t="s">
        <v>49</v>
      </c>
      <c r="J2451" s="4" t="s">
        <v>50</v>
      </c>
      <c r="K2451" s="10">
        <v>190</v>
      </c>
      <c r="L2451" s="9">
        <v>526.24</v>
      </c>
    </row>
    <row r="2452" spans="1:12" x14ac:dyDescent="0.25">
      <c r="A2452" s="2" t="s">
        <v>40</v>
      </c>
      <c r="B2452" s="2">
        <v>2023</v>
      </c>
      <c r="C2452" s="46">
        <v>45139</v>
      </c>
      <c r="D2452" s="54">
        <f t="shared" si="43"/>
        <v>45139</v>
      </c>
      <c r="E2452" s="2" t="s">
        <v>53</v>
      </c>
      <c r="F2452" s="2" t="s">
        <v>46</v>
      </c>
      <c r="G2452" s="2" t="s">
        <v>47</v>
      </c>
      <c r="H2452" s="2" t="s">
        <v>48</v>
      </c>
      <c r="I2452" s="2" t="s">
        <v>49</v>
      </c>
      <c r="J2452" s="2" t="s">
        <v>50</v>
      </c>
      <c r="K2452" s="11">
        <v>160</v>
      </c>
      <c r="L2452" s="8">
        <v>526.24</v>
      </c>
    </row>
    <row r="2453" spans="1:12" x14ac:dyDescent="0.25">
      <c r="A2453" s="4" t="s">
        <v>41</v>
      </c>
      <c r="B2453" s="4">
        <v>2023</v>
      </c>
      <c r="C2453" s="47">
        <v>45139</v>
      </c>
      <c r="D2453" s="55">
        <f t="shared" si="43"/>
        <v>45139</v>
      </c>
      <c r="E2453" s="4" t="s">
        <v>53</v>
      </c>
      <c r="F2453" s="4" t="s">
        <v>46</v>
      </c>
      <c r="G2453" s="4" t="s">
        <v>47</v>
      </c>
      <c r="H2453" s="4" t="s">
        <v>48</v>
      </c>
      <c r="I2453" s="4" t="s">
        <v>49</v>
      </c>
      <c r="J2453" s="4" t="s">
        <v>50</v>
      </c>
      <c r="K2453" s="10">
        <v>971</v>
      </c>
      <c r="L2453" s="9">
        <v>1388.53</v>
      </c>
    </row>
    <row r="2454" spans="1:12" x14ac:dyDescent="0.25">
      <c r="A2454" s="2" t="s">
        <v>40</v>
      </c>
      <c r="B2454" s="2">
        <v>2023</v>
      </c>
      <c r="C2454" s="46">
        <v>45139</v>
      </c>
      <c r="D2454" s="54">
        <f t="shared" si="43"/>
        <v>45139</v>
      </c>
      <c r="E2454" s="2" t="s">
        <v>53</v>
      </c>
      <c r="F2454" s="2" t="s">
        <v>46</v>
      </c>
      <c r="G2454" s="2" t="s">
        <v>47</v>
      </c>
      <c r="H2454" s="2" t="s">
        <v>48</v>
      </c>
      <c r="I2454" s="2" t="s">
        <v>49</v>
      </c>
      <c r="J2454" s="2" t="s">
        <v>50</v>
      </c>
      <c r="K2454" s="11">
        <v>162</v>
      </c>
      <c r="L2454" s="8">
        <v>231.66</v>
      </c>
    </row>
    <row r="2455" spans="1:12" x14ac:dyDescent="0.25">
      <c r="A2455" s="4" t="s">
        <v>40</v>
      </c>
      <c r="B2455" s="4">
        <v>2023</v>
      </c>
      <c r="C2455" s="47">
        <v>45139</v>
      </c>
      <c r="D2455" s="55">
        <f t="shared" si="43"/>
        <v>45139</v>
      </c>
      <c r="E2455" s="4" t="s">
        <v>53</v>
      </c>
      <c r="F2455" s="4" t="s">
        <v>46</v>
      </c>
      <c r="G2455" s="4" t="s">
        <v>47</v>
      </c>
      <c r="H2455" s="4" t="s">
        <v>48</v>
      </c>
      <c r="I2455" s="4" t="s">
        <v>49</v>
      </c>
      <c r="J2455" s="4" t="s">
        <v>50</v>
      </c>
      <c r="K2455" s="10">
        <v>189</v>
      </c>
      <c r="L2455" s="9">
        <v>270.27</v>
      </c>
    </row>
    <row r="2456" spans="1:12" x14ac:dyDescent="0.25">
      <c r="A2456" s="2" t="s">
        <v>41</v>
      </c>
      <c r="B2456" s="2">
        <v>2023</v>
      </c>
      <c r="C2456" s="46">
        <v>45139</v>
      </c>
      <c r="D2456" s="54">
        <f t="shared" si="43"/>
        <v>45139</v>
      </c>
      <c r="E2456" s="2" t="s">
        <v>53</v>
      </c>
      <c r="F2456" s="2" t="s">
        <v>46</v>
      </c>
      <c r="G2456" s="2" t="s">
        <v>47</v>
      </c>
      <c r="H2456" s="2" t="s">
        <v>48</v>
      </c>
      <c r="I2456" s="2" t="s">
        <v>49</v>
      </c>
      <c r="J2456" s="2" t="s">
        <v>50</v>
      </c>
      <c r="K2456" s="11">
        <v>165</v>
      </c>
      <c r="L2456" s="8">
        <v>235.95</v>
      </c>
    </row>
    <row r="2457" spans="1:12" x14ac:dyDescent="0.25">
      <c r="A2457" s="4" t="s">
        <v>40</v>
      </c>
      <c r="B2457" s="4">
        <v>2023</v>
      </c>
      <c r="C2457" s="47">
        <v>45139</v>
      </c>
      <c r="D2457" s="55">
        <f t="shared" si="43"/>
        <v>45139</v>
      </c>
      <c r="E2457" s="4" t="s">
        <v>53</v>
      </c>
      <c r="F2457" s="4" t="s">
        <v>46</v>
      </c>
      <c r="G2457" s="4" t="s">
        <v>47</v>
      </c>
      <c r="H2457" s="4" t="s">
        <v>48</v>
      </c>
      <c r="I2457" s="4" t="s">
        <v>49</v>
      </c>
      <c r="J2457" s="4" t="s">
        <v>50</v>
      </c>
      <c r="K2457" s="10">
        <v>753</v>
      </c>
      <c r="L2457" s="9">
        <v>1076.79</v>
      </c>
    </row>
    <row r="2458" spans="1:12" x14ac:dyDescent="0.25">
      <c r="A2458" s="2" t="s">
        <v>42</v>
      </c>
      <c r="B2458" s="2">
        <v>2023</v>
      </c>
      <c r="C2458" s="46">
        <v>45139</v>
      </c>
      <c r="D2458" s="54">
        <f t="shared" si="43"/>
        <v>45139</v>
      </c>
      <c r="E2458" s="2" t="s">
        <v>53</v>
      </c>
      <c r="F2458" s="2" t="s">
        <v>46</v>
      </c>
      <c r="G2458" s="2" t="s">
        <v>47</v>
      </c>
      <c r="H2458" s="2" t="s">
        <v>48</v>
      </c>
      <c r="I2458" s="2" t="s">
        <v>49</v>
      </c>
      <c r="J2458" s="2" t="s">
        <v>50</v>
      </c>
      <c r="K2458" s="11">
        <v>839</v>
      </c>
      <c r="L2458" s="8">
        <v>1199.77</v>
      </c>
    </row>
    <row r="2459" spans="1:12" x14ac:dyDescent="0.25">
      <c r="A2459" s="4" t="s">
        <v>40</v>
      </c>
      <c r="B2459" s="4">
        <v>2023</v>
      </c>
      <c r="C2459" s="47">
        <v>45139</v>
      </c>
      <c r="D2459" s="55">
        <f t="shared" si="43"/>
        <v>45139</v>
      </c>
      <c r="E2459" s="4" t="s">
        <v>53</v>
      </c>
      <c r="F2459" s="4" t="s">
        <v>46</v>
      </c>
      <c r="G2459" s="4" t="s">
        <v>47</v>
      </c>
      <c r="H2459" s="4" t="s">
        <v>48</v>
      </c>
      <c r="I2459" s="4" t="s">
        <v>49</v>
      </c>
      <c r="J2459" s="4" t="s">
        <v>50</v>
      </c>
      <c r="K2459" s="10">
        <v>191</v>
      </c>
      <c r="L2459" s="9">
        <v>273.13</v>
      </c>
    </row>
    <row r="2460" spans="1:12" x14ac:dyDescent="0.25">
      <c r="A2460" s="2" t="s">
        <v>41</v>
      </c>
      <c r="B2460" s="2">
        <v>2023</v>
      </c>
      <c r="C2460" s="46">
        <v>45139</v>
      </c>
      <c r="D2460" s="54">
        <f t="shared" si="43"/>
        <v>45139</v>
      </c>
      <c r="E2460" s="2" t="s">
        <v>53</v>
      </c>
      <c r="F2460" s="2" t="s">
        <v>46</v>
      </c>
      <c r="G2460" s="2" t="s">
        <v>47</v>
      </c>
      <c r="H2460" s="2" t="s">
        <v>48</v>
      </c>
      <c r="I2460" s="2" t="s">
        <v>49</v>
      </c>
      <c r="J2460" s="2" t="s">
        <v>50</v>
      </c>
      <c r="K2460" s="11">
        <v>161</v>
      </c>
      <c r="L2460" s="8">
        <v>230.23000000000002</v>
      </c>
    </row>
    <row r="2461" spans="1:12" x14ac:dyDescent="0.25">
      <c r="A2461" s="4" t="s">
        <v>40</v>
      </c>
      <c r="B2461" s="4">
        <v>2023</v>
      </c>
      <c r="C2461" s="47">
        <v>45261</v>
      </c>
      <c r="D2461" s="55">
        <f t="shared" si="43"/>
        <v>45261</v>
      </c>
      <c r="E2461" s="4" t="s">
        <v>53</v>
      </c>
      <c r="F2461" s="4" t="s">
        <v>46</v>
      </c>
      <c r="G2461" s="4" t="s">
        <v>47</v>
      </c>
      <c r="H2461" s="4" t="s">
        <v>48</v>
      </c>
      <c r="I2461" s="4" t="s">
        <v>49</v>
      </c>
      <c r="J2461" s="4" t="s">
        <v>50</v>
      </c>
      <c r="K2461" s="10">
        <v>170</v>
      </c>
      <c r="L2461" s="9">
        <v>243.1</v>
      </c>
    </row>
    <row r="2462" spans="1:12" x14ac:dyDescent="0.25">
      <c r="A2462" s="2" t="s">
        <v>40</v>
      </c>
      <c r="B2462" s="2">
        <v>2023</v>
      </c>
      <c r="C2462" s="46">
        <v>45261</v>
      </c>
      <c r="D2462" s="54">
        <f t="shared" si="43"/>
        <v>45261</v>
      </c>
      <c r="E2462" s="2" t="s">
        <v>53</v>
      </c>
      <c r="F2462" s="2" t="s">
        <v>46</v>
      </c>
      <c r="G2462" s="2" t="s">
        <v>47</v>
      </c>
      <c r="H2462" s="2" t="s">
        <v>48</v>
      </c>
      <c r="I2462" s="2" t="s">
        <v>49</v>
      </c>
      <c r="J2462" s="2" t="s">
        <v>50</v>
      </c>
      <c r="K2462" s="11">
        <v>140</v>
      </c>
      <c r="L2462" s="8">
        <v>200.2</v>
      </c>
    </row>
    <row r="2463" spans="1:12" x14ac:dyDescent="0.25">
      <c r="A2463" s="4" t="s">
        <v>40</v>
      </c>
      <c r="B2463" s="4">
        <v>2023</v>
      </c>
      <c r="C2463" s="47">
        <v>45261</v>
      </c>
      <c r="D2463" s="55">
        <f t="shared" si="43"/>
        <v>45261</v>
      </c>
      <c r="E2463" s="4" t="s">
        <v>53</v>
      </c>
      <c r="F2463" s="4" t="s">
        <v>46</v>
      </c>
      <c r="G2463" s="4" t="s">
        <v>47</v>
      </c>
      <c r="H2463" s="4" t="s">
        <v>48</v>
      </c>
      <c r="I2463" s="4" t="s">
        <v>49</v>
      </c>
      <c r="J2463" s="4" t="s">
        <v>50</v>
      </c>
      <c r="K2463" s="10">
        <v>166</v>
      </c>
      <c r="L2463" s="9">
        <v>526.24</v>
      </c>
    </row>
    <row r="2464" spans="1:12" x14ac:dyDescent="0.25">
      <c r="A2464" s="2" t="s">
        <v>40</v>
      </c>
      <c r="B2464" s="2">
        <v>2023</v>
      </c>
      <c r="C2464" s="46">
        <v>45261</v>
      </c>
      <c r="D2464" s="54">
        <f t="shared" si="43"/>
        <v>45261</v>
      </c>
      <c r="E2464" s="2" t="s">
        <v>53</v>
      </c>
      <c r="F2464" s="2" t="s">
        <v>46</v>
      </c>
      <c r="G2464" s="2" t="s">
        <v>47</v>
      </c>
      <c r="H2464" s="2" t="s">
        <v>48</v>
      </c>
      <c r="I2464" s="2" t="s">
        <v>49</v>
      </c>
      <c r="J2464" s="2" t="s">
        <v>50</v>
      </c>
      <c r="K2464" s="11">
        <v>142</v>
      </c>
      <c r="L2464" s="8">
        <v>526.24</v>
      </c>
    </row>
    <row r="2465" spans="1:12" x14ac:dyDescent="0.25">
      <c r="A2465" s="4" t="s">
        <v>41</v>
      </c>
      <c r="B2465" s="4">
        <v>2023</v>
      </c>
      <c r="C2465" s="47">
        <v>45261</v>
      </c>
      <c r="D2465" s="55">
        <f t="shared" si="43"/>
        <v>45261</v>
      </c>
      <c r="E2465" s="4" t="s">
        <v>53</v>
      </c>
      <c r="F2465" s="4" t="s">
        <v>46</v>
      </c>
      <c r="G2465" s="4" t="s">
        <v>47</v>
      </c>
      <c r="H2465" s="4" t="s">
        <v>48</v>
      </c>
      <c r="I2465" s="4" t="s">
        <v>49</v>
      </c>
      <c r="J2465" s="4" t="s">
        <v>50</v>
      </c>
      <c r="K2465" s="10">
        <v>975</v>
      </c>
      <c r="L2465" s="9">
        <v>1394.25</v>
      </c>
    </row>
    <row r="2466" spans="1:12" x14ac:dyDescent="0.25">
      <c r="A2466" s="2" t="s">
        <v>41</v>
      </c>
      <c r="B2466" s="2">
        <v>2023</v>
      </c>
      <c r="C2466" s="46">
        <v>45261</v>
      </c>
      <c r="D2466" s="54">
        <f t="shared" si="43"/>
        <v>45261</v>
      </c>
      <c r="E2466" s="2" t="s">
        <v>53</v>
      </c>
      <c r="F2466" s="2" t="s">
        <v>46</v>
      </c>
      <c r="G2466" s="2" t="s">
        <v>47</v>
      </c>
      <c r="H2466" s="2" t="s">
        <v>48</v>
      </c>
      <c r="I2466" s="2" t="s">
        <v>49</v>
      </c>
      <c r="J2466" s="2" t="s">
        <v>50</v>
      </c>
      <c r="K2466" s="11">
        <v>141</v>
      </c>
      <c r="L2466" s="8">
        <v>201.63</v>
      </c>
    </row>
    <row r="2467" spans="1:12" x14ac:dyDescent="0.25">
      <c r="A2467" s="4" t="s">
        <v>40</v>
      </c>
      <c r="B2467" s="4">
        <v>2023</v>
      </c>
      <c r="C2467" s="47">
        <v>45261</v>
      </c>
      <c r="D2467" s="55">
        <f t="shared" si="43"/>
        <v>45261</v>
      </c>
      <c r="E2467" s="4" t="s">
        <v>53</v>
      </c>
      <c r="F2467" s="4" t="s">
        <v>46</v>
      </c>
      <c r="G2467" s="4" t="s">
        <v>47</v>
      </c>
      <c r="H2467" s="4" t="s">
        <v>48</v>
      </c>
      <c r="I2467" s="4" t="s">
        <v>49</v>
      </c>
      <c r="J2467" s="4" t="s">
        <v>50</v>
      </c>
      <c r="K2467" s="10">
        <v>756</v>
      </c>
      <c r="L2467" s="9">
        <v>1081.08</v>
      </c>
    </row>
    <row r="2468" spans="1:12" x14ac:dyDescent="0.25">
      <c r="A2468" s="2" t="s">
        <v>40</v>
      </c>
      <c r="B2468" s="2">
        <v>2023</v>
      </c>
      <c r="C2468" s="46">
        <v>45261</v>
      </c>
      <c r="D2468" s="54">
        <f t="shared" si="43"/>
        <v>45261</v>
      </c>
      <c r="E2468" s="2" t="s">
        <v>53</v>
      </c>
      <c r="F2468" s="2" t="s">
        <v>46</v>
      </c>
      <c r="G2468" s="2" t="s">
        <v>47</v>
      </c>
      <c r="H2468" s="2" t="s">
        <v>48</v>
      </c>
      <c r="I2468" s="2" t="s">
        <v>49</v>
      </c>
      <c r="J2468" s="2" t="s">
        <v>50</v>
      </c>
      <c r="K2468" s="11">
        <v>843</v>
      </c>
      <c r="L2468" s="8">
        <v>1205.49</v>
      </c>
    </row>
    <row r="2469" spans="1:12" x14ac:dyDescent="0.25">
      <c r="A2469" s="4" t="s">
        <v>40</v>
      </c>
      <c r="B2469" s="4">
        <v>2023</v>
      </c>
      <c r="C2469" s="47">
        <v>45261</v>
      </c>
      <c r="D2469" s="55">
        <f t="shared" si="43"/>
        <v>45261</v>
      </c>
      <c r="E2469" s="4" t="s">
        <v>53</v>
      </c>
      <c r="F2469" s="4" t="s">
        <v>46</v>
      </c>
      <c r="G2469" s="4" t="s">
        <v>47</v>
      </c>
      <c r="H2469" s="4" t="s">
        <v>48</v>
      </c>
      <c r="I2469" s="4" t="s">
        <v>49</v>
      </c>
      <c r="J2469" s="4" t="s">
        <v>50</v>
      </c>
      <c r="K2469" s="10">
        <v>167</v>
      </c>
      <c r="L2469" s="9">
        <v>238.81</v>
      </c>
    </row>
    <row r="2470" spans="1:12" x14ac:dyDescent="0.25">
      <c r="A2470" s="2" t="s">
        <v>40</v>
      </c>
      <c r="B2470" s="2">
        <v>2023</v>
      </c>
      <c r="C2470" s="46">
        <v>45261</v>
      </c>
      <c r="D2470" s="54">
        <f t="shared" si="43"/>
        <v>45261</v>
      </c>
      <c r="E2470" s="2" t="s">
        <v>53</v>
      </c>
      <c r="F2470" s="2" t="s">
        <v>46</v>
      </c>
      <c r="G2470" s="2" t="s">
        <v>47</v>
      </c>
      <c r="H2470" s="2" t="s">
        <v>48</v>
      </c>
      <c r="I2470" s="2" t="s">
        <v>49</v>
      </c>
      <c r="J2470" s="2" t="s">
        <v>50</v>
      </c>
      <c r="K2470" s="11">
        <v>143</v>
      </c>
      <c r="L2470" s="8">
        <v>204.49</v>
      </c>
    </row>
    <row r="2471" spans="1:12" x14ac:dyDescent="0.25">
      <c r="A2471" s="4" t="s">
        <v>41</v>
      </c>
      <c r="B2471" s="4">
        <v>2023</v>
      </c>
      <c r="C2471" s="47">
        <v>44958</v>
      </c>
      <c r="D2471" s="55">
        <f t="shared" si="43"/>
        <v>44958</v>
      </c>
      <c r="E2471" s="4" t="s">
        <v>53</v>
      </c>
      <c r="F2471" s="4" t="s">
        <v>46</v>
      </c>
      <c r="G2471" s="4" t="s">
        <v>47</v>
      </c>
      <c r="H2471" s="4" t="s">
        <v>48</v>
      </c>
      <c r="I2471" s="4" t="s">
        <v>49</v>
      </c>
      <c r="J2471" s="4" t="s">
        <v>51</v>
      </c>
      <c r="K2471" s="10">
        <v>272</v>
      </c>
      <c r="L2471" s="9">
        <v>388.96</v>
      </c>
    </row>
    <row r="2472" spans="1:12" x14ac:dyDescent="0.25">
      <c r="A2472" s="2" t="s">
        <v>41</v>
      </c>
      <c r="B2472" s="2">
        <v>2023</v>
      </c>
      <c r="C2472" s="46">
        <v>44958</v>
      </c>
      <c r="D2472" s="54">
        <f t="shared" si="43"/>
        <v>44958</v>
      </c>
      <c r="E2472" s="2" t="s">
        <v>53</v>
      </c>
      <c r="F2472" s="2" t="s">
        <v>46</v>
      </c>
      <c r="G2472" s="2" t="s">
        <v>47</v>
      </c>
      <c r="H2472" s="2" t="s">
        <v>48</v>
      </c>
      <c r="I2472" s="2" t="s">
        <v>49</v>
      </c>
      <c r="J2472" s="2" t="s">
        <v>51</v>
      </c>
      <c r="K2472" s="11">
        <v>266</v>
      </c>
      <c r="L2472" s="8">
        <v>380.38</v>
      </c>
    </row>
    <row r="2473" spans="1:12" x14ac:dyDescent="0.25">
      <c r="A2473" s="4" t="s">
        <v>40</v>
      </c>
      <c r="B2473" s="4">
        <v>2023</v>
      </c>
      <c r="C2473" s="47">
        <v>44958</v>
      </c>
      <c r="D2473" s="55">
        <f t="shared" si="43"/>
        <v>44958</v>
      </c>
      <c r="E2473" s="4" t="s">
        <v>53</v>
      </c>
      <c r="F2473" s="4" t="s">
        <v>46</v>
      </c>
      <c r="G2473" s="4" t="s">
        <v>47</v>
      </c>
      <c r="H2473" s="4" t="s">
        <v>48</v>
      </c>
      <c r="I2473" s="4" t="s">
        <v>49</v>
      </c>
      <c r="J2473" s="4" t="s">
        <v>50</v>
      </c>
      <c r="K2473" s="10">
        <v>224</v>
      </c>
      <c r="L2473" s="9">
        <v>320.32</v>
      </c>
    </row>
    <row r="2474" spans="1:12" x14ac:dyDescent="0.25">
      <c r="A2474" s="2" t="s">
        <v>40</v>
      </c>
      <c r="B2474" s="2">
        <v>2023</v>
      </c>
      <c r="C2474" s="46">
        <v>44958</v>
      </c>
      <c r="D2474" s="54">
        <f t="shared" si="43"/>
        <v>44958</v>
      </c>
      <c r="E2474" s="2" t="s">
        <v>53</v>
      </c>
      <c r="F2474" s="2" t="s">
        <v>46</v>
      </c>
      <c r="G2474" s="2" t="s">
        <v>47</v>
      </c>
      <c r="H2474" s="2" t="s">
        <v>48</v>
      </c>
      <c r="I2474" s="2" t="s">
        <v>49</v>
      </c>
      <c r="J2474" s="2" t="s">
        <v>50</v>
      </c>
      <c r="K2474" s="11">
        <v>194</v>
      </c>
      <c r="L2474" s="8">
        <v>277.42</v>
      </c>
    </row>
    <row r="2475" spans="1:12" x14ac:dyDescent="0.25">
      <c r="A2475" s="4" t="s">
        <v>42</v>
      </c>
      <c r="B2475" s="4">
        <v>2023</v>
      </c>
      <c r="C2475" s="47">
        <v>44958</v>
      </c>
      <c r="D2475" s="55">
        <f t="shared" si="43"/>
        <v>44958</v>
      </c>
      <c r="E2475" s="4" t="s">
        <v>53</v>
      </c>
      <c r="F2475" s="4" t="s">
        <v>46</v>
      </c>
      <c r="G2475" s="4" t="s">
        <v>47</v>
      </c>
      <c r="H2475" s="4" t="s">
        <v>48</v>
      </c>
      <c r="I2475" s="4" t="s">
        <v>49</v>
      </c>
      <c r="J2475" s="4" t="s">
        <v>50</v>
      </c>
      <c r="K2475" s="10">
        <v>268</v>
      </c>
      <c r="L2475" s="9">
        <v>383.24</v>
      </c>
    </row>
    <row r="2476" spans="1:12" x14ac:dyDescent="0.25">
      <c r="A2476" s="2" t="s">
        <v>42</v>
      </c>
      <c r="B2476" s="2">
        <v>2023</v>
      </c>
      <c r="C2476" s="46">
        <v>44958</v>
      </c>
      <c r="D2476" s="54">
        <f t="shared" si="43"/>
        <v>44958</v>
      </c>
      <c r="E2476" s="2" t="s">
        <v>53</v>
      </c>
      <c r="F2476" s="2" t="s">
        <v>46</v>
      </c>
      <c r="G2476" s="2" t="s">
        <v>47</v>
      </c>
      <c r="H2476" s="2" t="s">
        <v>48</v>
      </c>
      <c r="I2476" s="2" t="s">
        <v>49</v>
      </c>
      <c r="J2476" s="2" t="s">
        <v>50</v>
      </c>
      <c r="K2476" s="11">
        <v>220</v>
      </c>
      <c r="L2476" s="8">
        <v>526.24</v>
      </c>
    </row>
    <row r="2477" spans="1:12" x14ac:dyDescent="0.25">
      <c r="A2477" s="4" t="s">
        <v>42</v>
      </c>
      <c r="B2477" s="4">
        <v>2023</v>
      </c>
      <c r="C2477" s="47">
        <v>44958</v>
      </c>
      <c r="D2477" s="55">
        <f t="shared" si="43"/>
        <v>44958</v>
      </c>
      <c r="E2477" s="4" t="s">
        <v>53</v>
      </c>
      <c r="F2477" s="4" t="s">
        <v>46</v>
      </c>
      <c r="G2477" s="4" t="s">
        <v>47</v>
      </c>
      <c r="H2477" s="4" t="s">
        <v>48</v>
      </c>
      <c r="I2477" s="4" t="s">
        <v>49</v>
      </c>
      <c r="J2477" s="4" t="s">
        <v>50</v>
      </c>
      <c r="K2477" s="10">
        <v>196</v>
      </c>
      <c r="L2477" s="9">
        <v>526.24</v>
      </c>
    </row>
    <row r="2478" spans="1:12" x14ac:dyDescent="0.25">
      <c r="A2478" s="2" t="s">
        <v>44</v>
      </c>
      <c r="B2478" s="2">
        <v>2023</v>
      </c>
      <c r="C2478" s="46">
        <v>44958</v>
      </c>
      <c r="D2478" s="54">
        <f t="shared" si="43"/>
        <v>44958</v>
      </c>
      <c r="E2478" s="2" t="s">
        <v>53</v>
      </c>
      <c r="F2478" s="2" t="s">
        <v>46</v>
      </c>
      <c r="G2478" s="2" t="s">
        <v>47</v>
      </c>
      <c r="H2478" s="2" t="s">
        <v>48</v>
      </c>
      <c r="I2478" s="2" t="s">
        <v>49</v>
      </c>
      <c r="J2478" s="2" t="s">
        <v>50</v>
      </c>
      <c r="K2478" s="11">
        <v>966</v>
      </c>
      <c r="L2478" s="8">
        <v>1381.38</v>
      </c>
    </row>
    <row r="2479" spans="1:12" x14ac:dyDescent="0.25">
      <c r="A2479" s="4" t="s">
        <v>40</v>
      </c>
      <c r="B2479" s="4">
        <v>2023</v>
      </c>
      <c r="C2479" s="47">
        <v>44958</v>
      </c>
      <c r="D2479" s="55">
        <f t="shared" si="43"/>
        <v>44958</v>
      </c>
      <c r="E2479" s="4" t="s">
        <v>53</v>
      </c>
      <c r="F2479" s="4" t="s">
        <v>46</v>
      </c>
      <c r="G2479" s="4" t="s">
        <v>47</v>
      </c>
      <c r="H2479" s="4" t="s">
        <v>48</v>
      </c>
      <c r="I2479" s="4" t="s">
        <v>49</v>
      </c>
      <c r="J2479" s="4" t="s">
        <v>50</v>
      </c>
      <c r="K2479" s="10">
        <v>1019</v>
      </c>
      <c r="L2479" s="9">
        <v>1457.17</v>
      </c>
    </row>
    <row r="2480" spans="1:12" x14ac:dyDescent="0.25">
      <c r="A2480" s="2" t="s">
        <v>40</v>
      </c>
      <c r="B2480" s="2">
        <v>2023</v>
      </c>
      <c r="C2480" s="46">
        <v>44958</v>
      </c>
      <c r="D2480" s="54">
        <f t="shared" si="43"/>
        <v>44958</v>
      </c>
      <c r="E2480" s="2" t="s">
        <v>53</v>
      </c>
      <c r="F2480" s="2" t="s">
        <v>46</v>
      </c>
      <c r="G2480" s="2" t="s">
        <v>47</v>
      </c>
      <c r="H2480" s="2" t="s">
        <v>48</v>
      </c>
      <c r="I2480" s="2" t="s">
        <v>49</v>
      </c>
      <c r="J2480" s="2" t="s">
        <v>50</v>
      </c>
      <c r="K2480" s="11">
        <v>192</v>
      </c>
      <c r="L2480" s="8">
        <v>274.56</v>
      </c>
    </row>
    <row r="2481" spans="1:12" x14ac:dyDescent="0.25">
      <c r="A2481" s="4" t="s">
        <v>40</v>
      </c>
      <c r="B2481" s="4">
        <v>2023</v>
      </c>
      <c r="C2481" s="47">
        <v>44958</v>
      </c>
      <c r="D2481" s="55">
        <f t="shared" si="43"/>
        <v>44958</v>
      </c>
      <c r="E2481" s="4" t="s">
        <v>53</v>
      </c>
      <c r="F2481" s="4" t="s">
        <v>46</v>
      </c>
      <c r="G2481" s="4" t="s">
        <v>47</v>
      </c>
      <c r="H2481" s="4" t="s">
        <v>48</v>
      </c>
      <c r="I2481" s="4" t="s">
        <v>49</v>
      </c>
      <c r="J2481" s="4" t="s">
        <v>50</v>
      </c>
      <c r="K2481" s="10">
        <v>219</v>
      </c>
      <c r="L2481" s="9">
        <v>313.17</v>
      </c>
    </row>
    <row r="2482" spans="1:12" x14ac:dyDescent="0.25">
      <c r="A2482" s="2" t="s">
        <v>44</v>
      </c>
      <c r="B2482" s="2">
        <v>2023</v>
      </c>
      <c r="C2482" s="46">
        <v>44958</v>
      </c>
      <c r="D2482" s="54">
        <f t="shared" si="43"/>
        <v>44958</v>
      </c>
      <c r="E2482" s="2" t="s">
        <v>53</v>
      </c>
      <c r="F2482" s="2" t="s">
        <v>46</v>
      </c>
      <c r="G2482" s="2" t="s">
        <v>47</v>
      </c>
      <c r="H2482" s="2" t="s">
        <v>48</v>
      </c>
      <c r="I2482" s="2" t="s">
        <v>49</v>
      </c>
      <c r="J2482" s="2" t="s">
        <v>50</v>
      </c>
      <c r="K2482" s="11">
        <v>195</v>
      </c>
      <c r="L2482" s="8">
        <v>278.85000000000002</v>
      </c>
    </row>
    <row r="2483" spans="1:12" x14ac:dyDescent="0.25">
      <c r="A2483" s="4" t="s">
        <v>40</v>
      </c>
      <c r="B2483" s="4">
        <v>2023</v>
      </c>
      <c r="C2483" s="47">
        <v>44958</v>
      </c>
      <c r="D2483" s="55">
        <f t="shared" si="43"/>
        <v>44958</v>
      </c>
      <c r="E2483" s="4" t="s">
        <v>53</v>
      </c>
      <c r="F2483" s="4" t="s">
        <v>46</v>
      </c>
      <c r="G2483" s="4" t="s">
        <v>47</v>
      </c>
      <c r="H2483" s="4" t="s">
        <v>48</v>
      </c>
      <c r="I2483" s="4" t="s">
        <v>49</v>
      </c>
      <c r="J2483" s="4" t="s">
        <v>50</v>
      </c>
      <c r="K2483" s="10">
        <v>271</v>
      </c>
      <c r="L2483" s="9">
        <v>387.53</v>
      </c>
    </row>
    <row r="2484" spans="1:12" x14ac:dyDescent="0.25">
      <c r="A2484" s="2" t="s">
        <v>42</v>
      </c>
      <c r="B2484" s="2">
        <v>2023</v>
      </c>
      <c r="C2484" s="46">
        <v>44958</v>
      </c>
      <c r="D2484" s="54">
        <f t="shared" si="43"/>
        <v>44958</v>
      </c>
      <c r="E2484" s="2" t="s">
        <v>53</v>
      </c>
      <c r="F2484" s="2" t="s">
        <v>46</v>
      </c>
      <c r="G2484" s="2" t="s">
        <v>47</v>
      </c>
      <c r="H2484" s="2" t="s">
        <v>48</v>
      </c>
      <c r="I2484" s="2" t="s">
        <v>49</v>
      </c>
      <c r="J2484" s="2" t="s">
        <v>50</v>
      </c>
      <c r="K2484" s="11">
        <v>747</v>
      </c>
      <c r="L2484" s="8">
        <v>1068.21</v>
      </c>
    </row>
    <row r="2485" spans="1:12" x14ac:dyDescent="0.25">
      <c r="A2485" s="4" t="s">
        <v>42</v>
      </c>
      <c r="B2485" s="4">
        <v>2023</v>
      </c>
      <c r="C2485" s="47">
        <v>44958</v>
      </c>
      <c r="D2485" s="55">
        <f t="shared" si="43"/>
        <v>44958</v>
      </c>
      <c r="E2485" s="4" t="s">
        <v>53</v>
      </c>
      <c r="F2485" s="4" t="s">
        <v>46</v>
      </c>
      <c r="G2485" s="4" t="s">
        <v>47</v>
      </c>
      <c r="H2485" s="4" t="s">
        <v>48</v>
      </c>
      <c r="I2485" s="4" t="s">
        <v>49</v>
      </c>
      <c r="J2485" s="4" t="s">
        <v>50</v>
      </c>
      <c r="K2485" s="10">
        <v>834</v>
      </c>
      <c r="L2485" s="9">
        <v>1192.6199999999999</v>
      </c>
    </row>
    <row r="2486" spans="1:12" x14ac:dyDescent="0.25">
      <c r="A2486" s="2" t="s">
        <v>40</v>
      </c>
      <c r="B2486" s="2">
        <v>2023</v>
      </c>
      <c r="C2486" s="46">
        <v>44958</v>
      </c>
      <c r="D2486" s="54">
        <f t="shared" si="43"/>
        <v>44958</v>
      </c>
      <c r="E2486" s="2" t="s">
        <v>53</v>
      </c>
      <c r="F2486" s="2" t="s">
        <v>46</v>
      </c>
      <c r="G2486" s="2" t="s">
        <v>47</v>
      </c>
      <c r="H2486" s="2" t="s">
        <v>48</v>
      </c>
      <c r="I2486" s="2" t="s">
        <v>49</v>
      </c>
      <c r="J2486" s="2" t="s">
        <v>51</v>
      </c>
      <c r="K2486" s="11">
        <v>269</v>
      </c>
      <c r="L2486" s="8">
        <v>384.67</v>
      </c>
    </row>
    <row r="2487" spans="1:12" x14ac:dyDescent="0.25">
      <c r="A2487" s="4" t="s">
        <v>40</v>
      </c>
      <c r="B2487" s="4">
        <v>2023</v>
      </c>
      <c r="C2487" s="47">
        <v>44958</v>
      </c>
      <c r="D2487" s="55">
        <f t="shared" si="43"/>
        <v>44958</v>
      </c>
      <c r="E2487" s="4" t="s">
        <v>53</v>
      </c>
      <c r="F2487" s="4" t="s">
        <v>46</v>
      </c>
      <c r="G2487" s="4" t="s">
        <v>47</v>
      </c>
      <c r="H2487" s="4" t="s">
        <v>48</v>
      </c>
      <c r="I2487" s="4" t="s">
        <v>49</v>
      </c>
      <c r="J2487" s="4" t="s">
        <v>50</v>
      </c>
      <c r="K2487" s="10">
        <v>221</v>
      </c>
      <c r="L2487" s="9">
        <v>316.02999999999997</v>
      </c>
    </row>
    <row r="2488" spans="1:12" x14ac:dyDescent="0.25">
      <c r="A2488" s="2" t="s">
        <v>42</v>
      </c>
      <c r="B2488" s="2">
        <v>2023</v>
      </c>
      <c r="C2488" s="46">
        <v>44958</v>
      </c>
      <c r="D2488" s="54">
        <f t="shared" si="43"/>
        <v>44958</v>
      </c>
      <c r="E2488" s="2" t="s">
        <v>53</v>
      </c>
      <c r="F2488" s="2" t="s">
        <v>46</v>
      </c>
      <c r="G2488" s="2" t="s">
        <v>47</v>
      </c>
      <c r="H2488" s="2" t="s">
        <v>48</v>
      </c>
      <c r="I2488" s="2" t="s">
        <v>49</v>
      </c>
      <c r="J2488" s="2" t="s">
        <v>50</v>
      </c>
      <c r="K2488" s="11">
        <v>149</v>
      </c>
      <c r="L2488" s="8">
        <v>213.07</v>
      </c>
    </row>
    <row r="2489" spans="1:12" x14ac:dyDescent="0.25">
      <c r="A2489" s="4" t="s">
        <v>40</v>
      </c>
      <c r="B2489" s="4">
        <v>2023</v>
      </c>
      <c r="C2489" s="47">
        <v>44958</v>
      </c>
      <c r="D2489" s="55">
        <f t="shared" si="43"/>
        <v>44958</v>
      </c>
      <c r="E2489" s="4" t="s">
        <v>53</v>
      </c>
      <c r="F2489" s="4" t="s">
        <v>46</v>
      </c>
      <c r="G2489" s="4" t="s">
        <v>47</v>
      </c>
      <c r="H2489" s="4" t="s">
        <v>48</v>
      </c>
      <c r="I2489" s="4" t="s">
        <v>49</v>
      </c>
      <c r="J2489" s="4" t="s">
        <v>50</v>
      </c>
      <c r="K2489" s="10">
        <v>197</v>
      </c>
      <c r="L2489" s="9">
        <v>281.70999999999998</v>
      </c>
    </row>
    <row r="2490" spans="1:12" x14ac:dyDescent="0.25">
      <c r="A2490" s="2" t="s">
        <v>42</v>
      </c>
      <c r="B2490" s="2">
        <v>2023</v>
      </c>
      <c r="C2490" s="46">
        <v>44927</v>
      </c>
      <c r="D2490" s="54">
        <f t="shared" si="43"/>
        <v>44927</v>
      </c>
      <c r="E2490" s="2" t="s">
        <v>53</v>
      </c>
      <c r="F2490" s="2" t="s">
        <v>46</v>
      </c>
      <c r="G2490" s="2" t="s">
        <v>47</v>
      </c>
      <c r="H2490" s="2" t="s">
        <v>48</v>
      </c>
      <c r="I2490" s="2" t="s">
        <v>49</v>
      </c>
      <c r="J2490" s="2" t="s">
        <v>51</v>
      </c>
      <c r="K2490" s="11">
        <v>284</v>
      </c>
      <c r="L2490" s="8">
        <v>406.12</v>
      </c>
    </row>
    <row r="2491" spans="1:12" x14ac:dyDescent="0.25">
      <c r="A2491" s="4" t="s">
        <v>41</v>
      </c>
      <c r="B2491" s="4">
        <v>2023</v>
      </c>
      <c r="C2491" s="47">
        <v>44927</v>
      </c>
      <c r="D2491" s="55">
        <f t="shared" si="43"/>
        <v>44927</v>
      </c>
      <c r="E2491" s="4" t="s">
        <v>53</v>
      </c>
      <c r="F2491" s="4" t="s">
        <v>46</v>
      </c>
      <c r="G2491" s="4" t="s">
        <v>47</v>
      </c>
      <c r="H2491" s="4" t="s">
        <v>48</v>
      </c>
      <c r="I2491" s="4" t="s">
        <v>49</v>
      </c>
      <c r="J2491" s="4" t="s">
        <v>51</v>
      </c>
      <c r="K2491" s="10">
        <v>278</v>
      </c>
      <c r="L2491" s="9">
        <v>397.53999999999996</v>
      </c>
    </row>
    <row r="2492" spans="1:12" x14ac:dyDescent="0.25">
      <c r="A2492" s="2" t="s">
        <v>42</v>
      </c>
      <c r="B2492" s="2">
        <v>2023</v>
      </c>
      <c r="C2492" s="46">
        <v>44927</v>
      </c>
      <c r="D2492" s="54">
        <f t="shared" si="43"/>
        <v>44927</v>
      </c>
      <c r="E2492" s="2" t="s">
        <v>53</v>
      </c>
      <c r="F2492" s="2" t="s">
        <v>46</v>
      </c>
      <c r="G2492" s="2" t="s">
        <v>47</v>
      </c>
      <c r="H2492" s="2" t="s">
        <v>48</v>
      </c>
      <c r="I2492" s="2" t="s">
        <v>49</v>
      </c>
      <c r="J2492" s="2" t="s">
        <v>50</v>
      </c>
      <c r="K2492" s="11">
        <v>152</v>
      </c>
      <c r="L2492" s="8">
        <v>217.36</v>
      </c>
    </row>
    <row r="2493" spans="1:12" x14ac:dyDescent="0.25">
      <c r="A2493" s="4" t="s">
        <v>40</v>
      </c>
      <c r="B2493" s="4">
        <v>2023</v>
      </c>
      <c r="C2493" s="47">
        <v>44927</v>
      </c>
      <c r="D2493" s="55">
        <f t="shared" si="43"/>
        <v>44927</v>
      </c>
      <c r="E2493" s="4" t="s">
        <v>53</v>
      </c>
      <c r="F2493" s="4" t="s">
        <v>46</v>
      </c>
      <c r="G2493" s="4" t="s">
        <v>47</v>
      </c>
      <c r="H2493" s="4" t="s">
        <v>48</v>
      </c>
      <c r="I2493" s="4" t="s">
        <v>49</v>
      </c>
      <c r="J2493" s="4" t="s">
        <v>50</v>
      </c>
      <c r="K2493" s="10">
        <v>200</v>
      </c>
      <c r="L2493" s="9">
        <v>286</v>
      </c>
    </row>
    <row r="2494" spans="1:12" x14ac:dyDescent="0.25">
      <c r="A2494" s="2" t="s">
        <v>41</v>
      </c>
      <c r="B2494" s="2">
        <v>2023</v>
      </c>
      <c r="C2494" s="46">
        <v>44927</v>
      </c>
      <c r="D2494" s="54">
        <f t="shared" si="43"/>
        <v>44927</v>
      </c>
      <c r="E2494" s="2" t="s">
        <v>53</v>
      </c>
      <c r="F2494" s="2" t="s">
        <v>46</v>
      </c>
      <c r="G2494" s="2" t="s">
        <v>47</v>
      </c>
      <c r="H2494" s="2" t="s">
        <v>48</v>
      </c>
      <c r="I2494" s="2" t="s">
        <v>49</v>
      </c>
      <c r="J2494" s="2" t="s">
        <v>50</v>
      </c>
      <c r="K2494" s="11">
        <v>286</v>
      </c>
      <c r="L2494" s="8">
        <v>408.98</v>
      </c>
    </row>
    <row r="2495" spans="1:12" x14ac:dyDescent="0.25">
      <c r="A2495" s="4" t="s">
        <v>41</v>
      </c>
      <c r="B2495" s="4">
        <v>2023</v>
      </c>
      <c r="C2495" s="47">
        <v>44927</v>
      </c>
      <c r="D2495" s="55">
        <f t="shared" si="43"/>
        <v>44927</v>
      </c>
      <c r="E2495" s="4" t="s">
        <v>53</v>
      </c>
      <c r="F2495" s="4" t="s">
        <v>46</v>
      </c>
      <c r="G2495" s="4" t="s">
        <v>47</v>
      </c>
      <c r="H2495" s="4" t="s">
        <v>48</v>
      </c>
      <c r="I2495" s="4" t="s">
        <v>49</v>
      </c>
      <c r="J2495" s="4" t="s">
        <v>50</v>
      </c>
      <c r="K2495" s="10">
        <v>280</v>
      </c>
      <c r="L2495" s="9">
        <v>400.4</v>
      </c>
    </row>
    <row r="2496" spans="1:12" x14ac:dyDescent="0.25">
      <c r="A2496" s="2" t="s">
        <v>40</v>
      </c>
      <c r="B2496" s="2">
        <v>2023</v>
      </c>
      <c r="C2496" s="46">
        <v>44927</v>
      </c>
      <c r="D2496" s="54">
        <f t="shared" si="43"/>
        <v>44927</v>
      </c>
      <c r="E2496" s="2" t="s">
        <v>53</v>
      </c>
      <c r="F2496" s="2" t="s">
        <v>46</v>
      </c>
      <c r="G2496" s="2" t="s">
        <v>47</v>
      </c>
      <c r="H2496" s="2" t="s">
        <v>48</v>
      </c>
      <c r="I2496" s="2" t="s">
        <v>49</v>
      </c>
      <c r="J2496" s="2" t="s">
        <v>50</v>
      </c>
      <c r="K2496" s="11">
        <v>274</v>
      </c>
      <c r="L2496" s="8">
        <v>391.82</v>
      </c>
    </row>
    <row r="2497" spans="1:12" x14ac:dyDescent="0.25">
      <c r="A2497" s="4" t="s">
        <v>41</v>
      </c>
      <c r="B2497" s="4">
        <v>2023</v>
      </c>
      <c r="C2497" s="47">
        <v>44927</v>
      </c>
      <c r="D2497" s="55">
        <f t="shared" ref="D2497:D2560" si="44">C2497</f>
        <v>44927</v>
      </c>
      <c r="E2497" s="4" t="s">
        <v>53</v>
      </c>
      <c r="F2497" s="4" t="s">
        <v>46</v>
      </c>
      <c r="G2497" s="4" t="s">
        <v>47</v>
      </c>
      <c r="H2497" s="4" t="s">
        <v>48</v>
      </c>
      <c r="I2497" s="4" t="s">
        <v>49</v>
      </c>
      <c r="J2497" s="4" t="s">
        <v>50</v>
      </c>
      <c r="K2497" s="10">
        <v>226</v>
      </c>
      <c r="L2497" s="9">
        <v>526.24</v>
      </c>
    </row>
    <row r="2498" spans="1:12" x14ac:dyDescent="0.25">
      <c r="A2498" s="2" t="s">
        <v>43</v>
      </c>
      <c r="B2498" s="2">
        <v>2023</v>
      </c>
      <c r="C2498" s="46">
        <v>44927</v>
      </c>
      <c r="D2498" s="54">
        <f t="shared" si="44"/>
        <v>44927</v>
      </c>
      <c r="E2498" s="2" t="s">
        <v>53</v>
      </c>
      <c r="F2498" s="2" t="s">
        <v>46</v>
      </c>
      <c r="G2498" s="2" t="s">
        <v>47</v>
      </c>
      <c r="H2498" s="2" t="s">
        <v>48</v>
      </c>
      <c r="I2498" s="2" t="s">
        <v>49</v>
      </c>
      <c r="J2498" s="2" t="s">
        <v>50</v>
      </c>
      <c r="K2498" s="11">
        <v>154</v>
      </c>
      <c r="L2498" s="8">
        <v>526.24</v>
      </c>
    </row>
    <row r="2499" spans="1:12" x14ac:dyDescent="0.25">
      <c r="A2499" s="4" t="s">
        <v>40</v>
      </c>
      <c r="B2499" s="4">
        <v>2023</v>
      </c>
      <c r="C2499" s="47">
        <v>44927</v>
      </c>
      <c r="D2499" s="55">
        <f t="shared" si="44"/>
        <v>44927</v>
      </c>
      <c r="E2499" s="4" t="s">
        <v>53</v>
      </c>
      <c r="F2499" s="4" t="s">
        <v>46</v>
      </c>
      <c r="G2499" s="4" t="s">
        <v>47</v>
      </c>
      <c r="H2499" s="4" t="s">
        <v>48</v>
      </c>
      <c r="I2499" s="4" t="s">
        <v>49</v>
      </c>
      <c r="J2499" s="4" t="s">
        <v>50</v>
      </c>
      <c r="K2499" s="10">
        <v>202</v>
      </c>
      <c r="L2499" s="9">
        <v>526.24</v>
      </c>
    </row>
    <row r="2500" spans="1:12" x14ac:dyDescent="0.25">
      <c r="A2500" s="2" t="s">
        <v>42</v>
      </c>
      <c r="B2500" s="2">
        <v>2023</v>
      </c>
      <c r="C2500" s="46">
        <v>44927</v>
      </c>
      <c r="D2500" s="54">
        <f t="shared" si="44"/>
        <v>44927</v>
      </c>
      <c r="E2500" s="2" t="s">
        <v>53</v>
      </c>
      <c r="F2500" s="2" t="s">
        <v>46</v>
      </c>
      <c r="G2500" s="2" t="s">
        <v>47</v>
      </c>
      <c r="H2500" s="2" t="s">
        <v>48</v>
      </c>
      <c r="I2500" s="2" t="s">
        <v>49</v>
      </c>
      <c r="J2500" s="2" t="s">
        <v>50</v>
      </c>
      <c r="K2500" s="11">
        <v>965</v>
      </c>
      <c r="L2500" s="8">
        <v>1379.95</v>
      </c>
    </row>
    <row r="2501" spans="1:12" x14ac:dyDescent="0.25">
      <c r="A2501" s="4" t="s">
        <v>41</v>
      </c>
      <c r="B2501" s="4">
        <v>2023</v>
      </c>
      <c r="C2501" s="47">
        <v>44927</v>
      </c>
      <c r="D2501" s="55">
        <f t="shared" si="44"/>
        <v>44927</v>
      </c>
      <c r="E2501" s="4" t="s">
        <v>53</v>
      </c>
      <c r="F2501" s="4" t="s">
        <v>46</v>
      </c>
      <c r="G2501" s="4" t="s">
        <v>47</v>
      </c>
      <c r="H2501" s="4" t="s">
        <v>48</v>
      </c>
      <c r="I2501" s="4" t="s">
        <v>49</v>
      </c>
      <c r="J2501" s="4" t="s">
        <v>50</v>
      </c>
      <c r="K2501" s="10">
        <v>198</v>
      </c>
      <c r="L2501" s="9">
        <v>283.14</v>
      </c>
    </row>
    <row r="2502" spans="1:12" x14ac:dyDescent="0.25">
      <c r="A2502" s="2" t="s">
        <v>41</v>
      </c>
      <c r="B2502" s="2">
        <v>2023</v>
      </c>
      <c r="C2502" s="46">
        <v>44927</v>
      </c>
      <c r="D2502" s="54">
        <f t="shared" si="44"/>
        <v>44927</v>
      </c>
      <c r="E2502" s="2" t="s">
        <v>53</v>
      </c>
      <c r="F2502" s="2" t="s">
        <v>46</v>
      </c>
      <c r="G2502" s="2" t="s">
        <v>47</v>
      </c>
      <c r="H2502" s="2" t="s">
        <v>48</v>
      </c>
      <c r="I2502" s="2" t="s">
        <v>49</v>
      </c>
      <c r="J2502" s="2" t="s">
        <v>50</v>
      </c>
      <c r="K2502" s="11">
        <v>225</v>
      </c>
      <c r="L2502" s="8">
        <v>321.75</v>
      </c>
    </row>
    <row r="2503" spans="1:12" x14ac:dyDescent="0.25">
      <c r="A2503" s="4" t="s">
        <v>41</v>
      </c>
      <c r="B2503" s="4">
        <v>2023</v>
      </c>
      <c r="C2503" s="47">
        <v>44927</v>
      </c>
      <c r="D2503" s="55">
        <f t="shared" si="44"/>
        <v>44927</v>
      </c>
      <c r="E2503" s="4" t="s">
        <v>53</v>
      </c>
      <c r="F2503" s="4" t="s">
        <v>46</v>
      </c>
      <c r="G2503" s="4" t="s">
        <v>47</v>
      </c>
      <c r="H2503" s="4" t="s">
        <v>48</v>
      </c>
      <c r="I2503" s="4" t="s">
        <v>49</v>
      </c>
      <c r="J2503" s="4" t="s">
        <v>50</v>
      </c>
      <c r="K2503" s="10">
        <v>153</v>
      </c>
      <c r="L2503" s="9">
        <v>218.79</v>
      </c>
    </row>
    <row r="2504" spans="1:12" x14ac:dyDescent="0.25">
      <c r="A2504" s="2" t="s">
        <v>42</v>
      </c>
      <c r="B2504" s="2">
        <v>2023</v>
      </c>
      <c r="C2504" s="46">
        <v>44927</v>
      </c>
      <c r="D2504" s="54">
        <f t="shared" si="44"/>
        <v>44927</v>
      </c>
      <c r="E2504" s="2" t="s">
        <v>53</v>
      </c>
      <c r="F2504" s="2" t="s">
        <v>46</v>
      </c>
      <c r="G2504" s="2" t="s">
        <v>47</v>
      </c>
      <c r="H2504" s="2" t="s">
        <v>48</v>
      </c>
      <c r="I2504" s="2" t="s">
        <v>49</v>
      </c>
      <c r="J2504" s="2" t="s">
        <v>50</v>
      </c>
      <c r="K2504" s="11">
        <v>201</v>
      </c>
      <c r="L2504" s="8">
        <v>287.43</v>
      </c>
    </row>
    <row r="2505" spans="1:12" x14ac:dyDescent="0.25">
      <c r="A2505" s="4" t="s">
        <v>43</v>
      </c>
      <c r="B2505" s="4">
        <v>2023</v>
      </c>
      <c r="C2505" s="47">
        <v>44927</v>
      </c>
      <c r="D2505" s="55">
        <f t="shared" si="44"/>
        <v>44927</v>
      </c>
      <c r="E2505" s="4" t="s">
        <v>53</v>
      </c>
      <c r="F2505" s="4" t="s">
        <v>46</v>
      </c>
      <c r="G2505" s="4" t="s">
        <v>47</v>
      </c>
      <c r="H2505" s="4" t="s">
        <v>48</v>
      </c>
      <c r="I2505" s="4" t="s">
        <v>49</v>
      </c>
      <c r="J2505" s="4" t="s">
        <v>50</v>
      </c>
      <c r="K2505" s="10">
        <v>283</v>
      </c>
      <c r="L2505" s="9">
        <v>404.69</v>
      </c>
    </row>
    <row r="2506" spans="1:12" x14ac:dyDescent="0.25">
      <c r="A2506" s="2" t="s">
        <v>42</v>
      </c>
      <c r="B2506" s="2">
        <v>2023</v>
      </c>
      <c r="C2506" s="46">
        <v>44927</v>
      </c>
      <c r="D2506" s="54">
        <f t="shared" si="44"/>
        <v>44927</v>
      </c>
      <c r="E2506" s="2" t="s">
        <v>53</v>
      </c>
      <c r="F2506" s="2" t="s">
        <v>46</v>
      </c>
      <c r="G2506" s="2" t="s">
        <v>47</v>
      </c>
      <c r="H2506" s="2" t="s">
        <v>48</v>
      </c>
      <c r="I2506" s="2" t="s">
        <v>49</v>
      </c>
      <c r="J2506" s="2" t="s">
        <v>50</v>
      </c>
      <c r="K2506" s="11">
        <v>277</v>
      </c>
      <c r="L2506" s="8">
        <v>396.11</v>
      </c>
    </row>
    <row r="2507" spans="1:12" x14ac:dyDescent="0.25">
      <c r="A2507" s="4" t="s">
        <v>40</v>
      </c>
      <c r="B2507" s="4">
        <v>2023</v>
      </c>
      <c r="C2507" s="47">
        <v>44927</v>
      </c>
      <c r="D2507" s="55">
        <f t="shared" si="44"/>
        <v>44927</v>
      </c>
      <c r="E2507" s="4" t="s">
        <v>53</v>
      </c>
      <c r="F2507" s="4" t="s">
        <v>46</v>
      </c>
      <c r="G2507" s="4" t="s">
        <v>47</v>
      </c>
      <c r="H2507" s="4" t="s">
        <v>48</v>
      </c>
      <c r="I2507" s="4" t="s">
        <v>49</v>
      </c>
      <c r="J2507" s="4" t="s">
        <v>50</v>
      </c>
      <c r="K2507" s="10">
        <v>746</v>
      </c>
      <c r="L2507" s="9">
        <v>1066.78</v>
      </c>
    </row>
    <row r="2508" spans="1:12" x14ac:dyDescent="0.25">
      <c r="A2508" s="2" t="s">
        <v>40</v>
      </c>
      <c r="B2508" s="2">
        <v>2023</v>
      </c>
      <c r="C2508" s="46">
        <v>44927</v>
      </c>
      <c r="D2508" s="54">
        <f t="shared" si="44"/>
        <v>44927</v>
      </c>
      <c r="E2508" s="2" t="s">
        <v>53</v>
      </c>
      <c r="F2508" s="2" t="s">
        <v>46</v>
      </c>
      <c r="G2508" s="2" t="s">
        <v>47</v>
      </c>
      <c r="H2508" s="2" t="s">
        <v>48</v>
      </c>
      <c r="I2508" s="2" t="s">
        <v>49</v>
      </c>
      <c r="J2508" s="2" t="s">
        <v>50</v>
      </c>
      <c r="K2508" s="11">
        <v>800</v>
      </c>
      <c r="L2508" s="8">
        <v>1144</v>
      </c>
    </row>
    <row r="2509" spans="1:12" x14ac:dyDescent="0.25">
      <c r="A2509" s="4" t="s">
        <v>41</v>
      </c>
      <c r="B2509" s="4">
        <v>2023</v>
      </c>
      <c r="C2509" s="47">
        <v>44927</v>
      </c>
      <c r="D2509" s="55">
        <f t="shared" si="44"/>
        <v>44927</v>
      </c>
      <c r="E2509" s="4" t="s">
        <v>53</v>
      </c>
      <c r="F2509" s="4" t="s">
        <v>46</v>
      </c>
      <c r="G2509" s="4" t="s">
        <v>47</v>
      </c>
      <c r="H2509" s="4" t="s">
        <v>48</v>
      </c>
      <c r="I2509" s="4" t="s">
        <v>49</v>
      </c>
      <c r="J2509" s="4" t="s">
        <v>50</v>
      </c>
      <c r="K2509" s="10">
        <v>833</v>
      </c>
      <c r="L2509" s="9">
        <v>1191.19</v>
      </c>
    </row>
    <row r="2510" spans="1:12" x14ac:dyDescent="0.25">
      <c r="A2510" s="2" t="s">
        <v>41</v>
      </c>
      <c r="B2510" s="2">
        <v>2023</v>
      </c>
      <c r="C2510" s="46">
        <v>44927</v>
      </c>
      <c r="D2510" s="54">
        <f t="shared" si="44"/>
        <v>44927</v>
      </c>
      <c r="E2510" s="2" t="s">
        <v>53</v>
      </c>
      <c r="F2510" s="2" t="s">
        <v>46</v>
      </c>
      <c r="G2510" s="2" t="s">
        <v>47</v>
      </c>
      <c r="H2510" s="2" t="s">
        <v>48</v>
      </c>
      <c r="I2510" s="2" t="s">
        <v>49</v>
      </c>
      <c r="J2510" s="2" t="s">
        <v>51</v>
      </c>
      <c r="K2510" s="11">
        <v>287</v>
      </c>
      <c r="L2510" s="8">
        <v>410.40999999999997</v>
      </c>
    </row>
    <row r="2511" spans="1:12" x14ac:dyDescent="0.25">
      <c r="A2511" s="4" t="s">
        <v>41</v>
      </c>
      <c r="B2511" s="4">
        <v>2023</v>
      </c>
      <c r="C2511" s="47">
        <v>44927</v>
      </c>
      <c r="D2511" s="55">
        <f t="shared" si="44"/>
        <v>44927</v>
      </c>
      <c r="E2511" s="4" t="s">
        <v>53</v>
      </c>
      <c r="F2511" s="4" t="s">
        <v>46</v>
      </c>
      <c r="G2511" s="4" t="s">
        <v>47</v>
      </c>
      <c r="H2511" s="4" t="s">
        <v>48</v>
      </c>
      <c r="I2511" s="4" t="s">
        <v>49</v>
      </c>
      <c r="J2511" s="4" t="s">
        <v>51</v>
      </c>
      <c r="K2511" s="10">
        <v>281</v>
      </c>
      <c r="L2511" s="9">
        <v>401.83</v>
      </c>
    </row>
    <row r="2512" spans="1:12" x14ac:dyDescent="0.25">
      <c r="A2512" s="2" t="s">
        <v>44</v>
      </c>
      <c r="B2512" s="2">
        <v>2023</v>
      </c>
      <c r="C2512" s="46">
        <v>44927</v>
      </c>
      <c r="D2512" s="54">
        <f t="shared" si="44"/>
        <v>44927</v>
      </c>
      <c r="E2512" s="2" t="s">
        <v>53</v>
      </c>
      <c r="F2512" s="2" t="s">
        <v>46</v>
      </c>
      <c r="G2512" s="2" t="s">
        <v>47</v>
      </c>
      <c r="H2512" s="2" t="s">
        <v>48</v>
      </c>
      <c r="I2512" s="2" t="s">
        <v>49</v>
      </c>
      <c r="J2512" s="2" t="s">
        <v>51</v>
      </c>
      <c r="K2512" s="11">
        <v>275</v>
      </c>
      <c r="L2512" s="8">
        <v>393.25</v>
      </c>
    </row>
    <row r="2513" spans="1:12" x14ac:dyDescent="0.25">
      <c r="A2513" s="4" t="s">
        <v>40</v>
      </c>
      <c r="B2513" s="4">
        <v>2023</v>
      </c>
      <c r="C2513" s="47">
        <v>44927</v>
      </c>
      <c r="D2513" s="55">
        <f t="shared" si="44"/>
        <v>44927</v>
      </c>
      <c r="E2513" s="4" t="s">
        <v>53</v>
      </c>
      <c r="F2513" s="4" t="s">
        <v>46</v>
      </c>
      <c r="G2513" s="4" t="s">
        <v>47</v>
      </c>
      <c r="H2513" s="4" t="s">
        <v>48</v>
      </c>
      <c r="I2513" s="4" t="s">
        <v>49</v>
      </c>
      <c r="J2513" s="4" t="s">
        <v>50</v>
      </c>
      <c r="K2513" s="10">
        <v>227</v>
      </c>
      <c r="L2513" s="9">
        <v>324.61</v>
      </c>
    </row>
    <row r="2514" spans="1:12" x14ac:dyDescent="0.25">
      <c r="A2514" s="2" t="s">
        <v>41</v>
      </c>
      <c r="B2514" s="2">
        <v>2023</v>
      </c>
      <c r="C2514" s="46">
        <v>44927</v>
      </c>
      <c r="D2514" s="54">
        <f t="shared" si="44"/>
        <v>44927</v>
      </c>
      <c r="E2514" s="2" t="s">
        <v>53</v>
      </c>
      <c r="F2514" s="2" t="s">
        <v>46</v>
      </c>
      <c r="G2514" s="2" t="s">
        <v>47</v>
      </c>
      <c r="H2514" s="2" t="s">
        <v>48</v>
      </c>
      <c r="I2514" s="2" t="s">
        <v>49</v>
      </c>
      <c r="J2514" s="2" t="s">
        <v>50</v>
      </c>
      <c r="K2514" s="11">
        <v>155</v>
      </c>
      <c r="L2514" s="8">
        <v>221.65</v>
      </c>
    </row>
    <row r="2515" spans="1:12" x14ac:dyDescent="0.25">
      <c r="A2515" s="4" t="s">
        <v>40</v>
      </c>
      <c r="B2515" s="4">
        <v>2023</v>
      </c>
      <c r="C2515" s="47">
        <v>45108</v>
      </c>
      <c r="D2515" s="55">
        <f t="shared" si="44"/>
        <v>45108</v>
      </c>
      <c r="E2515" s="4" t="s">
        <v>53</v>
      </c>
      <c r="F2515" s="4" t="s">
        <v>46</v>
      </c>
      <c r="G2515" s="4" t="s">
        <v>47</v>
      </c>
      <c r="H2515" s="4" t="s">
        <v>48</v>
      </c>
      <c r="I2515" s="4" t="s">
        <v>49</v>
      </c>
      <c r="J2515" s="4" t="s">
        <v>50</v>
      </c>
      <c r="K2515" s="10">
        <v>194</v>
      </c>
      <c r="L2515" s="9">
        <v>277.42</v>
      </c>
    </row>
    <row r="2516" spans="1:12" x14ac:dyDescent="0.25">
      <c r="A2516" s="2" t="s">
        <v>42</v>
      </c>
      <c r="B2516" s="2">
        <v>2023</v>
      </c>
      <c r="C2516" s="46">
        <v>45108</v>
      </c>
      <c r="D2516" s="54">
        <f t="shared" si="44"/>
        <v>45108</v>
      </c>
      <c r="E2516" s="2" t="s">
        <v>53</v>
      </c>
      <c r="F2516" s="2" t="s">
        <v>46</v>
      </c>
      <c r="G2516" s="2" t="s">
        <v>47</v>
      </c>
      <c r="H2516" s="2" t="s">
        <v>48</v>
      </c>
      <c r="I2516" s="2" t="s">
        <v>49</v>
      </c>
      <c r="J2516" s="2" t="s">
        <v>50</v>
      </c>
      <c r="K2516" s="11">
        <v>170</v>
      </c>
      <c r="L2516" s="8">
        <v>243.1</v>
      </c>
    </row>
    <row r="2517" spans="1:12" x14ac:dyDescent="0.25">
      <c r="A2517" s="4" t="s">
        <v>42</v>
      </c>
      <c r="B2517" s="4">
        <v>2023</v>
      </c>
      <c r="C2517" s="47">
        <v>45108</v>
      </c>
      <c r="D2517" s="55">
        <f t="shared" si="44"/>
        <v>45108</v>
      </c>
      <c r="E2517" s="4" t="s">
        <v>53</v>
      </c>
      <c r="F2517" s="4" t="s">
        <v>46</v>
      </c>
      <c r="G2517" s="4" t="s">
        <v>47</v>
      </c>
      <c r="H2517" s="4" t="s">
        <v>48</v>
      </c>
      <c r="I2517" s="4" t="s">
        <v>49</v>
      </c>
      <c r="J2517" s="4" t="s">
        <v>50</v>
      </c>
      <c r="K2517" s="10">
        <v>196</v>
      </c>
      <c r="L2517" s="9">
        <v>526.24</v>
      </c>
    </row>
    <row r="2518" spans="1:12" x14ac:dyDescent="0.25">
      <c r="A2518" s="2" t="s">
        <v>42</v>
      </c>
      <c r="B2518" s="2">
        <v>2023</v>
      </c>
      <c r="C2518" s="46">
        <v>45108</v>
      </c>
      <c r="D2518" s="54">
        <f t="shared" si="44"/>
        <v>45108</v>
      </c>
      <c r="E2518" s="2" t="s">
        <v>53</v>
      </c>
      <c r="F2518" s="2" t="s">
        <v>46</v>
      </c>
      <c r="G2518" s="2" t="s">
        <v>47</v>
      </c>
      <c r="H2518" s="2" t="s">
        <v>48</v>
      </c>
      <c r="I2518" s="2" t="s">
        <v>49</v>
      </c>
      <c r="J2518" s="2" t="s">
        <v>50</v>
      </c>
      <c r="K2518" s="11">
        <v>166</v>
      </c>
      <c r="L2518" s="8">
        <v>526.24</v>
      </c>
    </row>
    <row r="2519" spans="1:12" x14ac:dyDescent="0.25">
      <c r="A2519" s="4" t="s">
        <v>44</v>
      </c>
      <c r="B2519" s="4">
        <v>2023</v>
      </c>
      <c r="C2519" s="47">
        <v>45108</v>
      </c>
      <c r="D2519" s="55">
        <f t="shared" si="44"/>
        <v>45108</v>
      </c>
      <c r="E2519" s="4" t="s">
        <v>53</v>
      </c>
      <c r="F2519" s="4" t="s">
        <v>46</v>
      </c>
      <c r="G2519" s="4" t="s">
        <v>47</v>
      </c>
      <c r="H2519" s="4" t="s">
        <v>48</v>
      </c>
      <c r="I2519" s="4" t="s">
        <v>49</v>
      </c>
      <c r="J2519" s="4" t="s">
        <v>50</v>
      </c>
      <c r="K2519" s="10">
        <v>168</v>
      </c>
      <c r="L2519" s="9">
        <v>240.24</v>
      </c>
    </row>
    <row r="2520" spans="1:12" x14ac:dyDescent="0.25">
      <c r="A2520" s="2" t="s">
        <v>44</v>
      </c>
      <c r="B2520" s="2">
        <v>2023</v>
      </c>
      <c r="C2520" s="46">
        <v>45108</v>
      </c>
      <c r="D2520" s="54">
        <f t="shared" si="44"/>
        <v>45108</v>
      </c>
      <c r="E2520" s="2" t="s">
        <v>53</v>
      </c>
      <c r="F2520" s="2" t="s">
        <v>46</v>
      </c>
      <c r="G2520" s="2" t="s">
        <v>47</v>
      </c>
      <c r="H2520" s="2" t="s">
        <v>48</v>
      </c>
      <c r="I2520" s="2" t="s">
        <v>49</v>
      </c>
      <c r="J2520" s="2" t="s">
        <v>50</v>
      </c>
      <c r="K2520" s="11">
        <v>195</v>
      </c>
      <c r="L2520" s="8">
        <v>278.85000000000002</v>
      </c>
    </row>
    <row r="2521" spans="1:12" x14ac:dyDescent="0.25">
      <c r="A2521" s="4" t="s">
        <v>42</v>
      </c>
      <c r="B2521" s="4">
        <v>2023</v>
      </c>
      <c r="C2521" s="47">
        <v>45108</v>
      </c>
      <c r="D2521" s="55">
        <f t="shared" si="44"/>
        <v>45108</v>
      </c>
      <c r="E2521" s="4" t="s">
        <v>53</v>
      </c>
      <c r="F2521" s="4" t="s">
        <v>46</v>
      </c>
      <c r="G2521" s="4" t="s">
        <v>47</v>
      </c>
      <c r="H2521" s="4" t="s">
        <v>48</v>
      </c>
      <c r="I2521" s="4" t="s">
        <v>49</v>
      </c>
      <c r="J2521" s="4" t="s">
        <v>50</v>
      </c>
      <c r="K2521" s="10">
        <v>752</v>
      </c>
      <c r="L2521" s="9">
        <v>1075.3600000000001</v>
      </c>
    </row>
    <row r="2522" spans="1:12" x14ac:dyDescent="0.25">
      <c r="A2522" s="2" t="s">
        <v>42</v>
      </c>
      <c r="B2522" s="2">
        <v>2023</v>
      </c>
      <c r="C2522" s="46">
        <v>45108</v>
      </c>
      <c r="D2522" s="54">
        <f t="shared" si="44"/>
        <v>45108</v>
      </c>
      <c r="E2522" s="2" t="s">
        <v>53</v>
      </c>
      <c r="F2522" s="2" t="s">
        <v>46</v>
      </c>
      <c r="G2522" s="2" t="s">
        <v>47</v>
      </c>
      <c r="H2522" s="2" t="s">
        <v>48</v>
      </c>
      <c r="I2522" s="2" t="s">
        <v>49</v>
      </c>
      <c r="J2522" s="2" t="s">
        <v>50</v>
      </c>
      <c r="K2522" s="11">
        <v>838</v>
      </c>
      <c r="L2522" s="8">
        <v>1198.3399999999999</v>
      </c>
    </row>
    <row r="2523" spans="1:12" x14ac:dyDescent="0.25">
      <c r="A2523" s="4" t="s">
        <v>42</v>
      </c>
      <c r="B2523" s="4">
        <v>2023</v>
      </c>
      <c r="C2523" s="47">
        <v>45108</v>
      </c>
      <c r="D2523" s="55">
        <f t="shared" si="44"/>
        <v>45108</v>
      </c>
      <c r="E2523" s="4" t="s">
        <v>53</v>
      </c>
      <c r="F2523" s="4" t="s">
        <v>46</v>
      </c>
      <c r="G2523" s="4" t="s">
        <v>47</v>
      </c>
      <c r="H2523" s="4" t="s">
        <v>48</v>
      </c>
      <c r="I2523" s="4" t="s">
        <v>49</v>
      </c>
      <c r="J2523" s="4" t="s">
        <v>50</v>
      </c>
      <c r="K2523" s="10">
        <v>197</v>
      </c>
      <c r="L2523" s="9">
        <v>281.70999999999998</v>
      </c>
    </row>
    <row r="2524" spans="1:12" x14ac:dyDescent="0.25">
      <c r="A2524" s="2" t="s">
        <v>40</v>
      </c>
      <c r="B2524" s="2">
        <v>2023</v>
      </c>
      <c r="C2524" s="46">
        <v>45108</v>
      </c>
      <c r="D2524" s="54">
        <f t="shared" si="44"/>
        <v>45108</v>
      </c>
      <c r="E2524" s="2" t="s">
        <v>53</v>
      </c>
      <c r="F2524" s="2" t="s">
        <v>46</v>
      </c>
      <c r="G2524" s="2" t="s">
        <v>47</v>
      </c>
      <c r="H2524" s="2" t="s">
        <v>48</v>
      </c>
      <c r="I2524" s="2" t="s">
        <v>49</v>
      </c>
      <c r="J2524" s="2" t="s">
        <v>50</v>
      </c>
      <c r="K2524" s="11">
        <v>167</v>
      </c>
      <c r="L2524" s="8">
        <v>238.81</v>
      </c>
    </row>
    <row r="2525" spans="1:12" x14ac:dyDescent="0.25">
      <c r="A2525" s="4" t="s">
        <v>43</v>
      </c>
      <c r="B2525" s="4">
        <v>2023</v>
      </c>
      <c r="C2525" s="47">
        <v>45078</v>
      </c>
      <c r="D2525" s="55">
        <f t="shared" si="44"/>
        <v>45078</v>
      </c>
      <c r="E2525" s="4" t="s">
        <v>53</v>
      </c>
      <c r="F2525" s="4" t="s">
        <v>46</v>
      </c>
      <c r="G2525" s="4" t="s">
        <v>47</v>
      </c>
      <c r="H2525" s="4" t="s">
        <v>48</v>
      </c>
      <c r="I2525" s="4" t="s">
        <v>49</v>
      </c>
      <c r="J2525" s="4" t="s">
        <v>50</v>
      </c>
      <c r="K2525" s="10">
        <v>200</v>
      </c>
      <c r="L2525" s="9">
        <v>286</v>
      </c>
    </row>
    <row r="2526" spans="1:12" x14ac:dyDescent="0.25">
      <c r="A2526" s="2" t="s">
        <v>40</v>
      </c>
      <c r="B2526" s="2">
        <v>2023</v>
      </c>
      <c r="C2526" s="46">
        <v>45078</v>
      </c>
      <c r="D2526" s="54">
        <f t="shared" si="44"/>
        <v>45078</v>
      </c>
      <c r="E2526" s="2" t="s">
        <v>53</v>
      </c>
      <c r="F2526" s="2" t="s">
        <v>46</v>
      </c>
      <c r="G2526" s="2" t="s">
        <v>47</v>
      </c>
      <c r="H2526" s="2" t="s">
        <v>48</v>
      </c>
      <c r="I2526" s="2" t="s">
        <v>49</v>
      </c>
      <c r="J2526" s="2" t="s">
        <v>50</v>
      </c>
      <c r="K2526" s="11">
        <v>202</v>
      </c>
      <c r="L2526" s="8">
        <v>526.24</v>
      </c>
    </row>
    <row r="2527" spans="1:12" x14ac:dyDescent="0.25">
      <c r="A2527" s="4" t="s">
        <v>40</v>
      </c>
      <c r="B2527" s="4">
        <v>2023</v>
      </c>
      <c r="C2527" s="47">
        <v>45078</v>
      </c>
      <c r="D2527" s="55">
        <f t="shared" si="44"/>
        <v>45078</v>
      </c>
      <c r="E2527" s="4" t="s">
        <v>53</v>
      </c>
      <c r="F2527" s="4" t="s">
        <v>46</v>
      </c>
      <c r="G2527" s="4" t="s">
        <v>47</v>
      </c>
      <c r="H2527" s="4" t="s">
        <v>48</v>
      </c>
      <c r="I2527" s="4" t="s">
        <v>49</v>
      </c>
      <c r="J2527" s="4" t="s">
        <v>50</v>
      </c>
      <c r="K2527" s="10">
        <v>172</v>
      </c>
      <c r="L2527" s="9">
        <v>526.24</v>
      </c>
    </row>
    <row r="2528" spans="1:12" x14ac:dyDescent="0.25">
      <c r="A2528" s="2" t="s">
        <v>40</v>
      </c>
      <c r="B2528" s="2">
        <v>2023</v>
      </c>
      <c r="C2528" s="46">
        <v>45078</v>
      </c>
      <c r="D2528" s="54">
        <f t="shared" si="44"/>
        <v>45078</v>
      </c>
      <c r="E2528" s="2" t="s">
        <v>53</v>
      </c>
      <c r="F2528" s="2" t="s">
        <v>46</v>
      </c>
      <c r="G2528" s="2" t="s">
        <v>47</v>
      </c>
      <c r="H2528" s="2" t="s">
        <v>48</v>
      </c>
      <c r="I2528" s="2" t="s">
        <v>49</v>
      </c>
      <c r="J2528" s="2" t="s">
        <v>50</v>
      </c>
      <c r="K2528" s="11">
        <v>970</v>
      </c>
      <c r="L2528" s="8">
        <v>1387.1</v>
      </c>
    </row>
    <row r="2529" spans="1:12" x14ac:dyDescent="0.25">
      <c r="A2529" s="4" t="s">
        <v>40</v>
      </c>
      <c r="B2529" s="4">
        <v>2023</v>
      </c>
      <c r="C2529" s="47">
        <v>45078</v>
      </c>
      <c r="D2529" s="55">
        <f t="shared" si="44"/>
        <v>45078</v>
      </c>
      <c r="E2529" s="4" t="s">
        <v>53</v>
      </c>
      <c r="F2529" s="4" t="s">
        <v>46</v>
      </c>
      <c r="G2529" s="4" t="s">
        <v>47</v>
      </c>
      <c r="H2529" s="4" t="s">
        <v>48</v>
      </c>
      <c r="I2529" s="4" t="s">
        <v>49</v>
      </c>
      <c r="J2529" s="4" t="s">
        <v>50</v>
      </c>
      <c r="K2529" s="10">
        <v>174</v>
      </c>
      <c r="L2529" s="9">
        <v>248.82</v>
      </c>
    </row>
    <row r="2530" spans="1:12" x14ac:dyDescent="0.25">
      <c r="A2530" s="2" t="s">
        <v>40</v>
      </c>
      <c r="B2530" s="2">
        <v>2023</v>
      </c>
      <c r="C2530" s="46">
        <v>45078</v>
      </c>
      <c r="D2530" s="54">
        <f t="shared" si="44"/>
        <v>45078</v>
      </c>
      <c r="E2530" s="2" t="s">
        <v>53</v>
      </c>
      <c r="F2530" s="2" t="s">
        <v>46</v>
      </c>
      <c r="G2530" s="2" t="s">
        <v>47</v>
      </c>
      <c r="H2530" s="2" t="s">
        <v>48</v>
      </c>
      <c r="I2530" s="2" t="s">
        <v>49</v>
      </c>
      <c r="J2530" s="2" t="s">
        <v>50</v>
      </c>
      <c r="K2530" s="11">
        <v>201</v>
      </c>
      <c r="L2530" s="8">
        <v>287.43</v>
      </c>
    </row>
    <row r="2531" spans="1:12" x14ac:dyDescent="0.25">
      <c r="A2531" s="4" t="s">
        <v>40</v>
      </c>
      <c r="B2531" s="4">
        <v>2023</v>
      </c>
      <c r="C2531" s="47">
        <v>45078</v>
      </c>
      <c r="D2531" s="55">
        <f t="shared" si="44"/>
        <v>45078</v>
      </c>
      <c r="E2531" s="4" t="s">
        <v>53</v>
      </c>
      <c r="F2531" s="4" t="s">
        <v>46</v>
      </c>
      <c r="G2531" s="4" t="s">
        <v>47</v>
      </c>
      <c r="H2531" s="4" t="s">
        <v>48</v>
      </c>
      <c r="I2531" s="4" t="s">
        <v>49</v>
      </c>
      <c r="J2531" s="4" t="s">
        <v>50</v>
      </c>
      <c r="K2531" s="10">
        <v>171</v>
      </c>
      <c r="L2531" s="9">
        <v>244.53</v>
      </c>
    </row>
    <row r="2532" spans="1:12" x14ac:dyDescent="0.25">
      <c r="A2532" s="2" t="s">
        <v>40</v>
      </c>
      <c r="B2532" s="2">
        <v>2023</v>
      </c>
      <c r="C2532" s="46">
        <v>45078</v>
      </c>
      <c r="D2532" s="54">
        <f t="shared" si="44"/>
        <v>45078</v>
      </c>
      <c r="E2532" s="2" t="s">
        <v>53</v>
      </c>
      <c r="F2532" s="2" t="s">
        <v>46</v>
      </c>
      <c r="G2532" s="2" t="s">
        <v>47</v>
      </c>
      <c r="H2532" s="2" t="s">
        <v>48</v>
      </c>
      <c r="I2532" s="2" t="s">
        <v>49</v>
      </c>
      <c r="J2532" s="2" t="s">
        <v>50</v>
      </c>
      <c r="K2532" s="11">
        <v>751</v>
      </c>
      <c r="L2532" s="8">
        <v>1073.93</v>
      </c>
    </row>
    <row r="2533" spans="1:12" x14ac:dyDescent="0.25">
      <c r="A2533" s="4" t="s">
        <v>40</v>
      </c>
      <c r="B2533" s="4">
        <v>2023</v>
      </c>
      <c r="C2533" s="47">
        <v>45078</v>
      </c>
      <c r="D2533" s="55">
        <f t="shared" si="44"/>
        <v>45078</v>
      </c>
      <c r="E2533" s="4" t="s">
        <v>53</v>
      </c>
      <c r="F2533" s="4" t="s">
        <v>46</v>
      </c>
      <c r="G2533" s="4" t="s">
        <v>47</v>
      </c>
      <c r="H2533" s="4" t="s">
        <v>48</v>
      </c>
      <c r="I2533" s="4" t="s">
        <v>49</v>
      </c>
      <c r="J2533" s="4" t="s">
        <v>50</v>
      </c>
      <c r="K2533" s="10">
        <v>837</v>
      </c>
      <c r="L2533" s="9">
        <v>1196.9099999999999</v>
      </c>
    </row>
    <row r="2534" spans="1:12" x14ac:dyDescent="0.25">
      <c r="A2534" s="2" t="s">
        <v>43</v>
      </c>
      <c r="B2534" s="2">
        <v>2023</v>
      </c>
      <c r="C2534" s="46">
        <v>45078</v>
      </c>
      <c r="D2534" s="54">
        <f t="shared" si="44"/>
        <v>45078</v>
      </c>
      <c r="E2534" s="2" t="s">
        <v>53</v>
      </c>
      <c r="F2534" s="2" t="s">
        <v>46</v>
      </c>
      <c r="G2534" s="2" t="s">
        <v>47</v>
      </c>
      <c r="H2534" s="2" t="s">
        <v>48</v>
      </c>
      <c r="I2534" s="2" t="s">
        <v>49</v>
      </c>
      <c r="J2534" s="2" t="s">
        <v>50</v>
      </c>
      <c r="K2534" s="11">
        <v>173</v>
      </c>
      <c r="L2534" s="8">
        <v>247.39</v>
      </c>
    </row>
    <row r="2535" spans="1:12" x14ac:dyDescent="0.25">
      <c r="A2535" s="4" t="s">
        <v>41</v>
      </c>
      <c r="B2535" s="4">
        <v>2023</v>
      </c>
      <c r="C2535" s="47">
        <v>44986</v>
      </c>
      <c r="D2535" s="55">
        <f t="shared" si="44"/>
        <v>44986</v>
      </c>
      <c r="E2535" s="4" t="s">
        <v>53</v>
      </c>
      <c r="F2535" s="4" t="s">
        <v>46</v>
      </c>
      <c r="G2535" s="4" t="s">
        <v>47</v>
      </c>
      <c r="H2535" s="4" t="s">
        <v>48</v>
      </c>
      <c r="I2535" s="4" t="s">
        <v>49</v>
      </c>
      <c r="J2535" s="4" t="s">
        <v>50</v>
      </c>
      <c r="K2535" s="10">
        <v>218</v>
      </c>
      <c r="L2535" s="9">
        <v>311.74</v>
      </c>
    </row>
    <row r="2536" spans="1:12" x14ac:dyDescent="0.25">
      <c r="A2536" s="2" t="s">
        <v>41</v>
      </c>
      <c r="B2536" s="2">
        <v>2023</v>
      </c>
      <c r="C2536" s="46">
        <v>44986</v>
      </c>
      <c r="D2536" s="54">
        <f t="shared" si="44"/>
        <v>44986</v>
      </c>
      <c r="E2536" s="2" t="s">
        <v>53</v>
      </c>
      <c r="F2536" s="2" t="s">
        <v>46</v>
      </c>
      <c r="G2536" s="2" t="s">
        <v>47</v>
      </c>
      <c r="H2536" s="2" t="s">
        <v>48</v>
      </c>
      <c r="I2536" s="2" t="s">
        <v>49</v>
      </c>
      <c r="J2536" s="2" t="s">
        <v>50</v>
      </c>
      <c r="K2536" s="11">
        <v>188</v>
      </c>
      <c r="L2536" s="8">
        <v>268.84000000000003</v>
      </c>
    </row>
    <row r="2537" spans="1:12" x14ac:dyDescent="0.25">
      <c r="A2537" s="4" t="s">
        <v>41</v>
      </c>
      <c r="B2537" s="4">
        <v>2023</v>
      </c>
      <c r="C2537" s="47">
        <v>44986</v>
      </c>
      <c r="D2537" s="55">
        <f t="shared" si="44"/>
        <v>44986</v>
      </c>
      <c r="E2537" s="4" t="s">
        <v>53</v>
      </c>
      <c r="F2537" s="4" t="s">
        <v>46</v>
      </c>
      <c r="G2537" s="4" t="s">
        <v>47</v>
      </c>
      <c r="H2537" s="4" t="s">
        <v>48</v>
      </c>
      <c r="I2537" s="4" t="s">
        <v>49</v>
      </c>
      <c r="J2537" s="4" t="s">
        <v>50</v>
      </c>
      <c r="K2537" s="10">
        <v>214</v>
      </c>
      <c r="L2537" s="9">
        <v>526.24</v>
      </c>
    </row>
    <row r="2538" spans="1:12" x14ac:dyDescent="0.25">
      <c r="A2538" s="2" t="s">
        <v>41</v>
      </c>
      <c r="B2538" s="2">
        <v>2023</v>
      </c>
      <c r="C2538" s="46">
        <v>44986</v>
      </c>
      <c r="D2538" s="54">
        <f t="shared" si="44"/>
        <v>44986</v>
      </c>
      <c r="E2538" s="2" t="s">
        <v>53</v>
      </c>
      <c r="F2538" s="2" t="s">
        <v>46</v>
      </c>
      <c r="G2538" s="2" t="s">
        <v>47</v>
      </c>
      <c r="H2538" s="2" t="s">
        <v>48</v>
      </c>
      <c r="I2538" s="2" t="s">
        <v>49</v>
      </c>
      <c r="J2538" s="2" t="s">
        <v>50</v>
      </c>
      <c r="K2538" s="11">
        <v>190</v>
      </c>
      <c r="L2538" s="8">
        <v>526.24</v>
      </c>
    </row>
    <row r="2539" spans="1:12" x14ac:dyDescent="0.25">
      <c r="A2539" s="4" t="s">
        <v>41</v>
      </c>
      <c r="B2539" s="4">
        <v>2023</v>
      </c>
      <c r="C2539" s="47">
        <v>44986</v>
      </c>
      <c r="D2539" s="55">
        <f t="shared" si="44"/>
        <v>44986</v>
      </c>
      <c r="E2539" s="4" t="s">
        <v>53</v>
      </c>
      <c r="F2539" s="4" t="s">
        <v>46</v>
      </c>
      <c r="G2539" s="4" t="s">
        <v>47</v>
      </c>
      <c r="H2539" s="4" t="s">
        <v>48</v>
      </c>
      <c r="I2539" s="4" t="s">
        <v>49</v>
      </c>
      <c r="J2539" s="4" t="s">
        <v>50</v>
      </c>
      <c r="K2539" s="10">
        <v>967</v>
      </c>
      <c r="L2539" s="9">
        <v>1382.81</v>
      </c>
    </row>
    <row r="2540" spans="1:12" x14ac:dyDescent="0.25">
      <c r="A2540" s="2" t="s">
        <v>41</v>
      </c>
      <c r="B2540" s="2">
        <v>2023</v>
      </c>
      <c r="C2540" s="46">
        <v>44986</v>
      </c>
      <c r="D2540" s="54">
        <f t="shared" si="44"/>
        <v>44986</v>
      </c>
      <c r="E2540" s="2" t="s">
        <v>53</v>
      </c>
      <c r="F2540" s="2" t="s">
        <v>46</v>
      </c>
      <c r="G2540" s="2" t="s">
        <v>47</v>
      </c>
      <c r="H2540" s="2" t="s">
        <v>48</v>
      </c>
      <c r="I2540" s="2" t="s">
        <v>49</v>
      </c>
      <c r="J2540" s="2" t="s">
        <v>50</v>
      </c>
      <c r="K2540" s="11">
        <v>189</v>
      </c>
      <c r="L2540" s="8">
        <v>270.27</v>
      </c>
    </row>
    <row r="2541" spans="1:12" x14ac:dyDescent="0.25">
      <c r="A2541" s="4" t="s">
        <v>41</v>
      </c>
      <c r="B2541" s="4">
        <v>2023</v>
      </c>
      <c r="C2541" s="47">
        <v>44986</v>
      </c>
      <c r="D2541" s="55">
        <f t="shared" si="44"/>
        <v>44986</v>
      </c>
      <c r="E2541" s="4" t="s">
        <v>53</v>
      </c>
      <c r="F2541" s="4" t="s">
        <v>46</v>
      </c>
      <c r="G2541" s="4" t="s">
        <v>47</v>
      </c>
      <c r="H2541" s="4" t="s">
        <v>48</v>
      </c>
      <c r="I2541" s="4" t="s">
        <v>49</v>
      </c>
      <c r="J2541" s="4" t="s">
        <v>50</v>
      </c>
      <c r="K2541" s="10">
        <v>748</v>
      </c>
      <c r="L2541" s="9">
        <v>1069.6399999999999</v>
      </c>
    </row>
    <row r="2542" spans="1:12" x14ac:dyDescent="0.25">
      <c r="A2542" s="2" t="s">
        <v>41</v>
      </c>
      <c r="B2542" s="2">
        <v>2023</v>
      </c>
      <c r="C2542" s="46">
        <v>44986</v>
      </c>
      <c r="D2542" s="54">
        <f t="shared" si="44"/>
        <v>44986</v>
      </c>
      <c r="E2542" s="2" t="s">
        <v>53</v>
      </c>
      <c r="F2542" s="2" t="s">
        <v>46</v>
      </c>
      <c r="G2542" s="2" t="s">
        <v>47</v>
      </c>
      <c r="H2542" s="2" t="s">
        <v>48</v>
      </c>
      <c r="I2542" s="2" t="s">
        <v>49</v>
      </c>
      <c r="J2542" s="2" t="s">
        <v>50</v>
      </c>
      <c r="K2542" s="11">
        <v>835</v>
      </c>
      <c r="L2542" s="8">
        <v>1194.05</v>
      </c>
    </row>
    <row r="2543" spans="1:12" x14ac:dyDescent="0.25">
      <c r="A2543" s="4" t="s">
        <v>41</v>
      </c>
      <c r="B2543" s="4">
        <v>2023</v>
      </c>
      <c r="C2543" s="47">
        <v>44986</v>
      </c>
      <c r="D2543" s="55">
        <f t="shared" si="44"/>
        <v>44986</v>
      </c>
      <c r="E2543" s="4" t="s">
        <v>53</v>
      </c>
      <c r="F2543" s="4" t="s">
        <v>46</v>
      </c>
      <c r="G2543" s="4" t="s">
        <v>47</v>
      </c>
      <c r="H2543" s="4" t="s">
        <v>48</v>
      </c>
      <c r="I2543" s="4" t="s">
        <v>49</v>
      </c>
      <c r="J2543" s="4" t="s">
        <v>50</v>
      </c>
      <c r="K2543" s="10">
        <v>215</v>
      </c>
      <c r="L2543" s="9">
        <v>307.45</v>
      </c>
    </row>
    <row r="2544" spans="1:12" x14ac:dyDescent="0.25">
      <c r="A2544" s="2" t="s">
        <v>41</v>
      </c>
      <c r="B2544" s="2">
        <v>2023</v>
      </c>
      <c r="C2544" s="46">
        <v>44986</v>
      </c>
      <c r="D2544" s="54">
        <f t="shared" si="44"/>
        <v>44986</v>
      </c>
      <c r="E2544" s="2" t="s">
        <v>53</v>
      </c>
      <c r="F2544" s="2" t="s">
        <v>46</v>
      </c>
      <c r="G2544" s="2" t="s">
        <v>47</v>
      </c>
      <c r="H2544" s="2" t="s">
        <v>48</v>
      </c>
      <c r="I2544" s="2" t="s">
        <v>49</v>
      </c>
      <c r="J2544" s="2" t="s">
        <v>50</v>
      </c>
      <c r="K2544" s="11">
        <v>191</v>
      </c>
      <c r="L2544" s="8">
        <v>273.13</v>
      </c>
    </row>
    <row r="2545" spans="1:12" x14ac:dyDescent="0.25">
      <c r="A2545" s="4" t="s">
        <v>44</v>
      </c>
      <c r="B2545" s="4">
        <v>2023</v>
      </c>
      <c r="C2545" s="47">
        <v>45047</v>
      </c>
      <c r="D2545" s="55">
        <f t="shared" si="44"/>
        <v>45047</v>
      </c>
      <c r="E2545" s="4" t="s">
        <v>53</v>
      </c>
      <c r="F2545" s="4" t="s">
        <v>46</v>
      </c>
      <c r="G2545" s="4" t="s">
        <v>47</v>
      </c>
      <c r="H2545" s="4" t="s">
        <v>48</v>
      </c>
      <c r="I2545" s="4" t="s">
        <v>49</v>
      </c>
      <c r="J2545" s="4" t="s">
        <v>50</v>
      </c>
      <c r="K2545" s="10">
        <v>206</v>
      </c>
      <c r="L2545" s="9">
        <v>294.58</v>
      </c>
    </row>
    <row r="2546" spans="1:12" x14ac:dyDescent="0.25">
      <c r="A2546" s="2" t="s">
        <v>41</v>
      </c>
      <c r="B2546" s="2">
        <v>2023</v>
      </c>
      <c r="C2546" s="46">
        <v>45047</v>
      </c>
      <c r="D2546" s="54">
        <f t="shared" si="44"/>
        <v>45047</v>
      </c>
      <c r="E2546" s="2" t="s">
        <v>53</v>
      </c>
      <c r="F2546" s="2" t="s">
        <v>46</v>
      </c>
      <c r="G2546" s="2" t="s">
        <v>47</v>
      </c>
      <c r="H2546" s="2" t="s">
        <v>48</v>
      </c>
      <c r="I2546" s="2" t="s">
        <v>49</v>
      </c>
      <c r="J2546" s="2" t="s">
        <v>50</v>
      </c>
      <c r="K2546" s="11">
        <v>176</v>
      </c>
      <c r="L2546" s="8">
        <v>251.68</v>
      </c>
    </row>
    <row r="2547" spans="1:12" x14ac:dyDescent="0.25">
      <c r="A2547" s="4" t="s">
        <v>41</v>
      </c>
      <c r="B2547" s="4">
        <v>2023</v>
      </c>
      <c r="C2547" s="47">
        <v>45047</v>
      </c>
      <c r="D2547" s="55">
        <f t="shared" si="44"/>
        <v>45047</v>
      </c>
      <c r="E2547" s="4" t="s">
        <v>53</v>
      </c>
      <c r="F2547" s="4" t="s">
        <v>46</v>
      </c>
      <c r="G2547" s="4" t="s">
        <v>47</v>
      </c>
      <c r="H2547" s="4" t="s">
        <v>48</v>
      </c>
      <c r="I2547" s="4" t="s">
        <v>49</v>
      </c>
      <c r="J2547" s="4" t="s">
        <v>50</v>
      </c>
      <c r="K2547" s="10">
        <v>208</v>
      </c>
      <c r="L2547" s="9">
        <v>526.24</v>
      </c>
    </row>
    <row r="2548" spans="1:12" x14ac:dyDescent="0.25">
      <c r="A2548" s="2" t="s">
        <v>41</v>
      </c>
      <c r="B2548" s="2">
        <v>2023</v>
      </c>
      <c r="C2548" s="46">
        <v>45047</v>
      </c>
      <c r="D2548" s="54">
        <f t="shared" si="44"/>
        <v>45047</v>
      </c>
      <c r="E2548" s="2" t="s">
        <v>53</v>
      </c>
      <c r="F2548" s="2" t="s">
        <v>46</v>
      </c>
      <c r="G2548" s="2" t="s">
        <v>47</v>
      </c>
      <c r="H2548" s="2" t="s">
        <v>48</v>
      </c>
      <c r="I2548" s="2" t="s">
        <v>49</v>
      </c>
      <c r="J2548" s="2" t="s">
        <v>50</v>
      </c>
      <c r="K2548" s="11">
        <v>178</v>
      </c>
      <c r="L2548" s="8">
        <v>526.24</v>
      </c>
    </row>
    <row r="2549" spans="1:12" x14ac:dyDescent="0.25">
      <c r="A2549" s="4" t="s">
        <v>41</v>
      </c>
      <c r="B2549" s="4">
        <v>2023</v>
      </c>
      <c r="C2549" s="47">
        <v>45047</v>
      </c>
      <c r="D2549" s="55">
        <f t="shared" si="44"/>
        <v>45047</v>
      </c>
      <c r="E2549" s="4" t="s">
        <v>53</v>
      </c>
      <c r="F2549" s="4" t="s">
        <v>46</v>
      </c>
      <c r="G2549" s="4" t="s">
        <v>47</v>
      </c>
      <c r="H2549" s="4" t="s">
        <v>48</v>
      </c>
      <c r="I2549" s="4" t="s">
        <v>49</v>
      </c>
      <c r="J2549" s="4" t="s">
        <v>50</v>
      </c>
      <c r="K2549" s="10">
        <v>969</v>
      </c>
      <c r="L2549" s="9">
        <v>1385.67</v>
      </c>
    </row>
    <row r="2550" spans="1:12" x14ac:dyDescent="0.25">
      <c r="A2550" s="2" t="s">
        <v>41</v>
      </c>
      <c r="B2550" s="2">
        <v>2023</v>
      </c>
      <c r="C2550" s="46">
        <v>45047</v>
      </c>
      <c r="D2550" s="54">
        <f t="shared" si="44"/>
        <v>45047</v>
      </c>
      <c r="E2550" s="2" t="s">
        <v>53</v>
      </c>
      <c r="F2550" s="2" t="s">
        <v>46</v>
      </c>
      <c r="G2550" s="2" t="s">
        <v>47</v>
      </c>
      <c r="H2550" s="2" t="s">
        <v>48</v>
      </c>
      <c r="I2550" s="2" t="s">
        <v>49</v>
      </c>
      <c r="J2550" s="2" t="s">
        <v>50</v>
      </c>
      <c r="K2550" s="11">
        <v>180</v>
      </c>
      <c r="L2550" s="8">
        <v>257.39999999999998</v>
      </c>
    </row>
    <row r="2551" spans="1:12" x14ac:dyDescent="0.25">
      <c r="A2551" s="4" t="s">
        <v>41</v>
      </c>
      <c r="B2551" s="4">
        <v>2023</v>
      </c>
      <c r="C2551" s="47">
        <v>45047</v>
      </c>
      <c r="D2551" s="55">
        <f t="shared" si="44"/>
        <v>45047</v>
      </c>
      <c r="E2551" s="4" t="s">
        <v>53</v>
      </c>
      <c r="F2551" s="4" t="s">
        <v>46</v>
      </c>
      <c r="G2551" s="4" t="s">
        <v>47</v>
      </c>
      <c r="H2551" s="4" t="s">
        <v>48</v>
      </c>
      <c r="I2551" s="4" t="s">
        <v>49</v>
      </c>
      <c r="J2551" s="4" t="s">
        <v>50</v>
      </c>
      <c r="K2551" s="10">
        <v>207</v>
      </c>
      <c r="L2551" s="9">
        <v>296.01</v>
      </c>
    </row>
    <row r="2552" spans="1:12" x14ac:dyDescent="0.25">
      <c r="A2552" s="2" t="s">
        <v>41</v>
      </c>
      <c r="B2552" s="2">
        <v>2023</v>
      </c>
      <c r="C2552" s="46">
        <v>45047</v>
      </c>
      <c r="D2552" s="54">
        <f t="shared" si="44"/>
        <v>45047</v>
      </c>
      <c r="E2552" s="2" t="s">
        <v>53</v>
      </c>
      <c r="F2552" s="2" t="s">
        <v>46</v>
      </c>
      <c r="G2552" s="2" t="s">
        <v>47</v>
      </c>
      <c r="H2552" s="2" t="s">
        <v>48</v>
      </c>
      <c r="I2552" s="2" t="s">
        <v>49</v>
      </c>
      <c r="J2552" s="2" t="s">
        <v>50</v>
      </c>
      <c r="K2552" s="11">
        <v>177</v>
      </c>
      <c r="L2552" s="8">
        <v>253.11</v>
      </c>
    </row>
    <row r="2553" spans="1:12" x14ac:dyDescent="0.25">
      <c r="A2553" s="4" t="s">
        <v>41</v>
      </c>
      <c r="B2553" s="4">
        <v>2023</v>
      </c>
      <c r="C2553" s="47">
        <v>45047</v>
      </c>
      <c r="D2553" s="55">
        <f t="shared" si="44"/>
        <v>45047</v>
      </c>
      <c r="E2553" s="4" t="s">
        <v>53</v>
      </c>
      <c r="F2553" s="4" t="s">
        <v>46</v>
      </c>
      <c r="G2553" s="4" t="s">
        <v>47</v>
      </c>
      <c r="H2553" s="4" t="s">
        <v>48</v>
      </c>
      <c r="I2553" s="4" t="s">
        <v>49</v>
      </c>
      <c r="J2553" s="4" t="s">
        <v>50</v>
      </c>
      <c r="K2553" s="10">
        <v>750</v>
      </c>
      <c r="L2553" s="9">
        <v>1072.5</v>
      </c>
    </row>
    <row r="2554" spans="1:12" x14ac:dyDescent="0.25">
      <c r="A2554" s="2" t="s">
        <v>41</v>
      </c>
      <c r="B2554" s="2">
        <v>2023</v>
      </c>
      <c r="C2554" s="46">
        <v>45047</v>
      </c>
      <c r="D2554" s="54">
        <f t="shared" si="44"/>
        <v>45047</v>
      </c>
      <c r="E2554" s="2" t="s">
        <v>53</v>
      </c>
      <c r="F2554" s="2" t="s">
        <v>46</v>
      </c>
      <c r="G2554" s="2" t="s">
        <v>47</v>
      </c>
      <c r="H2554" s="2" t="s">
        <v>48</v>
      </c>
      <c r="I2554" s="2" t="s">
        <v>49</v>
      </c>
      <c r="J2554" s="2" t="s">
        <v>50</v>
      </c>
      <c r="K2554" s="11">
        <v>836</v>
      </c>
      <c r="L2554" s="8">
        <v>1195.48</v>
      </c>
    </row>
    <row r="2555" spans="1:12" x14ac:dyDescent="0.25">
      <c r="A2555" s="4" t="s">
        <v>41</v>
      </c>
      <c r="B2555" s="4">
        <v>2023</v>
      </c>
      <c r="C2555" s="47">
        <v>45047</v>
      </c>
      <c r="D2555" s="55">
        <f t="shared" si="44"/>
        <v>45047</v>
      </c>
      <c r="E2555" s="4" t="s">
        <v>53</v>
      </c>
      <c r="F2555" s="4" t="s">
        <v>46</v>
      </c>
      <c r="G2555" s="4" t="s">
        <v>47</v>
      </c>
      <c r="H2555" s="4" t="s">
        <v>48</v>
      </c>
      <c r="I2555" s="4" t="s">
        <v>49</v>
      </c>
      <c r="J2555" s="4" t="s">
        <v>50</v>
      </c>
      <c r="K2555" s="10">
        <v>203</v>
      </c>
      <c r="L2555" s="9">
        <v>290.28999999999996</v>
      </c>
    </row>
    <row r="2556" spans="1:12" x14ac:dyDescent="0.25">
      <c r="A2556" s="2" t="s">
        <v>44</v>
      </c>
      <c r="B2556" s="2">
        <v>2023</v>
      </c>
      <c r="C2556" s="46">
        <v>45047</v>
      </c>
      <c r="D2556" s="54">
        <f t="shared" si="44"/>
        <v>45047</v>
      </c>
      <c r="E2556" s="2" t="s">
        <v>53</v>
      </c>
      <c r="F2556" s="2" t="s">
        <v>46</v>
      </c>
      <c r="G2556" s="2" t="s">
        <v>47</v>
      </c>
      <c r="H2556" s="2" t="s">
        <v>48</v>
      </c>
      <c r="I2556" s="2" t="s">
        <v>49</v>
      </c>
      <c r="J2556" s="2" t="s">
        <v>50</v>
      </c>
      <c r="K2556" s="11">
        <v>179</v>
      </c>
      <c r="L2556" s="8">
        <v>255.97</v>
      </c>
    </row>
    <row r="2557" spans="1:12" x14ac:dyDescent="0.25">
      <c r="A2557" s="4" t="s">
        <v>40</v>
      </c>
      <c r="B2557" s="4">
        <v>2023</v>
      </c>
      <c r="C2557" s="47">
        <v>45231</v>
      </c>
      <c r="D2557" s="55">
        <f t="shared" si="44"/>
        <v>45231</v>
      </c>
      <c r="E2557" s="4" t="s">
        <v>53</v>
      </c>
      <c r="F2557" s="4" t="s">
        <v>46</v>
      </c>
      <c r="G2557" s="4" t="s">
        <v>47</v>
      </c>
      <c r="H2557" s="4" t="s">
        <v>48</v>
      </c>
      <c r="I2557" s="4" t="s">
        <v>49</v>
      </c>
      <c r="J2557" s="4" t="s">
        <v>50</v>
      </c>
      <c r="K2557" s="10">
        <v>176</v>
      </c>
      <c r="L2557" s="9">
        <v>251.68</v>
      </c>
    </row>
    <row r="2558" spans="1:12" x14ac:dyDescent="0.25">
      <c r="A2558" s="2" t="s">
        <v>40</v>
      </c>
      <c r="B2558" s="2">
        <v>2023</v>
      </c>
      <c r="C2558" s="46">
        <v>45231</v>
      </c>
      <c r="D2558" s="54">
        <f t="shared" si="44"/>
        <v>45231</v>
      </c>
      <c r="E2558" s="2" t="s">
        <v>53</v>
      </c>
      <c r="F2558" s="2" t="s">
        <v>46</v>
      </c>
      <c r="G2558" s="2" t="s">
        <v>47</v>
      </c>
      <c r="H2558" s="2" t="s">
        <v>48</v>
      </c>
      <c r="I2558" s="2" t="s">
        <v>49</v>
      </c>
      <c r="J2558" s="2" t="s">
        <v>50</v>
      </c>
      <c r="K2558" s="11">
        <v>146</v>
      </c>
      <c r="L2558" s="8">
        <v>208.78</v>
      </c>
    </row>
    <row r="2559" spans="1:12" x14ac:dyDescent="0.25">
      <c r="A2559" s="4" t="s">
        <v>40</v>
      </c>
      <c r="B2559" s="4">
        <v>2023</v>
      </c>
      <c r="C2559" s="47">
        <v>45231</v>
      </c>
      <c r="D2559" s="55">
        <f t="shared" si="44"/>
        <v>45231</v>
      </c>
      <c r="E2559" s="4" t="s">
        <v>53</v>
      </c>
      <c r="F2559" s="4" t="s">
        <v>46</v>
      </c>
      <c r="G2559" s="4" t="s">
        <v>47</v>
      </c>
      <c r="H2559" s="4" t="s">
        <v>48</v>
      </c>
      <c r="I2559" s="4" t="s">
        <v>49</v>
      </c>
      <c r="J2559" s="4" t="s">
        <v>50</v>
      </c>
      <c r="K2559" s="10">
        <v>172</v>
      </c>
      <c r="L2559" s="9">
        <v>526.24</v>
      </c>
    </row>
    <row r="2560" spans="1:12" x14ac:dyDescent="0.25">
      <c r="A2560" s="2" t="s">
        <v>42</v>
      </c>
      <c r="B2560" s="2">
        <v>2023</v>
      </c>
      <c r="C2560" s="46">
        <v>45231</v>
      </c>
      <c r="D2560" s="54">
        <f t="shared" si="44"/>
        <v>45231</v>
      </c>
      <c r="E2560" s="2" t="s">
        <v>53</v>
      </c>
      <c r="F2560" s="2" t="s">
        <v>46</v>
      </c>
      <c r="G2560" s="2" t="s">
        <v>47</v>
      </c>
      <c r="H2560" s="2" t="s">
        <v>48</v>
      </c>
      <c r="I2560" s="2" t="s">
        <v>49</v>
      </c>
      <c r="J2560" s="2" t="s">
        <v>50</v>
      </c>
      <c r="K2560" s="11">
        <v>148</v>
      </c>
      <c r="L2560" s="8">
        <v>526.24</v>
      </c>
    </row>
    <row r="2561" spans="1:12" x14ac:dyDescent="0.25">
      <c r="A2561" s="4" t="s">
        <v>42</v>
      </c>
      <c r="B2561" s="4">
        <v>2023</v>
      </c>
      <c r="C2561" s="47">
        <v>45231</v>
      </c>
      <c r="D2561" s="55">
        <f t="shared" ref="D2561:D2624" si="45">C2561</f>
        <v>45231</v>
      </c>
      <c r="E2561" s="4" t="s">
        <v>53</v>
      </c>
      <c r="F2561" s="4" t="s">
        <v>46</v>
      </c>
      <c r="G2561" s="4" t="s">
        <v>47</v>
      </c>
      <c r="H2561" s="4" t="s">
        <v>48</v>
      </c>
      <c r="I2561" s="4" t="s">
        <v>49</v>
      </c>
      <c r="J2561" s="4" t="s">
        <v>50</v>
      </c>
      <c r="K2561" s="10">
        <v>974</v>
      </c>
      <c r="L2561" s="9">
        <v>1392.82</v>
      </c>
    </row>
    <row r="2562" spans="1:12" x14ac:dyDescent="0.25">
      <c r="A2562" s="2" t="s">
        <v>40</v>
      </c>
      <c r="B2562" s="2">
        <v>2023</v>
      </c>
      <c r="C2562" s="46">
        <v>45231</v>
      </c>
      <c r="D2562" s="54">
        <f t="shared" si="45"/>
        <v>45231</v>
      </c>
      <c r="E2562" s="2" t="s">
        <v>53</v>
      </c>
      <c r="F2562" s="2" t="s">
        <v>46</v>
      </c>
      <c r="G2562" s="2" t="s">
        <v>47</v>
      </c>
      <c r="H2562" s="2" t="s">
        <v>48</v>
      </c>
      <c r="I2562" s="2" t="s">
        <v>49</v>
      </c>
      <c r="J2562" s="2" t="s">
        <v>50</v>
      </c>
      <c r="K2562" s="11">
        <v>144</v>
      </c>
      <c r="L2562" s="8">
        <v>205.92000000000002</v>
      </c>
    </row>
    <row r="2563" spans="1:12" x14ac:dyDescent="0.25">
      <c r="A2563" s="4" t="s">
        <v>40</v>
      </c>
      <c r="B2563" s="4">
        <v>2023</v>
      </c>
      <c r="C2563" s="47">
        <v>45231</v>
      </c>
      <c r="D2563" s="55">
        <f t="shared" si="45"/>
        <v>45231</v>
      </c>
      <c r="E2563" s="4" t="s">
        <v>53</v>
      </c>
      <c r="F2563" s="4" t="s">
        <v>46</v>
      </c>
      <c r="G2563" s="4" t="s">
        <v>47</v>
      </c>
      <c r="H2563" s="4" t="s">
        <v>48</v>
      </c>
      <c r="I2563" s="4" t="s">
        <v>49</v>
      </c>
      <c r="J2563" s="4" t="s">
        <v>50</v>
      </c>
      <c r="K2563" s="10">
        <v>171</v>
      </c>
      <c r="L2563" s="9">
        <v>244.53</v>
      </c>
    </row>
    <row r="2564" spans="1:12" x14ac:dyDescent="0.25">
      <c r="A2564" s="2" t="s">
        <v>42</v>
      </c>
      <c r="B2564" s="2">
        <v>2023</v>
      </c>
      <c r="C2564" s="46">
        <v>45231</v>
      </c>
      <c r="D2564" s="54">
        <f t="shared" si="45"/>
        <v>45231</v>
      </c>
      <c r="E2564" s="2" t="s">
        <v>53</v>
      </c>
      <c r="F2564" s="2" t="s">
        <v>46</v>
      </c>
      <c r="G2564" s="2" t="s">
        <v>47</v>
      </c>
      <c r="H2564" s="2" t="s">
        <v>48</v>
      </c>
      <c r="I2564" s="2" t="s">
        <v>49</v>
      </c>
      <c r="J2564" s="2" t="s">
        <v>50</v>
      </c>
      <c r="K2564" s="11">
        <v>147</v>
      </c>
      <c r="L2564" s="8">
        <v>210.21</v>
      </c>
    </row>
    <row r="2565" spans="1:12" x14ac:dyDescent="0.25">
      <c r="A2565" s="4" t="s">
        <v>42</v>
      </c>
      <c r="B2565" s="4">
        <v>2023</v>
      </c>
      <c r="C2565" s="47">
        <v>45231</v>
      </c>
      <c r="D2565" s="55">
        <f t="shared" si="45"/>
        <v>45231</v>
      </c>
      <c r="E2565" s="4" t="s">
        <v>53</v>
      </c>
      <c r="F2565" s="4" t="s">
        <v>46</v>
      </c>
      <c r="G2565" s="4" t="s">
        <v>47</v>
      </c>
      <c r="H2565" s="4" t="s">
        <v>48</v>
      </c>
      <c r="I2565" s="4" t="s">
        <v>49</v>
      </c>
      <c r="J2565" s="4" t="s">
        <v>50</v>
      </c>
      <c r="K2565" s="10">
        <v>755</v>
      </c>
      <c r="L2565" s="9">
        <v>1079.6500000000001</v>
      </c>
    </row>
    <row r="2566" spans="1:12" x14ac:dyDescent="0.25">
      <c r="A2566" s="2" t="s">
        <v>40</v>
      </c>
      <c r="B2566" s="2">
        <v>2023</v>
      </c>
      <c r="C2566" s="46">
        <v>45231</v>
      </c>
      <c r="D2566" s="54">
        <f t="shared" si="45"/>
        <v>45231</v>
      </c>
      <c r="E2566" s="2" t="s">
        <v>53</v>
      </c>
      <c r="F2566" s="2" t="s">
        <v>46</v>
      </c>
      <c r="G2566" s="2" t="s">
        <v>47</v>
      </c>
      <c r="H2566" s="2" t="s">
        <v>48</v>
      </c>
      <c r="I2566" s="2" t="s">
        <v>49</v>
      </c>
      <c r="J2566" s="2" t="s">
        <v>50</v>
      </c>
      <c r="K2566" s="11">
        <v>842</v>
      </c>
      <c r="L2566" s="8">
        <v>1204.06</v>
      </c>
    </row>
    <row r="2567" spans="1:12" x14ac:dyDescent="0.25">
      <c r="A2567" s="4" t="s">
        <v>40</v>
      </c>
      <c r="B2567" s="4">
        <v>2023</v>
      </c>
      <c r="C2567" s="47">
        <v>45231</v>
      </c>
      <c r="D2567" s="55">
        <f t="shared" si="45"/>
        <v>45231</v>
      </c>
      <c r="E2567" s="4" t="s">
        <v>53</v>
      </c>
      <c r="F2567" s="4" t="s">
        <v>46</v>
      </c>
      <c r="G2567" s="4" t="s">
        <v>47</v>
      </c>
      <c r="H2567" s="4" t="s">
        <v>48</v>
      </c>
      <c r="I2567" s="4" t="s">
        <v>49</v>
      </c>
      <c r="J2567" s="4" t="s">
        <v>50</v>
      </c>
      <c r="K2567" s="10">
        <v>173</v>
      </c>
      <c r="L2567" s="9">
        <v>247.39</v>
      </c>
    </row>
    <row r="2568" spans="1:12" x14ac:dyDescent="0.25">
      <c r="A2568" s="2" t="s">
        <v>40</v>
      </c>
      <c r="B2568" s="2">
        <v>2023</v>
      </c>
      <c r="C2568" s="46">
        <v>45231</v>
      </c>
      <c r="D2568" s="54">
        <f t="shared" si="45"/>
        <v>45231</v>
      </c>
      <c r="E2568" s="2" t="s">
        <v>53</v>
      </c>
      <c r="F2568" s="2" t="s">
        <v>46</v>
      </c>
      <c r="G2568" s="2" t="s">
        <v>47</v>
      </c>
      <c r="H2568" s="2" t="s">
        <v>48</v>
      </c>
      <c r="I2568" s="2" t="s">
        <v>49</v>
      </c>
      <c r="J2568" s="2" t="s">
        <v>50</v>
      </c>
      <c r="K2568" s="11">
        <v>149</v>
      </c>
      <c r="L2568" s="8">
        <v>213.07</v>
      </c>
    </row>
    <row r="2569" spans="1:12" x14ac:dyDescent="0.25">
      <c r="A2569" s="4" t="s">
        <v>44</v>
      </c>
      <c r="B2569" s="4">
        <v>2023</v>
      </c>
      <c r="C2569" s="47">
        <v>45200</v>
      </c>
      <c r="D2569" s="55">
        <f t="shared" si="45"/>
        <v>45200</v>
      </c>
      <c r="E2569" s="4" t="s">
        <v>53</v>
      </c>
      <c r="F2569" s="4" t="s">
        <v>46</v>
      </c>
      <c r="G2569" s="4" t="s">
        <v>47</v>
      </c>
      <c r="H2569" s="4" t="s">
        <v>48</v>
      </c>
      <c r="I2569" s="4" t="s">
        <v>49</v>
      </c>
      <c r="J2569" s="4" t="s">
        <v>50</v>
      </c>
      <c r="K2569" s="10">
        <v>152</v>
      </c>
      <c r="L2569" s="9">
        <v>217.36</v>
      </c>
    </row>
    <row r="2570" spans="1:12" x14ac:dyDescent="0.25">
      <c r="A2570" s="2" t="s">
        <v>40</v>
      </c>
      <c r="B2570" s="2">
        <v>2023</v>
      </c>
      <c r="C2570" s="46">
        <v>45200</v>
      </c>
      <c r="D2570" s="54">
        <f t="shared" si="45"/>
        <v>45200</v>
      </c>
      <c r="E2570" s="2" t="s">
        <v>53</v>
      </c>
      <c r="F2570" s="2" t="s">
        <v>46</v>
      </c>
      <c r="G2570" s="2" t="s">
        <v>47</v>
      </c>
      <c r="H2570" s="2" t="s">
        <v>48</v>
      </c>
      <c r="I2570" s="2" t="s">
        <v>49</v>
      </c>
      <c r="J2570" s="2" t="s">
        <v>50</v>
      </c>
      <c r="K2570" s="11">
        <v>178</v>
      </c>
      <c r="L2570" s="8">
        <v>526.24</v>
      </c>
    </row>
    <row r="2571" spans="1:12" x14ac:dyDescent="0.25">
      <c r="A2571" s="4" t="s">
        <v>40</v>
      </c>
      <c r="B2571" s="4">
        <v>2023</v>
      </c>
      <c r="C2571" s="47">
        <v>45200</v>
      </c>
      <c r="D2571" s="55">
        <f t="shared" si="45"/>
        <v>45200</v>
      </c>
      <c r="E2571" s="4" t="s">
        <v>53</v>
      </c>
      <c r="F2571" s="4" t="s">
        <v>46</v>
      </c>
      <c r="G2571" s="4" t="s">
        <v>47</v>
      </c>
      <c r="H2571" s="4" t="s">
        <v>48</v>
      </c>
      <c r="I2571" s="4" t="s">
        <v>49</v>
      </c>
      <c r="J2571" s="4" t="s">
        <v>50</v>
      </c>
      <c r="K2571" s="10">
        <v>154</v>
      </c>
      <c r="L2571" s="9">
        <v>526.24</v>
      </c>
    </row>
    <row r="2572" spans="1:12" x14ac:dyDescent="0.25">
      <c r="A2572" s="2" t="s">
        <v>42</v>
      </c>
      <c r="B2572" s="2">
        <v>2023</v>
      </c>
      <c r="C2572" s="46">
        <v>45200</v>
      </c>
      <c r="D2572" s="54">
        <f t="shared" si="45"/>
        <v>45200</v>
      </c>
      <c r="E2572" s="2" t="s">
        <v>53</v>
      </c>
      <c r="F2572" s="2" t="s">
        <v>46</v>
      </c>
      <c r="G2572" s="2" t="s">
        <v>47</v>
      </c>
      <c r="H2572" s="2" t="s">
        <v>48</v>
      </c>
      <c r="I2572" s="2" t="s">
        <v>49</v>
      </c>
      <c r="J2572" s="2" t="s">
        <v>50</v>
      </c>
      <c r="K2572" s="11">
        <v>973</v>
      </c>
      <c r="L2572" s="8">
        <v>1391.3899999999999</v>
      </c>
    </row>
    <row r="2573" spans="1:12" x14ac:dyDescent="0.25">
      <c r="A2573" s="4" t="s">
        <v>41</v>
      </c>
      <c r="B2573" s="4">
        <v>2023</v>
      </c>
      <c r="C2573" s="47">
        <v>45200</v>
      </c>
      <c r="D2573" s="55">
        <f t="shared" si="45"/>
        <v>45200</v>
      </c>
      <c r="E2573" s="4" t="s">
        <v>53</v>
      </c>
      <c r="F2573" s="4" t="s">
        <v>46</v>
      </c>
      <c r="G2573" s="4" t="s">
        <v>47</v>
      </c>
      <c r="H2573" s="4" t="s">
        <v>48</v>
      </c>
      <c r="I2573" s="4" t="s">
        <v>49</v>
      </c>
      <c r="J2573" s="4" t="s">
        <v>50</v>
      </c>
      <c r="K2573" s="10">
        <v>150</v>
      </c>
      <c r="L2573" s="9">
        <v>214.5</v>
      </c>
    </row>
    <row r="2574" spans="1:12" x14ac:dyDescent="0.25">
      <c r="A2574" s="2" t="s">
        <v>41</v>
      </c>
      <c r="B2574" s="2">
        <v>2023</v>
      </c>
      <c r="C2574" s="46">
        <v>45200</v>
      </c>
      <c r="D2574" s="54">
        <f t="shared" si="45"/>
        <v>45200</v>
      </c>
      <c r="E2574" s="2" t="s">
        <v>53</v>
      </c>
      <c r="F2574" s="2" t="s">
        <v>46</v>
      </c>
      <c r="G2574" s="2" t="s">
        <v>47</v>
      </c>
      <c r="H2574" s="2" t="s">
        <v>48</v>
      </c>
      <c r="I2574" s="2" t="s">
        <v>49</v>
      </c>
      <c r="J2574" s="2" t="s">
        <v>50</v>
      </c>
      <c r="K2574" s="11">
        <v>177</v>
      </c>
      <c r="L2574" s="8">
        <v>253.11</v>
      </c>
    </row>
    <row r="2575" spans="1:12" x14ac:dyDescent="0.25">
      <c r="A2575" s="4" t="s">
        <v>42</v>
      </c>
      <c r="B2575" s="4">
        <v>2023</v>
      </c>
      <c r="C2575" s="47">
        <v>45200</v>
      </c>
      <c r="D2575" s="55">
        <f t="shared" si="45"/>
        <v>45200</v>
      </c>
      <c r="E2575" s="4" t="s">
        <v>53</v>
      </c>
      <c r="F2575" s="4" t="s">
        <v>46</v>
      </c>
      <c r="G2575" s="4" t="s">
        <v>47</v>
      </c>
      <c r="H2575" s="4" t="s">
        <v>48</v>
      </c>
      <c r="I2575" s="4" t="s">
        <v>49</v>
      </c>
      <c r="J2575" s="4" t="s">
        <v>50</v>
      </c>
      <c r="K2575" s="10">
        <v>153</v>
      </c>
      <c r="L2575" s="9">
        <v>218.79</v>
      </c>
    </row>
    <row r="2576" spans="1:12" x14ac:dyDescent="0.25">
      <c r="A2576" s="2" t="s">
        <v>40</v>
      </c>
      <c r="B2576" s="2">
        <v>2023</v>
      </c>
      <c r="C2576" s="46">
        <v>45200</v>
      </c>
      <c r="D2576" s="54">
        <f t="shared" si="45"/>
        <v>45200</v>
      </c>
      <c r="E2576" s="2" t="s">
        <v>53</v>
      </c>
      <c r="F2576" s="2" t="s">
        <v>46</v>
      </c>
      <c r="G2576" s="2" t="s">
        <v>47</v>
      </c>
      <c r="H2576" s="2" t="s">
        <v>48</v>
      </c>
      <c r="I2576" s="2" t="s">
        <v>49</v>
      </c>
      <c r="J2576" s="2" t="s">
        <v>50</v>
      </c>
      <c r="K2576" s="11">
        <v>754</v>
      </c>
      <c r="L2576" s="8">
        <v>1078.22</v>
      </c>
    </row>
    <row r="2577" spans="1:12" x14ac:dyDescent="0.25">
      <c r="A2577" s="4" t="s">
        <v>40</v>
      </c>
      <c r="B2577" s="4">
        <v>2023</v>
      </c>
      <c r="C2577" s="47">
        <v>45200</v>
      </c>
      <c r="D2577" s="55">
        <f t="shared" si="45"/>
        <v>45200</v>
      </c>
      <c r="E2577" s="4" t="s">
        <v>53</v>
      </c>
      <c r="F2577" s="4" t="s">
        <v>46</v>
      </c>
      <c r="G2577" s="4" t="s">
        <v>47</v>
      </c>
      <c r="H2577" s="4" t="s">
        <v>48</v>
      </c>
      <c r="I2577" s="4" t="s">
        <v>49</v>
      </c>
      <c r="J2577" s="4" t="s">
        <v>50</v>
      </c>
      <c r="K2577" s="10">
        <v>841</v>
      </c>
      <c r="L2577" s="9">
        <v>1202.6300000000001</v>
      </c>
    </row>
    <row r="2578" spans="1:12" x14ac:dyDescent="0.25">
      <c r="A2578" s="2" t="s">
        <v>44</v>
      </c>
      <c r="B2578" s="2">
        <v>2023</v>
      </c>
      <c r="C2578" s="46">
        <v>45200</v>
      </c>
      <c r="D2578" s="54">
        <f t="shared" si="45"/>
        <v>45200</v>
      </c>
      <c r="E2578" s="2" t="s">
        <v>53</v>
      </c>
      <c r="F2578" s="2" t="s">
        <v>46</v>
      </c>
      <c r="G2578" s="2" t="s">
        <v>47</v>
      </c>
      <c r="H2578" s="2" t="s">
        <v>48</v>
      </c>
      <c r="I2578" s="2" t="s">
        <v>49</v>
      </c>
      <c r="J2578" s="2" t="s">
        <v>50</v>
      </c>
      <c r="K2578" s="11">
        <v>179</v>
      </c>
      <c r="L2578" s="8">
        <v>255.97</v>
      </c>
    </row>
    <row r="2579" spans="1:12" x14ac:dyDescent="0.25">
      <c r="A2579" s="4" t="s">
        <v>40</v>
      </c>
      <c r="B2579" s="4">
        <v>2023</v>
      </c>
      <c r="C2579" s="47">
        <v>45170</v>
      </c>
      <c r="D2579" s="55">
        <f t="shared" si="45"/>
        <v>45170</v>
      </c>
      <c r="E2579" s="4" t="s">
        <v>53</v>
      </c>
      <c r="F2579" s="4" t="s">
        <v>46</v>
      </c>
      <c r="G2579" s="4" t="s">
        <v>47</v>
      </c>
      <c r="H2579" s="4" t="s">
        <v>48</v>
      </c>
      <c r="I2579" s="4" t="s">
        <v>49</v>
      </c>
      <c r="J2579" s="4" t="s">
        <v>50</v>
      </c>
      <c r="K2579" s="10">
        <v>182</v>
      </c>
      <c r="L2579" s="9">
        <v>260.26</v>
      </c>
    </row>
    <row r="2580" spans="1:12" x14ac:dyDescent="0.25">
      <c r="A2580" s="2" t="s">
        <v>41</v>
      </c>
      <c r="B2580" s="2">
        <v>2023</v>
      </c>
      <c r="C2580" s="46">
        <v>45170</v>
      </c>
      <c r="D2580" s="54">
        <f t="shared" si="45"/>
        <v>45170</v>
      </c>
      <c r="E2580" s="2" t="s">
        <v>53</v>
      </c>
      <c r="F2580" s="2" t="s">
        <v>46</v>
      </c>
      <c r="G2580" s="2" t="s">
        <v>47</v>
      </c>
      <c r="H2580" s="2" t="s">
        <v>48</v>
      </c>
      <c r="I2580" s="2" t="s">
        <v>49</v>
      </c>
      <c r="J2580" s="2" t="s">
        <v>50</v>
      </c>
      <c r="K2580" s="11">
        <v>158</v>
      </c>
      <c r="L2580" s="8">
        <v>225.94</v>
      </c>
    </row>
    <row r="2581" spans="1:12" x14ac:dyDescent="0.25">
      <c r="A2581" s="4" t="s">
        <v>41</v>
      </c>
      <c r="B2581" s="4">
        <v>2023</v>
      </c>
      <c r="C2581" s="47">
        <v>45170</v>
      </c>
      <c r="D2581" s="55">
        <f t="shared" si="45"/>
        <v>45170</v>
      </c>
      <c r="E2581" s="4" t="s">
        <v>53</v>
      </c>
      <c r="F2581" s="4" t="s">
        <v>46</v>
      </c>
      <c r="G2581" s="4" t="s">
        <v>47</v>
      </c>
      <c r="H2581" s="4" t="s">
        <v>48</v>
      </c>
      <c r="I2581" s="4" t="s">
        <v>49</v>
      </c>
      <c r="J2581" s="4" t="s">
        <v>50</v>
      </c>
      <c r="K2581" s="10">
        <v>184</v>
      </c>
      <c r="L2581" s="9">
        <v>526.24</v>
      </c>
    </row>
    <row r="2582" spans="1:12" x14ac:dyDescent="0.25">
      <c r="A2582" s="2" t="s">
        <v>42</v>
      </c>
      <c r="B2582" s="2">
        <v>2023</v>
      </c>
      <c r="C2582" s="46">
        <v>45170</v>
      </c>
      <c r="D2582" s="54">
        <f t="shared" si="45"/>
        <v>45170</v>
      </c>
      <c r="E2582" s="2" t="s">
        <v>53</v>
      </c>
      <c r="F2582" s="2" t="s">
        <v>46</v>
      </c>
      <c r="G2582" s="2" t="s">
        <v>47</v>
      </c>
      <c r="H2582" s="2" t="s">
        <v>48</v>
      </c>
      <c r="I2582" s="2" t="s">
        <v>49</v>
      </c>
      <c r="J2582" s="2" t="s">
        <v>50</v>
      </c>
      <c r="K2582" s="11">
        <v>972</v>
      </c>
      <c r="L2582" s="8">
        <v>1389.96</v>
      </c>
    </row>
    <row r="2583" spans="1:12" x14ac:dyDescent="0.25">
      <c r="A2583" s="4" t="s">
        <v>40</v>
      </c>
      <c r="B2583" s="4">
        <v>2023</v>
      </c>
      <c r="C2583" s="47">
        <v>45170</v>
      </c>
      <c r="D2583" s="55">
        <f t="shared" si="45"/>
        <v>45170</v>
      </c>
      <c r="E2583" s="4" t="s">
        <v>53</v>
      </c>
      <c r="F2583" s="4" t="s">
        <v>46</v>
      </c>
      <c r="G2583" s="4" t="s">
        <v>47</v>
      </c>
      <c r="H2583" s="4" t="s">
        <v>48</v>
      </c>
      <c r="I2583" s="4" t="s">
        <v>49</v>
      </c>
      <c r="J2583" s="4" t="s">
        <v>50</v>
      </c>
      <c r="K2583" s="10">
        <v>156</v>
      </c>
      <c r="L2583" s="9">
        <v>223.07999999999998</v>
      </c>
    </row>
    <row r="2584" spans="1:12" x14ac:dyDescent="0.25">
      <c r="A2584" s="2" t="s">
        <v>40</v>
      </c>
      <c r="B2584" s="2">
        <v>2023</v>
      </c>
      <c r="C2584" s="46">
        <v>45170</v>
      </c>
      <c r="D2584" s="54">
        <f t="shared" si="45"/>
        <v>45170</v>
      </c>
      <c r="E2584" s="2" t="s">
        <v>53</v>
      </c>
      <c r="F2584" s="2" t="s">
        <v>46</v>
      </c>
      <c r="G2584" s="2" t="s">
        <v>47</v>
      </c>
      <c r="H2584" s="2" t="s">
        <v>48</v>
      </c>
      <c r="I2584" s="2" t="s">
        <v>49</v>
      </c>
      <c r="J2584" s="2" t="s">
        <v>50</v>
      </c>
      <c r="K2584" s="11">
        <v>183</v>
      </c>
      <c r="L2584" s="8">
        <v>261.69</v>
      </c>
    </row>
    <row r="2585" spans="1:12" x14ac:dyDescent="0.25">
      <c r="A2585" s="4" t="s">
        <v>42</v>
      </c>
      <c r="B2585" s="4">
        <v>2023</v>
      </c>
      <c r="C2585" s="47">
        <v>45170</v>
      </c>
      <c r="D2585" s="55">
        <f t="shared" si="45"/>
        <v>45170</v>
      </c>
      <c r="E2585" s="4" t="s">
        <v>53</v>
      </c>
      <c r="F2585" s="4" t="s">
        <v>46</v>
      </c>
      <c r="G2585" s="4" t="s">
        <v>47</v>
      </c>
      <c r="H2585" s="4" t="s">
        <v>48</v>
      </c>
      <c r="I2585" s="4" t="s">
        <v>49</v>
      </c>
      <c r="J2585" s="4" t="s">
        <v>50</v>
      </c>
      <c r="K2585" s="10">
        <v>159</v>
      </c>
      <c r="L2585" s="9">
        <v>227.37</v>
      </c>
    </row>
    <row r="2586" spans="1:12" x14ac:dyDescent="0.25">
      <c r="A2586" s="2" t="s">
        <v>41</v>
      </c>
      <c r="B2586" s="2">
        <v>2023</v>
      </c>
      <c r="C2586" s="46">
        <v>45170</v>
      </c>
      <c r="D2586" s="54">
        <f t="shared" si="45"/>
        <v>45170</v>
      </c>
      <c r="E2586" s="2" t="s">
        <v>53</v>
      </c>
      <c r="F2586" s="2" t="s">
        <v>46</v>
      </c>
      <c r="G2586" s="2" t="s">
        <v>47</v>
      </c>
      <c r="H2586" s="2" t="s">
        <v>48</v>
      </c>
      <c r="I2586" s="2" t="s">
        <v>49</v>
      </c>
      <c r="J2586" s="2" t="s">
        <v>50</v>
      </c>
      <c r="K2586" s="11">
        <v>840</v>
      </c>
      <c r="L2586" s="8">
        <v>1201.2</v>
      </c>
    </row>
    <row r="2587" spans="1:12" x14ac:dyDescent="0.25">
      <c r="A2587" s="4" t="s">
        <v>41</v>
      </c>
      <c r="B2587" s="4">
        <v>2023</v>
      </c>
      <c r="C2587" s="47">
        <v>45170</v>
      </c>
      <c r="D2587" s="55">
        <f t="shared" si="45"/>
        <v>45170</v>
      </c>
      <c r="E2587" s="4" t="s">
        <v>53</v>
      </c>
      <c r="F2587" s="4" t="s">
        <v>46</v>
      </c>
      <c r="G2587" s="4" t="s">
        <v>47</v>
      </c>
      <c r="H2587" s="4" t="s">
        <v>48</v>
      </c>
      <c r="I2587" s="4" t="s">
        <v>49</v>
      </c>
      <c r="J2587" s="4" t="s">
        <v>50</v>
      </c>
      <c r="K2587" s="10">
        <v>185</v>
      </c>
      <c r="L2587" s="9">
        <v>264.55</v>
      </c>
    </row>
    <row r="2588" spans="1:12" x14ac:dyDescent="0.25">
      <c r="A2588" s="2" t="s">
        <v>40</v>
      </c>
      <c r="B2588" s="2">
        <v>2023</v>
      </c>
      <c r="C2588" s="46">
        <v>45170</v>
      </c>
      <c r="D2588" s="54">
        <f t="shared" si="45"/>
        <v>45170</v>
      </c>
      <c r="E2588" s="2" t="s">
        <v>53</v>
      </c>
      <c r="F2588" s="2" t="s">
        <v>46</v>
      </c>
      <c r="G2588" s="2" t="s">
        <v>47</v>
      </c>
      <c r="H2588" s="2" t="s">
        <v>48</v>
      </c>
      <c r="I2588" s="2" t="s">
        <v>49</v>
      </c>
      <c r="J2588" s="2" t="s">
        <v>50</v>
      </c>
      <c r="K2588" s="11">
        <v>155</v>
      </c>
      <c r="L2588" s="8">
        <v>221.65</v>
      </c>
    </row>
    <row r="2589" spans="1:12" x14ac:dyDescent="0.25">
      <c r="A2589" s="4" t="s">
        <v>41</v>
      </c>
      <c r="B2589" s="4">
        <v>2023</v>
      </c>
      <c r="C2589" s="47">
        <v>45017</v>
      </c>
      <c r="D2589" s="55">
        <f t="shared" si="45"/>
        <v>45017</v>
      </c>
      <c r="E2589" s="4" t="s">
        <v>53</v>
      </c>
      <c r="F2589" s="4" t="s">
        <v>55</v>
      </c>
      <c r="G2589" s="4" t="s">
        <v>56</v>
      </c>
      <c r="H2589" s="4" t="s">
        <v>52</v>
      </c>
      <c r="I2589" s="4" t="s">
        <v>54</v>
      </c>
      <c r="J2589" s="4" t="s">
        <v>57</v>
      </c>
      <c r="K2589" s="10">
        <v>290</v>
      </c>
      <c r="L2589" s="9">
        <v>414.7</v>
      </c>
    </row>
    <row r="2590" spans="1:12" x14ac:dyDescent="0.25">
      <c r="A2590" s="2" t="s">
        <v>42</v>
      </c>
      <c r="B2590" s="2">
        <v>2023</v>
      </c>
      <c r="C2590" s="46">
        <v>45017</v>
      </c>
      <c r="D2590" s="54">
        <f t="shared" si="45"/>
        <v>45017</v>
      </c>
      <c r="E2590" s="2" t="s">
        <v>53</v>
      </c>
      <c r="F2590" s="2" t="s">
        <v>55</v>
      </c>
      <c r="G2590" s="2" t="s">
        <v>56</v>
      </c>
      <c r="H2590" s="2" t="s">
        <v>52</v>
      </c>
      <c r="I2590" s="2" t="s">
        <v>54</v>
      </c>
      <c r="J2590" s="2" t="s">
        <v>57</v>
      </c>
      <c r="K2590" s="11">
        <v>260</v>
      </c>
      <c r="L2590" s="8">
        <v>371.8</v>
      </c>
    </row>
    <row r="2591" spans="1:12" x14ac:dyDescent="0.25">
      <c r="A2591" s="4" t="s">
        <v>41</v>
      </c>
      <c r="B2591" s="4">
        <v>2023</v>
      </c>
      <c r="C2591" s="47">
        <v>45017</v>
      </c>
      <c r="D2591" s="55">
        <f t="shared" si="45"/>
        <v>45017</v>
      </c>
      <c r="E2591" s="4" t="s">
        <v>53</v>
      </c>
      <c r="F2591" s="4" t="s">
        <v>55</v>
      </c>
      <c r="G2591" s="4" t="s">
        <v>56</v>
      </c>
      <c r="H2591" s="4" t="s">
        <v>52</v>
      </c>
      <c r="I2591" s="4" t="s">
        <v>54</v>
      </c>
      <c r="J2591" s="4" t="s">
        <v>57</v>
      </c>
      <c r="K2591" s="10">
        <v>286</v>
      </c>
      <c r="L2591" s="9">
        <v>408.98</v>
      </c>
    </row>
    <row r="2592" spans="1:12" x14ac:dyDescent="0.25">
      <c r="A2592" s="2" t="s">
        <v>41</v>
      </c>
      <c r="B2592" s="2">
        <v>2023</v>
      </c>
      <c r="C2592" s="46">
        <v>45017</v>
      </c>
      <c r="D2592" s="54">
        <f t="shared" si="45"/>
        <v>45017</v>
      </c>
      <c r="E2592" s="2" t="s">
        <v>53</v>
      </c>
      <c r="F2592" s="2" t="s">
        <v>55</v>
      </c>
      <c r="G2592" s="2" t="s">
        <v>56</v>
      </c>
      <c r="H2592" s="2" t="s">
        <v>52</v>
      </c>
      <c r="I2592" s="2" t="s">
        <v>54</v>
      </c>
      <c r="J2592" s="2" t="s">
        <v>57</v>
      </c>
      <c r="K2592" s="11">
        <v>262</v>
      </c>
      <c r="L2592" s="8">
        <v>374.65999999999997</v>
      </c>
    </row>
    <row r="2593" spans="1:12" x14ac:dyDescent="0.25">
      <c r="A2593" s="4" t="s">
        <v>42</v>
      </c>
      <c r="B2593" s="4">
        <v>2023</v>
      </c>
      <c r="C2593" s="47">
        <v>45017</v>
      </c>
      <c r="D2593" s="55">
        <f t="shared" si="45"/>
        <v>45017</v>
      </c>
      <c r="E2593" s="4" t="s">
        <v>53</v>
      </c>
      <c r="F2593" s="4" t="s">
        <v>55</v>
      </c>
      <c r="G2593" s="4" t="s">
        <v>56</v>
      </c>
      <c r="H2593" s="4" t="s">
        <v>52</v>
      </c>
      <c r="I2593" s="4" t="s">
        <v>54</v>
      </c>
      <c r="J2593" s="4" t="s">
        <v>57</v>
      </c>
      <c r="K2593" s="10">
        <v>791</v>
      </c>
      <c r="L2593" s="9">
        <v>1131.1300000000001</v>
      </c>
    </row>
    <row r="2594" spans="1:12" x14ac:dyDescent="0.25">
      <c r="A2594" s="2" t="s">
        <v>42</v>
      </c>
      <c r="B2594" s="2">
        <v>2023</v>
      </c>
      <c r="C2594" s="46">
        <v>45017</v>
      </c>
      <c r="D2594" s="54">
        <f t="shared" si="45"/>
        <v>45017</v>
      </c>
      <c r="E2594" s="2" t="s">
        <v>53</v>
      </c>
      <c r="F2594" s="2" t="s">
        <v>55</v>
      </c>
      <c r="G2594" s="2" t="s">
        <v>56</v>
      </c>
      <c r="H2594" s="2" t="s">
        <v>52</v>
      </c>
      <c r="I2594" s="2" t="s">
        <v>54</v>
      </c>
      <c r="J2594" s="2" t="s">
        <v>57</v>
      </c>
      <c r="K2594" s="11">
        <v>261</v>
      </c>
      <c r="L2594" s="8">
        <v>373.23</v>
      </c>
    </row>
    <row r="2595" spans="1:12" x14ac:dyDescent="0.25">
      <c r="A2595" s="4" t="s">
        <v>41</v>
      </c>
      <c r="B2595" s="4">
        <v>2023</v>
      </c>
      <c r="C2595" s="47">
        <v>45017</v>
      </c>
      <c r="D2595" s="55">
        <f t="shared" si="45"/>
        <v>45017</v>
      </c>
      <c r="E2595" s="4" t="s">
        <v>53</v>
      </c>
      <c r="F2595" s="4" t="s">
        <v>55</v>
      </c>
      <c r="G2595" s="4" t="s">
        <v>56</v>
      </c>
      <c r="H2595" s="4" t="s">
        <v>52</v>
      </c>
      <c r="I2595" s="4" t="s">
        <v>54</v>
      </c>
      <c r="J2595" s="4" t="s">
        <v>57</v>
      </c>
      <c r="K2595" s="10">
        <v>289</v>
      </c>
      <c r="L2595" s="9">
        <v>413.27</v>
      </c>
    </row>
    <row r="2596" spans="1:12" x14ac:dyDescent="0.25">
      <c r="A2596" s="2" t="s">
        <v>41</v>
      </c>
      <c r="B2596" s="2">
        <v>2023</v>
      </c>
      <c r="C2596" s="46">
        <v>45017</v>
      </c>
      <c r="D2596" s="54">
        <f t="shared" si="45"/>
        <v>45017</v>
      </c>
      <c r="E2596" s="2" t="s">
        <v>53</v>
      </c>
      <c r="F2596" s="2" t="s">
        <v>55</v>
      </c>
      <c r="G2596" s="2" t="s">
        <v>56</v>
      </c>
      <c r="H2596" s="2" t="s">
        <v>52</v>
      </c>
      <c r="I2596" s="2" t="s">
        <v>54</v>
      </c>
      <c r="J2596" s="2" t="s">
        <v>57</v>
      </c>
      <c r="K2596" s="11">
        <v>259</v>
      </c>
      <c r="L2596" s="8">
        <v>370.37</v>
      </c>
    </row>
    <row r="2597" spans="1:12" x14ac:dyDescent="0.25">
      <c r="A2597" s="4" t="s">
        <v>42</v>
      </c>
      <c r="B2597" s="4">
        <v>2023</v>
      </c>
      <c r="C2597" s="47">
        <v>45017</v>
      </c>
      <c r="D2597" s="55">
        <f t="shared" si="45"/>
        <v>45017</v>
      </c>
      <c r="E2597" s="4" t="s">
        <v>53</v>
      </c>
      <c r="F2597" s="4" t="s">
        <v>55</v>
      </c>
      <c r="G2597" s="4" t="s">
        <v>56</v>
      </c>
      <c r="H2597" s="4" t="s">
        <v>52</v>
      </c>
      <c r="I2597" s="4" t="s">
        <v>54</v>
      </c>
      <c r="J2597" s="4" t="s">
        <v>57</v>
      </c>
      <c r="K2597" s="10">
        <v>800</v>
      </c>
      <c r="L2597" s="9">
        <v>1144</v>
      </c>
    </row>
    <row r="2598" spans="1:12" x14ac:dyDescent="0.25">
      <c r="A2598" s="2" t="s">
        <v>41</v>
      </c>
      <c r="B2598" s="2">
        <v>2023</v>
      </c>
      <c r="C2598" s="46">
        <v>45017</v>
      </c>
      <c r="D2598" s="54">
        <f t="shared" si="45"/>
        <v>45017</v>
      </c>
      <c r="E2598" s="2" t="s">
        <v>53</v>
      </c>
      <c r="F2598" s="2" t="s">
        <v>55</v>
      </c>
      <c r="G2598" s="2" t="s">
        <v>56</v>
      </c>
      <c r="H2598" s="2" t="s">
        <v>52</v>
      </c>
      <c r="I2598" s="2" t="s">
        <v>54</v>
      </c>
      <c r="J2598" s="2" t="s">
        <v>57</v>
      </c>
      <c r="K2598" s="11">
        <v>886</v>
      </c>
      <c r="L2598" s="8">
        <v>1266.98</v>
      </c>
    </row>
    <row r="2599" spans="1:12" x14ac:dyDescent="0.25">
      <c r="A2599" s="4" t="s">
        <v>41</v>
      </c>
      <c r="B2599" s="4">
        <v>2023</v>
      </c>
      <c r="C2599" s="47">
        <v>45139</v>
      </c>
      <c r="D2599" s="55">
        <f t="shared" si="45"/>
        <v>45139</v>
      </c>
      <c r="E2599" s="4" t="s">
        <v>53</v>
      </c>
      <c r="F2599" s="4" t="s">
        <v>55</v>
      </c>
      <c r="G2599" s="4" t="s">
        <v>56</v>
      </c>
      <c r="H2599" s="4" t="s">
        <v>52</v>
      </c>
      <c r="I2599" s="4" t="s">
        <v>54</v>
      </c>
      <c r="J2599" s="4" t="s">
        <v>57</v>
      </c>
      <c r="K2599" s="10">
        <v>266</v>
      </c>
      <c r="L2599" s="9">
        <v>380.38</v>
      </c>
    </row>
    <row r="2600" spans="1:12" x14ac:dyDescent="0.25">
      <c r="A2600" s="2" t="s">
        <v>40</v>
      </c>
      <c r="B2600" s="2">
        <v>2023</v>
      </c>
      <c r="C2600" s="46">
        <v>45139</v>
      </c>
      <c r="D2600" s="54">
        <f t="shared" si="45"/>
        <v>45139</v>
      </c>
      <c r="E2600" s="2" t="s">
        <v>53</v>
      </c>
      <c r="F2600" s="2" t="s">
        <v>55</v>
      </c>
      <c r="G2600" s="2" t="s">
        <v>56</v>
      </c>
      <c r="H2600" s="2" t="s">
        <v>52</v>
      </c>
      <c r="I2600" s="2" t="s">
        <v>54</v>
      </c>
      <c r="J2600" s="2" t="s">
        <v>57</v>
      </c>
      <c r="K2600" s="11">
        <v>242</v>
      </c>
      <c r="L2600" s="8">
        <v>346.06</v>
      </c>
    </row>
    <row r="2601" spans="1:12" x14ac:dyDescent="0.25">
      <c r="A2601" s="4" t="s">
        <v>40</v>
      </c>
      <c r="B2601" s="4">
        <v>2023</v>
      </c>
      <c r="C2601" s="47">
        <v>45139</v>
      </c>
      <c r="D2601" s="55">
        <f t="shared" si="45"/>
        <v>45139</v>
      </c>
      <c r="E2601" s="4" t="s">
        <v>53</v>
      </c>
      <c r="F2601" s="4" t="s">
        <v>55</v>
      </c>
      <c r="G2601" s="4" t="s">
        <v>56</v>
      </c>
      <c r="H2601" s="4" t="s">
        <v>52</v>
      </c>
      <c r="I2601" s="4" t="s">
        <v>54</v>
      </c>
      <c r="J2601" s="4" t="s">
        <v>57</v>
      </c>
      <c r="K2601" s="10">
        <v>268</v>
      </c>
      <c r="L2601" s="9">
        <v>383.24</v>
      </c>
    </row>
    <row r="2602" spans="1:12" x14ac:dyDescent="0.25">
      <c r="A2602" s="2" t="s">
        <v>40</v>
      </c>
      <c r="B2602" s="2">
        <v>2023</v>
      </c>
      <c r="C2602" s="46">
        <v>45139</v>
      </c>
      <c r="D2602" s="54">
        <f t="shared" si="45"/>
        <v>45139</v>
      </c>
      <c r="E2602" s="2" t="s">
        <v>53</v>
      </c>
      <c r="F2602" s="2" t="s">
        <v>55</v>
      </c>
      <c r="G2602" s="2" t="s">
        <v>56</v>
      </c>
      <c r="H2602" s="2" t="s">
        <v>52</v>
      </c>
      <c r="I2602" s="2" t="s">
        <v>54</v>
      </c>
      <c r="J2602" s="2" t="s">
        <v>57</v>
      </c>
      <c r="K2602" s="11">
        <v>238</v>
      </c>
      <c r="L2602" s="8">
        <v>340.34000000000003</v>
      </c>
    </row>
    <row r="2603" spans="1:12" x14ac:dyDescent="0.25">
      <c r="A2603" s="4" t="s">
        <v>40</v>
      </c>
      <c r="B2603" s="4">
        <v>2023</v>
      </c>
      <c r="C2603" s="47">
        <v>45139</v>
      </c>
      <c r="D2603" s="55">
        <f t="shared" si="45"/>
        <v>45139</v>
      </c>
      <c r="E2603" s="4" t="s">
        <v>53</v>
      </c>
      <c r="F2603" s="4" t="s">
        <v>55</v>
      </c>
      <c r="G2603" s="4" t="s">
        <v>56</v>
      </c>
      <c r="H2603" s="4" t="s">
        <v>52</v>
      </c>
      <c r="I2603" s="4" t="s">
        <v>54</v>
      </c>
      <c r="J2603" s="4" t="s">
        <v>57</v>
      </c>
      <c r="K2603" s="10">
        <v>881</v>
      </c>
      <c r="L2603" s="9">
        <v>1259.83</v>
      </c>
    </row>
    <row r="2604" spans="1:12" x14ac:dyDescent="0.25">
      <c r="A2604" s="2" t="s">
        <v>40</v>
      </c>
      <c r="B2604" s="2">
        <v>2023</v>
      </c>
      <c r="C2604" s="46">
        <v>45139</v>
      </c>
      <c r="D2604" s="54">
        <f t="shared" si="45"/>
        <v>45139</v>
      </c>
      <c r="E2604" s="2" t="s">
        <v>53</v>
      </c>
      <c r="F2604" s="2" t="s">
        <v>55</v>
      </c>
      <c r="G2604" s="2" t="s">
        <v>56</v>
      </c>
      <c r="H2604" s="2" t="s">
        <v>52</v>
      </c>
      <c r="I2604" s="2" t="s">
        <v>54</v>
      </c>
      <c r="J2604" s="2" t="s">
        <v>57</v>
      </c>
      <c r="K2604" s="11">
        <v>834</v>
      </c>
      <c r="L2604" s="8">
        <v>526.24</v>
      </c>
    </row>
    <row r="2605" spans="1:12" x14ac:dyDescent="0.25">
      <c r="A2605" s="4" t="s">
        <v>40</v>
      </c>
      <c r="B2605" s="4">
        <v>2023</v>
      </c>
      <c r="C2605" s="47">
        <v>45139</v>
      </c>
      <c r="D2605" s="55">
        <f t="shared" si="45"/>
        <v>45139</v>
      </c>
      <c r="E2605" s="4" t="s">
        <v>53</v>
      </c>
      <c r="F2605" s="4" t="s">
        <v>55</v>
      </c>
      <c r="G2605" s="4" t="s">
        <v>56</v>
      </c>
      <c r="H2605" s="4" t="s">
        <v>52</v>
      </c>
      <c r="I2605" s="4" t="s">
        <v>54</v>
      </c>
      <c r="J2605" s="4" t="s">
        <v>57</v>
      </c>
      <c r="K2605" s="10">
        <v>265</v>
      </c>
      <c r="L2605" s="9">
        <v>378.95</v>
      </c>
    </row>
    <row r="2606" spans="1:12" x14ac:dyDescent="0.25">
      <c r="A2606" s="2" t="s">
        <v>40</v>
      </c>
      <c r="B2606" s="2">
        <v>2023</v>
      </c>
      <c r="C2606" s="46">
        <v>45139</v>
      </c>
      <c r="D2606" s="54">
        <f t="shared" si="45"/>
        <v>45139</v>
      </c>
      <c r="E2606" s="2" t="s">
        <v>53</v>
      </c>
      <c r="F2606" s="2" t="s">
        <v>55</v>
      </c>
      <c r="G2606" s="2" t="s">
        <v>56</v>
      </c>
      <c r="H2606" s="2" t="s">
        <v>52</v>
      </c>
      <c r="I2606" s="2" t="s">
        <v>54</v>
      </c>
      <c r="J2606" s="2" t="s">
        <v>57</v>
      </c>
      <c r="K2606" s="11">
        <v>241</v>
      </c>
      <c r="L2606" s="8">
        <v>344.63</v>
      </c>
    </row>
    <row r="2607" spans="1:12" x14ac:dyDescent="0.25">
      <c r="A2607" s="4" t="s">
        <v>40</v>
      </c>
      <c r="B2607" s="4">
        <v>2023</v>
      </c>
      <c r="C2607" s="47">
        <v>45139</v>
      </c>
      <c r="D2607" s="55">
        <f t="shared" si="45"/>
        <v>45139</v>
      </c>
      <c r="E2607" s="4" t="s">
        <v>53</v>
      </c>
      <c r="F2607" s="4" t="s">
        <v>55</v>
      </c>
      <c r="G2607" s="4" t="s">
        <v>56</v>
      </c>
      <c r="H2607" s="4" t="s">
        <v>52</v>
      </c>
      <c r="I2607" s="4" t="s">
        <v>54</v>
      </c>
      <c r="J2607" s="4" t="s">
        <v>57</v>
      </c>
      <c r="K2607" s="10">
        <v>803</v>
      </c>
      <c r="L2607" s="9">
        <v>1148.29</v>
      </c>
    </row>
    <row r="2608" spans="1:12" x14ac:dyDescent="0.25">
      <c r="A2608" s="2" t="s">
        <v>41</v>
      </c>
      <c r="B2608" s="2">
        <v>2023</v>
      </c>
      <c r="C2608" s="46">
        <v>45139</v>
      </c>
      <c r="D2608" s="54">
        <f t="shared" si="45"/>
        <v>45139</v>
      </c>
      <c r="E2608" s="2" t="s">
        <v>53</v>
      </c>
      <c r="F2608" s="2" t="s">
        <v>55</v>
      </c>
      <c r="G2608" s="2" t="s">
        <v>56</v>
      </c>
      <c r="H2608" s="2" t="s">
        <v>52</v>
      </c>
      <c r="I2608" s="2" t="s">
        <v>54</v>
      </c>
      <c r="J2608" s="2" t="s">
        <v>57</v>
      </c>
      <c r="K2608" s="11">
        <v>239</v>
      </c>
      <c r="L2608" s="8">
        <v>341.77</v>
      </c>
    </row>
    <row r="2609" spans="1:12" x14ac:dyDescent="0.25">
      <c r="A2609" s="4" t="s">
        <v>41</v>
      </c>
      <c r="B2609" s="4">
        <v>2023</v>
      </c>
      <c r="C2609" s="47">
        <v>45261</v>
      </c>
      <c r="D2609" s="55">
        <f t="shared" si="45"/>
        <v>45261</v>
      </c>
      <c r="E2609" s="4" t="s">
        <v>53</v>
      </c>
      <c r="F2609" s="4" t="s">
        <v>55</v>
      </c>
      <c r="G2609" s="4" t="s">
        <v>56</v>
      </c>
      <c r="H2609" s="4" t="s">
        <v>52</v>
      </c>
      <c r="I2609" s="4" t="s">
        <v>54</v>
      </c>
      <c r="J2609" s="4" t="s">
        <v>57</v>
      </c>
      <c r="K2609" s="10">
        <v>248</v>
      </c>
      <c r="L2609" s="9">
        <v>354.64</v>
      </c>
    </row>
    <row r="2610" spans="1:12" x14ac:dyDescent="0.25">
      <c r="A2610" s="2" t="s">
        <v>43</v>
      </c>
      <c r="B2610" s="2">
        <v>2023</v>
      </c>
      <c r="C2610" s="46">
        <v>45261</v>
      </c>
      <c r="D2610" s="54">
        <f t="shared" si="45"/>
        <v>45261</v>
      </c>
      <c r="E2610" s="2" t="s">
        <v>53</v>
      </c>
      <c r="F2610" s="2" t="s">
        <v>55</v>
      </c>
      <c r="G2610" s="2" t="s">
        <v>56</v>
      </c>
      <c r="H2610" s="2" t="s">
        <v>52</v>
      </c>
      <c r="I2610" s="2" t="s">
        <v>54</v>
      </c>
      <c r="J2610" s="2" t="s">
        <v>57</v>
      </c>
      <c r="K2610" s="11">
        <v>218</v>
      </c>
      <c r="L2610" s="8">
        <v>311.74</v>
      </c>
    </row>
    <row r="2611" spans="1:12" x14ac:dyDescent="0.25">
      <c r="A2611" s="4" t="s">
        <v>41</v>
      </c>
      <c r="B2611" s="4">
        <v>2023</v>
      </c>
      <c r="C2611" s="47">
        <v>45261</v>
      </c>
      <c r="D2611" s="55">
        <f t="shared" si="45"/>
        <v>45261</v>
      </c>
      <c r="E2611" s="4" t="s">
        <v>53</v>
      </c>
      <c r="F2611" s="4" t="s">
        <v>55</v>
      </c>
      <c r="G2611" s="4" t="s">
        <v>56</v>
      </c>
      <c r="H2611" s="4" t="s">
        <v>52</v>
      </c>
      <c r="I2611" s="4" t="s">
        <v>54</v>
      </c>
      <c r="J2611" s="4" t="s">
        <v>57</v>
      </c>
      <c r="K2611" s="10">
        <v>244</v>
      </c>
      <c r="L2611" s="9">
        <v>348.92</v>
      </c>
    </row>
    <row r="2612" spans="1:12" x14ac:dyDescent="0.25">
      <c r="A2612" s="2" t="s">
        <v>41</v>
      </c>
      <c r="B2612" s="2">
        <v>2023</v>
      </c>
      <c r="C2612" s="46">
        <v>45261</v>
      </c>
      <c r="D2612" s="54">
        <f t="shared" si="45"/>
        <v>45261</v>
      </c>
      <c r="E2612" s="2" t="s">
        <v>53</v>
      </c>
      <c r="F2612" s="2" t="s">
        <v>55</v>
      </c>
      <c r="G2612" s="2" t="s">
        <v>56</v>
      </c>
      <c r="H2612" s="2" t="s">
        <v>52</v>
      </c>
      <c r="I2612" s="2" t="s">
        <v>54</v>
      </c>
      <c r="J2612" s="2" t="s">
        <v>57</v>
      </c>
      <c r="K2612" s="11">
        <v>220</v>
      </c>
      <c r="L2612" s="8">
        <v>314.60000000000002</v>
      </c>
    </row>
    <row r="2613" spans="1:12" x14ac:dyDescent="0.25">
      <c r="A2613" s="4" t="s">
        <v>42</v>
      </c>
      <c r="B2613" s="4">
        <v>2023</v>
      </c>
      <c r="C2613" s="47">
        <v>45261</v>
      </c>
      <c r="D2613" s="55">
        <f t="shared" si="45"/>
        <v>45261</v>
      </c>
      <c r="E2613" s="4" t="s">
        <v>53</v>
      </c>
      <c r="F2613" s="4" t="s">
        <v>55</v>
      </c>
      <c r="G2613" s="4" t="s">
        <v>56</v>
      </c>
      <c r="H2613" s="4" t="s">
        <v>52</v>
      </c>
      <c r="I2613" s="4" t="s">
        <v>54</v>
      </c>
      <c r="J2613" s="4" t="s">
        <v>57</v>
      </c>
      <c r="K2613" s="10">
        <v>798</v>
      </c>
      <c r="L2613" s="9">
        <v>1141.1399999999999</v>
      </c>
    </row>
    <row r="2614" spans="1:12" x14ac:dyDescent="0.25">
      <c r="A2614" s="2" t="s">
        <v>41</v>
      </c>
      <c r="B2614" s="2">
        <v>2023</v>
      </c>
      <c r="C2614" s="46">
        <v>45261</v>
      </c>
      <c r="D2614" s="54">
        <f t="shared" si="45"/>
        <v>45261</v>
      </c>
      <c r="E2614" s="2" t="s">
        <v>53</v>
      </c>
      <c r="F2614" s="2" t="s">
        <v>55</v>
      </c>
      <c r="G2614" s="2" t="s">
        <v>56</v>
      </c>
      <c r="H2614" s="2" t="s">
        <v>52</v>
      </c>
      <c r="I2614" s="2" t="s">
        <v>54</v>
      </c>
      <c r="J2614" s="2" t="s">
        <v>57</v>
      </c>
      <c r="K2614" s="11">
        <v>885</v>
      </c>
      <c r="L2614" s="8">
        <v>1265.55</v>
      </c>
    </row>
    <row r="2615" spans="1:12" x14ac:dyDescent="0.25">
      <c r="A2615" s="4" t="s">
        <v>41</v>
      </c>
      <c r="B2615" s="4">
        <v>2023</v>
      </c>
      <c r="C2615" s="47">
        <v>45261</v>
      </c>
      <c r="D2615" s="55">
        <f t="shared" si="45"/>
        <v>45261</v>
      </c>
      <c r="E2615" s="4" t="s">
        <v>53</v>
      </c>
      <c r="F2615" s="4" t="s">
        <v>55</v>
      </c>
      <c r="G2615" s="4" t="s">
        <v>56</v>
      </c>
      <c r="H2615" s="4" t="s">
        <v>52</v>
      </c>
      <c r="I2615" s="4" t="s">
        <v>54</v>
      </c>
      <c r="J2615" s="4" t="s">
        <v>57</v>
      </c>
      <c r="K2615" s="10">
        <v>838</v>
      </c>
      <c r="L2615" s="9">
        <v>526.24</v>
      </c>
    </row>
    <row r="2616" spans="1:12" x14ac:dyDescent="0.25">
      <c r="A2616" s="2" t="s">
        <v>42</v>
      </c>
      <c r="B2616" s="2">
        <v>2023</v>
      </c>
      <c r="C2616" s="46">
        <v>45261</v>
      </c>
      <c r="D2616" s="54">
        <f t="shared" si="45"/>
        <v>45261</v>
      </c>
      <c r="E2616" s="2" t="s">
        <v>53</v>
      </c>
      <c r="F2616" s="2" t="s">
        <v>55</v>
      </c>
      <c r="G2616" s="2" t="s">
        <v>56</v>
      </c>
      <c r="H2616" s="2" t="s">
        <v>52</v>
      </c>
      <c r="I2616" s="2" t="s">
        <v>54</v>
      </c>
      <c r="J2616" s="2" t="s">
        <v>57</v>
      </c>
      <c r="K2616" s="11">
        <v>219</v>
      </c>
      <c r="L2616" s="8">
        <v>313.17</v>
      </c>
    </row>
    <row r="2617" spans="1:12" x14ac:dyDescent="0.25">
      <c r="A2617" s="4" t="s">
        <v>41</v>
      </c>
      <c r="B2617" s="4">
        <v>2023</v>
      </c>
      <c r="C2617" s="47">
        <v>45261</v>
      </c>
      <c r="D2617" s="55">
        <f t="shared" si="45"/>
        <v>45261</v>
      </c>
      <c r="E2617" s="4" t="s">
        <v>53</v>
      </c>
      <c r="F2617" s="4" t="s">
        <v>55</v>
      </c>
      <c r="G2617" s="4" t="s">
        <v>56</v>
      </c>
      <c r="H2617" s="4" t="s">
        <v>52</v>
      </c>
      <c r="I2617" s="4" t="s">
        <v>54</v>
      </c>
      <c r="J2617" s="4" t="s">
        <v>57</v>
      </c>
      <c r="K2617" s="10">
        <v>247</v>
      </c>
      <c r="L2617" s="9">
        <v>353.21</v>
      </c>
    </row>
    <row r="2618" spans="1:12" x14ac:dyDescent="0.25">
      <c r="A2618" s="2" t="s">
        <v>41</v>
      </c>
      <c r="B2618" s="2">
        <v>2023</v>
      </c>
      <c r="C2618" s="46">
        <v>45261</v>
      </c>
      <c r="D2618" s="54">
        <f t="shared" si="45"/>
        <v>45261</v>
      </c>
      <c r="E2618" s="2" t="s">
        <v>53</v>
      </c>
      <c r="F2618" s="2" t="s">
        <v>55</v>
      </c>
      <c r="G2618" s="2" t="s">
        <v>56</v>
      </c>
      <c r="H2618" s="2" t="s">
        <v>52</v>
      </c>
      <c r="I2618" s="2" t="s">
        <v>54</v>
      </c>
      <c r="J2618" s="2" t="s">
        <v>57</v>
      </c>
      <c r="K2618" s="11">
        <v>217</v>
      </c>
      <c r="L2618" s="8">
        <v>310.31</v>
      </c>
    </row>
    <row r="2619" spans="1:12" x14ac:dyDescent="0.25">
      <c r="A2619" s="4" t="s">
        <v>43</v>
      </c>
      <c r="B2619" s="4">
        <v>2023</v>
      </c>
      <c r="C2619" s="47">
        <v>45261</v>
      </c>
      <c r="D2619" s="55">
        <f t="shared" si="45"/>
        <v>45261</v>
      </c>
      <c r="E2619" s="4" t="s">
        <v>53</v>
      </c>
      <c r="F2619" s="4" t="s">
        <v>55</v>
      </c>
      <c r="G2619" s="4" t="s">
        <v>56</v>
      </c>
      <c r="H2619" s="4" t="s">
        <v>52</v>
      </c>
      <c r="I2619" s="4" t="s">
        <v>54</v>
      </c>
      <c r="J2619" s="4" t="s">
        <v>57</v>
      </c>
      <c r="K2619" s="10">
        <v>807</v>
      </c>
      <c r="L2619" s="9">
        <v>1154.01</v>
      </c>
    </row>
    <row r="2620" spans="1:12" x14ac:dyDescent="0.25">
      <c r="A2620" s="2" t="s">
        <v>41</v>
      </c>
      <c r="B2620" s="2">
        <v>2023</v>
      </c>
      <c r="C2620" s="46">
        <v>45261</v>
      </c>
      <c r="D2620" s="54">
        <f t="shared" si="45"/>
        <v>45261</v>
      </c>
      <c r="E2620" s="2" t="s">
        <v>53</v>
      </c>
      <c r="F2620" s="2" t="s">
        <v>55</v>
      </c>
      <c r="G2620" s="2" t="s">
        <v>56</v>
      </c>
      <c r="H2620" s="2" t="s">
        <v>52</v>
      </c>
      <c r="I2620" s="2" t="s">
        <v>54</v>
      </c>
      <c r="J2620" s="2" t="s">
        <v>57</v>
      </c>
      <c r="K2620" s="11">
        <v>221</v>
      </c>
      <c r="L2620" s="8">
        <v>316.02999999999997</v>
      </c>
    </row>
    <row r="2621" spans="1:12" x14ac:dyDescent="0.25">
      <c r="A2621" s="4" t="s">
        <v>41</v>
      </c>
      <c r="B2621" s="4">
        <v>2023</v>
      </c>
      <c r="C2621" s="47">
        <v>44958</v>
      </c>
      <c r="D2621" s="55">
        <f t="shared" si="45"/>
        <v>44958</v>
      </c>
      <c r="E2621" s="4" t="s">
        <v>53</v>
      </c>
      <c r="F2621" s="4" t="s">
        <v>55</v>
      </c>
      <c r="G2621" s="4" t="s">
        <v>56</v>
      </c>
      <c r="H2621" s="4" t="s">
        <v>52</v>
      </c>
      <c r="I2621" s="4" t="s">
        <v>54</v>
      </c>
      <c r="J2621" s="4" t="s">
        <v>57</v>
      </c>
      <c r="K2621" s="10">
        <v>272</v>
      </c>
      <c r="L2621" s="9">
        <v>388.96</v>
      </c>
    </row>
    <row r="2622" spans="1:12" x14ac:dyDescent="0.25">
      <c r="A2622" s="2" t="s">
        <v>41</v>
      </c>
      <c r="B2622" s="2">
        <v>2023</v>
      </c>
      <c r="C2622" s="46">
        <v>44958</v>
      </c>
      <c r="D2622" s="54">
        <f t="shared" si="45"/>
        <v>44958</v>
      </c>
      <c r="E2622" s="2" t="s">
        <v>53</v>
      </c>
      <c r="F2622" s="2" t="s">
        <v>55</v>
      </c>
      <c r="G2622" s="2" t="s">
        <v>56</v>
      </c>
      <c r="H2622" s="2" t="s">
        <v>52</v>
      </c>
      <c r="I2622" s="2" t="s">
        <v>54</v>
      </c>
      <c r="J2622" s="2" t="s">
        <v>57</v>
      </c>
      <c r="K2622" s="11">
        <v>298</v>
      </c>
      <c r="L2622" s="8">
        <v>426.14</v>
      </c>
    </row>
    <row r="2623" spans="1:12" x14ac:dyDescent="0.25">
      <c r="A2623" s="4" t="s">
        <v>40</v>
      </c>
      <c r="B2623" s="4">
        <v>2023</v>
      </c>
      <c r="C2623" s="47">
        <v>44958</v>
      </c>
      <c r="D2623" s="55">
        <f t="shared" si="45"/>
        <v>44958</v>
      </c>
      <c r="E2623" s="4" t="s">
        <v>53</v>
      </c>
      <c r="F2623" s="4" t="s">
        <v>55</v>
      </c>
      <c r="G2623" s="4" t="s">
        <v>56</v>
      </c>
      <c r="H2623" s="4" t="s">
        <v>52</v>
      </c>
      <c r="I2623" s="4" t="s">
        <v>54</v>
      </c>
      <c r="J2623" s="4" t="s">
        <v>57</v>
      </c>
      <c r="K2623" s="10">
        <v>226</v>
      </c>
      <c r="L2623" s="9">
        <v>323.18</v>
      </c>
    </row>
    <row r="2624" spans="1:12" x14ac:dyDescent="0.25">
      <c r="A2624" s="2" t="s">
        <v>41</v>
      </c>
      <c r="B2624" s="2">
        <v>2023</v>
      </c>
      <c r="C2624" s="46">
        <v>44958</v>
      </c>
      <c r="D2624" s="54">
        <f t="shared" si="45"/>
        <v>44958</v>
      </c>
      <c r="E2624" s="2" t="s">
        <v>53</v>
      </c>
      <c r="F2624" s="2" t="s">
        <v>55</v>
      </c>
      <c r="G2624" s="2" t="s">
        <v>56</v>
      </c>
      <c r="H2624" s="2" t="s">
        <v>52</v>
      </c>
      <c r="I2624" s="2" t="s">
        <v>54</v>
      </c>
      <c r="J2624" s="2" t="s">
        <v>57</v>
      </c>
      <c r="K2624" s="11">
        <v>274</v>
      </c>
      <c r="L2624" s="8">
        <v>391.82</v>
      </c>
    </row>
    <row r="2625" spans="1:12" x14ac:dyDescent="0.25">
      <c r="A2625" s="4" t="s">
        <v>41</v>
      </c>
      <c r="B2625" s="4">
        <v>2023</v>
      </c>
      <c r="C2625" s="47">
        <v>44958</v>
      </c>
      <c r="D2625" s="55">
        <f t="shared" ref="D2625:D2688" si="46">C2625</f>
        <v>44958</v>
      </c>
      <c r="E2625" s="4" t="s">
        <v>53</v>
      </c>
      <c r="F2625" s="4" t="s">
        <v>55</v>
      </c>
      <c r="G2625" s="4" t="s">
        <v>56</v>
      </c>
      <c r="H2625" s="4" t="s">
        <v>52</v>
      </c>
      <c r="I2625" s="4" t="s">
        <v>54</v>
      </c>
      <c r="J2625" s="4" t="s">
        <v>57</v>
      </c>
      <c r="K2625" s="10">
        <v>789</v>
      </c>
      <c r="L2625" s="9">
        <v>1128.27</v>
      </c>
    </row>
    <row r="2626" spans="1:12" x14ac:dyDescent="0.25">
      <c r="A2626" s="2" t="s">
        <v>42</v>
      </c>
      <c r="B2626" s="2">
        <v>2023</v>
      </c>
      <c r="C2626" s="46">
        <v>44958</v>
      </c>
      <c r="D2626" s="54">
        <f t="shared" si="46"/>
        <v>44958</v>
      </c>
      <c r="E2626" s="2" t="s">
        <v>53</v>
      </c>
      <c r="F2626" s="2" t="s">
        <v>55</v>
      </c>
      <c r="G2626" s="2" t="s">
        <v>56</v>
      </c>
      <c r="H2626" s="2" t="s">
        <v>52</v>
      </c>
      <c r="I2626" s="2" t="s">
        <v>54</v>
      </c>
      <c r="J2626" s="2" t="s">
        <v>57</v>
      </c>
      <c r="K2626" s="11">
        <v>876</v>
      </c>
      <c r="L2626" s="8">
        <v>1252.68</v>
      </c>
    </row>
    <row r="2627" spans="1:12" x14ac:dyDescent="0.25">
      <c r="A2627" s="4" t="s">
        <v>40</v>
      </c>
      <c r="B2627" s="4">
        <v>2023</v>
      </c>
      <c r="C2627" s="47">
        <v>44958</v>
      </c>
      <c r="D2627" s="55">
        <f t="shared" si="46"/>
        <v>44958</v>
      </c>
      <c r="E2627" s="4" t="s">
        <v>53</v>
      </c>
      <c r="F2627" s="4" t="s">
        <v>55</v>
      </c>
      <c r="G2627" s="4" t="s">
        <v>56</v>
      </c>
      <c r="H2627" s="4" t="s">
        <v>52</v>
      </c>
      <c r="I2627" s="4" t="s">
        <v>54</v>
      </c>
      <c r="J2627" s="4" t="s">
        <v>57</v>
      </c>
      <c r="K2627" s="10">
        <v>958</v>
      </c>
      <c r="L2627" s="9">
        <v>1369.94</v>
      </c>
    </row>
    <row r="2628" spans="1:12" x14ac:dyDescent="0.25">
      <c r="A2628" s="2" t="s">
        <v>42</v>
      </c>
      <c r="B2628" s="2">
        <v>2023</v>
      </c>
      <c r="C2628" s="46">
        <v>44958</v>
      </c>
      <c r="D2628" s="54">
        <f t="shared" si="46"/>
        <v>44958</v>
      </c>
      <c r="E2628" s="2" t="s">
        <v>53</v>
      </c>
      <c r="F2628" s="2" t="s">
        <v>55</v>
      </c>
      <c r="G2628" s="2" t="s">
        <v>56</v>
      </c>
      <c r="H2628" s="2" t="s">
        <v>52</v>
      </c>
      <c r="I2628" s="2" t="s">
        <v>54</v>
      </c>
      <c r="J2628" s="2" t="s">
        <v>57</v>
      </c>
      <c r="K2628" s="11">
        <v>829</v>
      </c>
      <c r="L2628" s="8">
        <v>526.24</v>
      </c>
    </row>
    <row r="2629" spans="1:12" x14ac:dyDescent="0.25">
      <c r="A2629" s="4" t="s">
        <v>41</v>
      </c>
      <c r="B2629" s="4">
        <v>2023</v>
      </c>
      <c r="C2629" s="47">
        <v>44958</v>
      </c>
      <c r="D2629" s="55">
        <f t="shared" si="46"/>
        <v>44958</v>
      </c>
      <c r="E2629" s="4" t="s">
        <v>53</v>
      </c>
      <c r="F2629" s="4" t="s">
        <v>55</v>
      </c>
      <c r="G2629" s="4" t="s">
        <v>56</v>
      </c>
      <c r="H2629" s="4" t="s">
        <v>52</v>
      </c>
      <c r="I2629" s="4" t="s">
        <v>54</v>
      </c>
      <c r="J2629" s="4" t="s">
        <v>57</v>
      </c>
      <c r="K2629" s="10">
        <v>273</v>
      </c>
      <c r="L2629" s="9">
        <v>390.39</v>
      </c>
    </row>
    <row r="2630" spans="1:12" x14ac:dyDescent="0.25">
      <c r="A2630" s="2" t="s">
        <v>40</v>
      </c>
      <c r="B2630" s="2">
        <v>2023</v>
      </c>
      <c r="C2630" s="46">
        <v>44958</v>
      </c>
      <c r="D2630" s="54">
        <f t="shared" si="46"/>
        <v>44958</v>
      </c>
      <c r="E2630" s="2" t="s">
        <v>53</v>
      </c>
      <c r="F2630" s="2" t="s">
        <v>55</v>
      </c>
      <c r="G2630" s="2" t="s">
        <v>56</v>
      </c>
      <c r="H2630" s="2" t="s">
        <v>52</v>
      </c>
      <c r="I2630" s="2" t="s">
        <v>54</v>
      </c>
      <c r="J2630" s="2" t="s">
        <v>57</v>
      </c>
      <c r="K2630" s="11">
        <v>267</v>
      </c>
      <c r="L2630" s="8">
        <v>381.81</v>
      </c>
    </row>
    <row r="2631" spans="1:12" x14ac:dyDescent="0.25">
      <c r="A2631" s="4" t="s">
        <v>41</v>
      </c>
      <c r="B2631" s="4">
        <v>2023</v>
      </c>
      <c r="C2631" s="47">
        <v>44958</v>
      </c>
      <c r="D2631" s="55">
        <f t="shared" si="46"/>
        <v>44958</v>
      </c>
      <c r="E2631" s="4" t="s">
        <v>53</v>
      </c>
      <c r="F2631" s="4" t="s">
        <v>55</v>
      </c>
      <c r="G2631" s="4" t="s">
        <v>56</v>
      </c>
      <c r="H2631" s="4" t="s">
        <v>52</v>
      </c>
      <c r="I2631" s="4" t="s">
        <v>54</v>
      </c>
      <c r="J2631" s="4" t="s">
        <v>57</v>
      </c>
      <c r="K2631" s="10">
        <v>301</v>
      </c>
      <c r="L2631" s="9">
        <v>430.43</v>
      </c>
    </row>
    <row r="2632" spans="1:12" x14ac:dyDescent="0.25">
      <c r="A2632" s="2" t="s">
        <v>41</v>
      </c>
      <c r="B2632" s="2">
        <v>2023</v>
      </c>
      <c r="C2632" s="46">
        <v>44958</v>
      </c>
      <c r="D2632" s="54">
        <f t="shared" si="46"/>
        <v>44958</v>
      </c>
      <c r="E2632" s="2" t="s">
        <v>53</v>
      </c>
      <c r="F2632" s="2" t="s">
        <v>55</v>
      </c>
      <c r="G2632" s="2" t="s">
        <v>56</v>
      </c>
      <c r="H2632" s="2" t="s">
        <v>52</v>
      </c>
      <c r="I2632" s="2" t="s">
        <v>54</v>
      </c>
      <c r="J2632" s="2" t="s">
        <v>57</v>
      </c>
      <c r="K2632" s="11">
        <v>271</v>
      </c>
      <c r="L2632" s="8">
        <v>387.53</v>
      </c>
    </row>
    <row r="2633" spans="1:12" x14ac:dyDescent="0.25">
      <c r="A2633" s="4" t="s">
        <v>41</v>
      </c>
      <c r="B2633" s="4">
        <v>2023</v>
      </c>
      <c r="C2633" s="47">
        <v>44958</v>
      </c>
      <c r="D2633" s="55">
        <f t="shared" si="46"/>
        <v>44958</v>
      </c>
      <c r="E2633" s="4" t="s">
        <v>53</v>
      </c>
      <c r="F2633" s="4" t="s">
        <v>55</v>
      </c>
      <c r="G2633" s="4" t="s">
        <v>56</v>
      </c>
      <c r="H2633" s="4" t="s">
        <v>52</v>
      </c>
      <c r="I2633" s="4" t="s">
        <v>54</v>
      </c>
      <c r="J2633" s="4" t="s">
        <v>57</v>
      </c>
      <c r="K2633" s="10">
        <v>798</v>
      </c>
      <c r="L2633" s="9">
        <v>1141.1399999999999</v>
      </c>
    </row>
    <row r="2634" spans="1:12" x14ac:dyDescent="0.25">
      <c r="A2634" s="2" t="s">
        <v>40</v>
      </c>
      <c r="B2634" s="2">
        <v>2023</v>
      </c>
      <c r="C2634" s="46">
        <v>44958</v>
      </c>
      <c r="D2634" s="54">
        <f t="shared" si="46"/>
        <v>44958</v>
      </c>
      <c r="E2634" s="2" t="s">
        <v>53</v>
      </c>
      <c r="F2634" s="2" t="s">
        <v>55</v>
      </c>
      <c r="G2634" s="2" t="s">
        <v>56</v>
      </c>
      <c r="H2634" s="2" t="s">
        <v>52</v>
      </c>
      <c r="I2634" s="2" t="s">
        <v>54</v>
      </c>
      <c r="J2634" s="2" t="s">
        <v>57</v>
      </c>
      <c r="K2634" s="11">
        <v>851</v>
      </c>
      <c r="L2634" s="8">
        <v>1216.93</v>
      </c>
    </row>
    <row r="2635" spans="1:12" x14ac:dyDescent="0.25">
      <c r="A2635" s="4" t="s">
        <v>40</v>
      </c>
      <c r="B2635" s="4">
        <v>2023</v>
      </c>
      <c r="C2635" s="47">
        <v>44927</v>
      </c>
      <c r="D2635" s="55">
        <f t="shared" si="46"/>
        <v>44927</v>
      </c>
      <c r="E2635" s="4" t="s">
        <v>53</v>
      </c>
      <c r="F2635" s="4" t="s">
        <v>55</v>
      </c>
      <c r="G2635" s="4" t="s">
        <v>56</v>
      </c>
      <c r="H2635" s="4" t="s">
        <v>52</v>
      </c>
      <c r="I2635" s="4" t="s">
        <v>54</v>
      </c>
      <c r="J2635" s="4" t="s">
        <v>57</v>
      </c>
      <c r="K2635" s="10">
        <v>302</v>
      </c>
      <c r="L2635" s="9">
        <v>431.86</v>
      </c>
    </row>
    <row r="2636" spans="1:12" x14ac:dyDescent="0.25">
      <c r="A2636" s="2" t="s">
        <v>41</v>
      </c>
      <c r="B2636" s="2">
        <v>2023</v>
      </c>
      <c r="C2636" s="46">
        <v>44927</v>
      </c>
      <c r="D2636" s="54">
        <f t="shared" si="46"/>
        <v>44927</v>
      </c>
      <c r="E2636" s="2" t="s">
        <v>53</v>
      </c>
      <c r="F2636" s="2" t="s">
        <v>55</v>
      </c>
      <c r="G2636" s="2" t="s">
        <v>56</v>
      </c>
      <c r="H2636" s="2" t="s">
        <v>52</v>
      </c>
      <c r="I2636" s="2" t="s">
        <v>54</v>
      </c>
      <c r="J2636" s="2" t="s">
        <v>57</v>
      </c>
      <c r="K2636" s="11">
        <v>230</v>
      </c>
      <c r="L2636" s="8">
        <v>328.9</v>
      </c>
    </row>
    <row r="2637" spans="1:12" x14ac:dyDescent="0.25">
      <c r="A2637" s="4" t="s">
        <v>42</v>
      </c>
      <c r="B2637" s="4">
        <v>2023</v>
      </c>
      <c r="C2637" s="47">
        <v>44927</v>
      </c>
      <c r="D2637" s="55">
        <f t="shared" si="46"/>
        <v>44927</v>
      </c>
      <c r="E2637" s="4" t="s">
        <v>53</v>
      </c>
      <c r="F2637" s="4" t="s">
        <v>55</v>
      </c>
      <c r="G2637" s="4" t="s">
        <v>56</v>
      </c>
      <c r="H2637" s="4" t="s">
        <v>52</v>
      </c>
      <c r="I2637" s="4" t="s">
        <v>54</v>
      </c>
      <c r="J2637" s="4" t="s">
        <v>57</v>
      </c>
      <c r="K2637" s="10">
        <v>278</v>
      </c>
      <c r="L2637" s="9">
        <v>397.53999999999996</v>
      </c>
    </row>
    <row r="2638" spans="1:12" x14ac:dyDescent="0.25">
      <c r="A2638" s="2" t="s">
        <v>40</v>
      </c>
      <c r="B2638" s="2">
        <v>2023</v>
      </c>
      <c r="C2638" s="46">
        <v>44927</v>
      </c>
      <c r="D2638" s="54">
        <f t="shared" si="46"/>
        <v>44927</v>
      </c>
      <c r="E2638" s="2" t="s">
        <v>53</v>
      </c>
      <c r="F2638" s="2" t="s">
        <v>55</v>
      </c>
      <c r="G2638" s="2" t="s">
        <v>56</v>
      </c>
      <c r="H2638" s="2" t="s">
        <v>52</v>
      </c>
      <c r="I2638" s="2" t="s">
        <v>54</v>
      </c>
      <c r="J2638" s="2" t="s">
        <v>57</v>
      </c>
      <c r="K2638" s="11">
        <v>304</v>
      </c>
      <c r="L2638" s="8">
        <v>434.72</v>
      </c>
    </row>
    <row r="2639" spans="1:12" x14ac:dyDescent="0.25">
      <c r="A2639" s="4" t="s">
        <v>40</v>
      </c>
      <c r="B2639" s="4">
        <v>2023</v>
      </c>
      <c r="C2639" s="47">
        <v>44927</v>
      </c>
      <c r="D2639" s="55">
        <f t="shared" si="46"/>
        <v>44927</v>
      </c>
      <c r="E2639" s="4" t="s">
        <v>53</v>
      </c>
      <c r="F2639" s="4" t="s">
        <v>55</v>
      </c>
      <c r="G2639" s="4" t="s">
        <v>56</v>
      </c>
      <c r="H2639" s="4" t="s">
        <v>52</v>
      </c>
      <c r="I2639" s="4" t="s">
        <v>54</v>
      </c>
      <c r="J2639" s="4" t="s">
        <v>57</v>
      </c>
      <c r="K2639" s="10">
        <v>232</v>
      </c>
      <c r="L2639" s="9">
        <v>331.76</v>
      </c>
    </row>
    <row r="2640" spans="1:12" x14ac:dyDescent="0.25">
      <c r="A2640" s="2" t="s">
        <v>41</v>
      </c>
      <c r="B2640" s="2">
        <v>2023</v>
      </c>
      <c r="C2640" s="46">
        <v>44927</v>
      </c>
      <c r="D2640" s="54">
        <f t="shared" si="46"/>
        <v>44927</v>
      </c>
      <c r="E2640" s="2" t="s">
        <v>53</v>
      </c>
      <c r="F2640" s="2" t="s">
        <v>55</v>
      </c>
      <c r="G2640" s="2" t="s">
        <v>56</v>
      </c>
      <c r="H2640" s="2" t="s">
        <v>52</v>
      </c>
      <c r="I2640" s="2" t="s">
        <v>54</v>
      </c>
      <c r="J2640" s="2" t="s">
        <v>57</v>
      </c>
      <c r="K2640" s="11">
        <v>788</v>
      </c>
      <c r="L2640" s="8">
        <v>1126.8399999999999</v>
      </c>
    </row>
    <row r="2641" spans="1:12" x14ac:dyDescent="0.25">
      <c r="A2641" s="4" t="s">
        <v>41</v>
      </c>
      <c r="B2641" s="4">
        <v>2023</v>
      </c>
      <c r="C2641" s="47">
        <v>44927</v>
      </c>
      <c r="D2641" s="55">
        <f t="shared" si="46"/>
        <v>44927</v>
      </c>
      <c r="E2641" s="4" t="s">
        <v>53</v>
      </c>
      <c r="F2641" s="4" t="s">
        <v>55</v>
      </c>
      <c r="G2641" s="4" t="s">
        <v>56</v>
      </c>
      <c r="H2641" s="4" t="s">
        <v>52</v>
      </c>
      <c r="I2641" s="4" t="s">
        <v>54</v>
      </c>
      <c r="J2641" s="4" t="s">
        <v>57</v>
      </c>
      <c r="K2641" s="10">
        <v>842</v>
      </c>
      <c r="L2641" s="9">
        <v>1204.06</v>
      </c>
    </row>
    <row r="2642" spans="1:12" x14ac:dyDescent="0.25">
      <c r="A2642" s="2" t="s">
        <v>40</v>
      </c>
      <c r="B2642" s="2">
        <v>2023</v>
      </c>
      <c r="C2642" s="46">
        <v>44927</v>
      </c>
      <c r="D2642" s="54">
        <f t="shared" si="46"/>
        <v>44927</v>
      </c>
      <c r="E2642" s="2" t="s">
        <v>53</v>
      </c>
      <c r="F2642" s="2" t="s">
        <v>55</v>
      </c>
      <c r="G2642" s="2" t="s">
        <v>56</v>
      </c>
      <c r="H2642" s="2" t="s">
        <v>52</v>
      </c>
      <c r="I2642" s="2" t="s">
        <v>54</v>
      </c>
      <c r="J2642" s="2" t="s">
        <v>57</v>
      </c>
      <c r="K2642" s="11">
        <v>875</v>
      </c>
      <c r="L2642" s="8">
        <v>1251.25</v>
      </c>
    </row>
    <row r="2643" spans="1:12" x14ac:dyDescent="0.25">
      <c r="A2643" s="4" t="s">
        <v>43</v>
      </c>
      <c r="B2643" s="4">
        <v>2023</v>
      </c>
      <c r="C2643" s="47">
        <v>44927</v>
      </c>
      <c r="D2643" s="55">
        <f t="shared" si="46"/>
        <v>44927</v>
      </c>
      <c r="E2643" s="4" t="s">
        <v>53</v>
      </c>
      <c r="F2643" s="4" t="s">
        <v>55</v>
      </c>
      <c r="G2643" s="4" t="s">
        <v>56</v>
      </c>
      <c r="H2643" s="4" t="s">
        <v>52</v>
      </c>
      <c r="I2643" s="4" t="s">
        <v>54</v>
      </c>
      <c r="J2643" s="4" t="s">
        <v>57</v>
      </c>
      <c r="K2643" s="10">
        <v>955</v>
      </c>
      <c r="L2643" s="9">
        <v>1365.65</v>
      </c>
    </row>
    <row r="2644" spans="1:12" x14ac:dyDescent="0.25">
      <c r="A2644" s="2" t="s">
        <v>41</v>
      </c>
      <c r="B2644" s="2">
        <v>2023</v>
      </c>
      <c r="C2644" s="46">
        <v>44927</v>
      </c>
      <c r="D2644" s="54">
        <f t="shared" si="46"/>
        <v>44927</v>
      </c>
      <c r="E2644" s="2" t="s">
        <v>53</v>
      </c>
      <c r="F2644" s="2" t="s">
        <v>55</v>
      </c>
      <c r="G2644" s="2" t="s">
        <v>56</v>
      </c>
      <c r="H2644" s="2" t="s">
        <v>52</v>
      </c>
      <c r="I2644" s="2" t="s">
        <v>54</v>
      </c>
      <c r="J2644" s="2" t="s">
        <v>57</v>
      </c>
      <c r="K2644" s="11">
        <v>956</v>
      </c>
      <c r="L2644" s="8">
        <v>1367.08</v>
      </c>
    </row>
    <row r="2645" spans="1:12" x14ac:dyDescent="0.25">
      <c r="A2645" s="4" t="s">
        <v>41</v>
      </c>
      <c r="B2645" s="4">
        <v>2023</v>
      </c>
      <c r="C2645" s="47">
        <v>44927</v>
      </c>
      <c r="D2645" s="55">
        <f t="shared" si="46"/>
        <v>44927</v>
      </c>
      <c r="E2645" s="4" t="s">
        <v>53</v>
      </c>
      <c r="F2645" s="4" t="s">
        <v>55</v>
      </c>
      <c r="G2645" s="4" t="s">
        <v>56</v>
      </c>
      <c r="H2645" s="4" t="s">
        <v>52</v>
      </c>
      <c r="I2645" s="4" t="s">
        <v>54</v>
      </c>
      <c r="J2645" s="4" t="s">
        <v>57</v>
      </c>
      <c r="K2645" s="10">
        <v>957</v>
      </c>
      <c r="L2645" s="9">
        <v>1368.51</v>
      </c>
    </row>
    <row r="2646" spans="1:12" x14ac:dyDescent="0.25">
      <c r="A2646" s="2" t="s">
        <v>40</v>
      </c>
      <c r="B2646" s="2">
        <v>2023</v>
      </c>
      <c r="C2646" s="46">
        <v>44927</v>
      </c>
      <c r="D2646" s="54">
        <f t="shared" si="46"/>
        <v>44927</v>
      </c>
      <c r="E2646" s="2" t="s">
        <v>53</v>
      </c>
      <c r="F2646" s="2" t="s">
        <v>55</v>
      </c>
      <c r="G2646" s="2" t="s">
        <v>56</v>
      </c>
      <c r="H2646" s="2" t="s">
        <v>52</v>
      </c>
      <c r="I2646" s="2" t="s">
        <v>54</v>
      </c>
      <c r="J2646" s="2" t="s">
        <v>57</v>
      </c>
      <c r="K2646" s="11">
        <v>828</v>
      </c>
      <c r="L2646" s="8">
        <v>526.24</v>
      </c>
    </row>
    <row r="2647" spans="1:12" x14ac:dyDescent="0.25">
      <c r="A2647" s="4" t="s">
        <v>41</v>
      </c>
      <c r="B2647" s="4">
        <v>2023</v>
      </c>
      <c r="C2647" s="47">
        <v>44927</v>
      </c>
      <c r="D2647" s="55">
        <f t="shared" si="46"/>
        <v>44927</v>
      </c>
      <c r="E2647" s="4" t="s">
        <v>53</v>
      </c>
      <c r="F2647" s="4" t="s">
        <v>55</v>
      </c>
      <c r="G2647" s="4" t="s">
        <v>56</v>
      </c>
      <c r="H2647" s="4" t="s">
        <v>52</v>
      </c>
      <c r="I2647" s="4" t="s">
        <v>54</v>
      </c>
      <c r="J2647" s="4" t="s">
        <v>57</v>
      </c>
      <c r="K2647" s="10">
        <v>881</v>
      </c>
      <c r="L2647" s="9">
        <v>526.24</v>
      </c>
    </row>
    <row r="2648" spans="1:12" x14ac:dyDescent="0.25">
      <c r="A2648" s="2" t="s">
        <v>41</v>
      </c>
      <c r="B2648" s="2">
        <v>2023</v>
      </c>
      <c r="C2648" s="46">
        <v>44927</v>
      </c>
      <c r="D2648" s="54">
        <f t="shared" si="46"/>
        <v>44927</v>
      </c>
      <c r="E2648" s="2" t="s">
        <v>53</v>
      </c>
      <c r="F2648" s="2" t="s">
        <v>55</v>
      </c>
      <c r="G2648" s="2" t="s">
        <v>56</v>
      </c>
      <c r="H2648" s="2" t="s">
        <v>52</v>
      </c>
      <c r="I2648" s="2" t="s">
        <v>54</v>
      </c>
      <c r="J2648" s="2" t="s">
        <v>57</v>
      </c>
      <c r="K2648" s="11">
        <v>279</v>
      </c>
      <c r="L2648" s="8">
        <v>398.97</v>
      </c>
    </row>
    <row r="2649" spans="1:12" x14ac:dyDescent="0.25">
      <c r="A2649" s="4" t="s">
        <v>40</v>
      </c>
      <c r="B2649" s="4">
        <v>2023</v>
      </c>
      <c r="C2649" s="47">
        <v>44927</v>
      </c>
      <c r="D2649" s="55">
        <f t="shared" si="46"/>
        <v>44927</v>
      </c>
      <c r="E2649" s="4" t="s">
        <v>53</v>
      </c>
      <c r="F2649" s="4" t="s">
        <v>55</v>
      </c>
      <c r="G2649" s="4" t="s">
        <v>56</v>
      </c>
      <c r="H2649" s="4" t="s">
        <v>52</v>
      </c>
      <c r="I2649" s="4" t="s">
        <v>54</v>
      </c>
      <c r="J2649" s="4" t="s">
        <v>57</v>
      </c>
      <c r="K2649" s="10">
        <v>285</v>
      </c>
      <c r="L2649" s="9">
        <v>407.55</v>
      </c>
    </row>
    <row r="2650" spans="1:12" x14ac:dyDescent="0.25">
      <c r="A2650" s="2" t="s">
        <v>41</v>
      </c>
      <c r="B2650" s="2">
        <v>2023</v>
      </c>
      <c r="C2650" s="46">
        <v>44927</v>
      </c>
      <c r="D2650" s="54">
        <f t="shared" si="46"/>
        <v>44927</v>
      </c>
      <c r="E2650" s="2" t="s">
        <v>53</v>
      </c>
      <c r="F2650" s="2" t="s">
        <v>55</v>
      </c>
      <c r="G2650" s="2" t="s">
        <v>56</v>
      </c>
      <c r="H2650" s="2" t="s">
        <v>52</v>
      </c>
      <c r="I2650" s="2" t="s">
        <v>54</v>
      </c>
      <c r="J2650" s="2" t="s">
        <v>57</v>
      </c>
      <c r="K2650" s="11">
        <v>279</v>
      </c>
      <c r="L2650" s="8">
        <v>398.97</v>
      </c>
    </row>
    <row r="2651" spans="1:12" x14ac:dyDescent="0.25">
      <c r="A2651" s="4" t="s">
        <v>41</v>
      </c>
      <c r="B2651" s="4">
        <v>2023</v>
      </c>
      <c r="C2651" s="47">
        <v>44927</v>
      </c>
      <c r="D2651" s="55">
        <f t="shared" si="46"/>
        <v>44927</v>
      </c>
      <c r="E2651" s="4" t="s">
        <v>53</v>
      </c>
      <c r="F2651" s="4" t="s">
        <v>55</v>
      </c>
      <c r="G2651" s="4" t="s">
        <v>56</v>
      </c>
      <c r="H2651" s="4" t="s">
        <v>52</v>
      </c>
      <c r="I2651" s="4" t="s">
        <v>54</v>
      </c>
      <c r="J2651" s="4" t="s">
        <v>57</v>
      </c>
      <c r="K2651" s="10">
        <v>273</v>
      </c>
      <c r="L2651" s="9">
        <v>390.39</v>
      </c>
    </row>
    <row r="2652" spans="1:12" x14ac:dyDescent="0.25">
      <c r="A2652" s="2" t="s">
        <v>41</v>
      </c>
      <c r="B2652" s="2">
        <v>2023</v>
      </c>
      <c r="C2652" s="46">
        <v>44927</v>
      </c>
      <c r="D2652" s="54">
        <f t="shared" si="46"/>
        <v>44927</v>
      </c>
      <c r="E2652" s="2" t="s">
        <v>53</v>
      </c>
      <c r="F2652" s="2" t="s">
        <v>55</v>
      </c>
      <c r="G2652" s="2" t="s">
        <v>56</v>
      </c>
      <c r="H2652" s="2" t="s">
        <v>52</v>
      </c>
      <c r="I2652" s="2" t="s">
        <v>54</v>
      </c>
      <c r="J2652" s="2" t="s">
        <v>57</v>
      </c>
      <c r="K2652" s="11">
        <v>229</v>
      </c>
      <c r="L2652" s="8">
        <v>327.47000000000003</v>
      </c>
    </row>
    <row r="2653" spans="1:12" x14ac:dyDescent="0.25">
      <c r="A2653" s="4" t="s">
        <v>40</v>
      </c>
      <c r="B2653" s="4">
        <v>2023</v>
      </c>
      <c r="C2653" s="47">
        <v>44927</v>
      </c>
      <c r="D2653" s="55">
        <f t="shared" si="46"/>
        <v>44927</v>
      </c>
      <c r="E2653" s="4" t="s">
        <v>53</v>
      </c>
      <c r="F2653" s="4" t="s">
        <v>55</v>
      </c>
      <c r="G2653" s="4" t="s">
        <v>56</v>
      </c>
      <c r="H2653" s="4" t="s">
        <v>52</v>
      </c>
      <c r="I2653" s="4" t="s">
        <v>54</v>
      </c>
      <c r="J2653" s="4" t="s">
        <v>57</v>
      </c>
      <c r="K2653" s="10">
        <v>277</v>
      </c>
      <c r="L2653" s="9">
        <v>396.11</v>
      </c>
    </row>
    <row r="2654" spans="1:12" x14ac:dyDescent="0.25">
      <c r="A2654" s="2" t="s">
        <v>42</v>
      </c>
      <c r="B2654" s="2">
        <v>2023</v>
      </c>
      <c r="C2654" s="46">
        <v>44927</v>
      </c>
      <c r="D2654" s="54">
        <f t="shared" si="46"/>
        <v>44927</v>
      </c>
      <c r="E2654" s="2" t="s">
        <v>53</v>
      </c>
      <c r="F2654" s="2" t="s">
        <v>55</v>
      </c>
      <c r="G2654" s="2" t="s">
        <v>56</v>
      </c>
      <c r="H2654" s="2" t="s">
        <v>52</v>
      </c>
      <c r="I2654" s="2" t="s">
        <v>54</v>
      </c>
      <c r="J2654" s="2" t="s">
        <v>57</v>
      </c>
      <c r="K2654" s="11">
        <v>797</v>
      </c>
      <c r="L2654" s="8">
        <v>1139.71</v>
      </c>
    </row>
    <row r="2655" spans="1:12" x14ac:dyDescent="0.25">
      <c r="A2655" s="4" t="s">
        <v>43</v>
      </c>
      <c r="B2655" s="4">
        <v>2023</v>
      </c>
      <c r="C2655" s="47">
        <v>44927</v>
      </c>
      <c r="D2655" s="55">
        <f t="shared" si="46"/>
        <v>44927</v>
      </c>
      <c r="E2655" s="4" t="s">
        <v>53</v>
      </c>
      <c r="F2655" s="4" t="s">
        <v>55</v>
      </c>
      <c r="G2655" s="4" t="s">
        <v>56</v>
      </c>
      <c r="H2655" s="4" t="s">
        <v>52</v>
      </c>
      <c r="I2655" s="4" t="s">
        <v>54</v>
      </c>
      <c r="J2655" s="4" t="s">
        <v>57</v>
      </c>
      <c r="K2655" s="10">
        <v>850</v>
      </c>
      <c r="L2655" s="9">
        <v>1215.5</v>
      </c>
    </row>
    <row r="2656" spans="1:12" x14ac:dyDescent="0.25">
      <c r="A2656" s="2" t="s">
        <v>40</v>
      </c>
      <c r="B2656" s="2">
        <v>2023</v>
      </c>
      <c r="C2656" s="46">
        <v>44927</v>
      </c>
      <c r="D2656" s="54">
        <f t="shared" si="46"/>
        <v>44927</v>
      </c>
      <c r="E2656" s="2" t="s">
        <v>53</v>
      </c>
      <c r="F2656" s="2" t="s">
        <v>55</v>
      </c>
      <c r="G2656" s="2" t="s">
        <v>56</v>
      </c>
      <c r="H2656" s="2" t="s">
        <v>52</v>
      </c>
      <c r="I2656" s="2" t="s">
        <v>54</v>
      </c>
      <c r="J2656" s="2" t="s">
        <v>57</v>
      </c>
      <c r="K2656" s="11">
        <v>884</v>
      </c>
      <c r="L2656" s="8">
        <v>1264.1199999999999</v>
      </c>
    </row>
    <row r="2657" spans="1:12" x14ac:dyDescent="0.25">
      <c r="A2657" s="4" t="s">
        <v>42</v>
      </c>
      <c r="B2657" s="4">
        <v>2023</v>
      </c>
      <c r="C2657" s="47">
        <v>45108</v>
      </c>
      <c r="D2657" s="55">
        <f t="shared" si="46"/>
        <v>45108</v>
      </c>
      <c r="E2657" s="4" t="s">
        <v>53</v>
      </c>
      <c r="F2657" s="4" t="s">
        <v>55</v>
      </c>
      <c r="G2657" s="4" t="s">
        <v>56</v>
      </c>
      <c r="H2657" s="4" t="s">
        <v>52</v>
      </c>
      <c r="I2657" s="4" t="s">
        <v>54</v>
      </c>
      <c r="J2657" s="4" t="s">
        <v>57</v>
      </c>
      <c r="K2657" s="10">
        <v>272</v>
      </c>
      <c r="L2657" s="9">
        <v>388.96</v>
      </c>
    </row>
    <row r="2658" spans="1:12" x14ac:dyDescent="0.25">
      <c r="A2658" s="2" t="s">
        <v>42</v>
      </c>
      <c r="B2658" s="2">
        <v>2023</v>
      </c>
      <c r="C2658" s="46">
        <v>45108</v>
      </c>
      <c r="D2658" s="54">
        <f t="shared" si="46"/>
        <v>45108</v>
      </c>
      <c r="E2658" s="2" t="s">
        <v>53</v>
      </c>
      <c r="F2658" s="2" t="s">
        <v>55</v>
      </c>
      <c r="G2658" s="2" t="s">
        <v>56</v>
      </c>
      <c r="H2658" s="2" t="s">
        <v>52</v>
      </c>
      <c r="I2658" s="2" t="s">
        <v>54</v>
      </c>
      <c r="J2658" s="2" t="s">
        <v>57</v>
      </c>
      <c r="K2658" s="11">
        <v>274</v>
      </c>
      <c r="L2658" s="8">
        <v>391.82</v>
      </c>
    </row>
    <row r="2659" spans="1:12" x14ac:dyDescent="0.25">
      <c r="A2659" s="4" t="s">
        <v>42</v>
      </c>
      <c r="B2659" s="4">
        <v>2023</v>
      </c>
      <c r="C2659" s="47">
        <v>45108</v>
      </c>
      <c r="D2659" s="55">
        <f t="shared" si="46"/>
        <v>45108</v>
      </c>
      <c r="E2659" s="4" t="s">
        <v>53</v>
      </c>
      <c r="F2659" s="4" t="s">
        <v>55</v>
      </c>
      <c r="G2659" s="4" t="s">
        <v>56</v>
      </c>
      <c r="H2659" s="4" t="s">
        <v>52</v>
      </c>
      <c r="I2659" s="4" t="s">
        <v>54</v>
      </c>
      <c r="J2659" s="4" t="s">
        <v>57</v>
      </c>
      <c r="K2659" s="10">
        <v>244</v>
      </c>
      <c r="L2659" s="9">
        <v>348.92</v>
      </c>
    </row>
    <row r="2660" spans="1:12" x14ac:dyDescent="0.25">
      <c r="A2660" s="2" t="s">
        <v>41</v>
      </c>
      <c r="B2660" s="2">
        <v>2023</v>
      </c>
      <c r="C2660" s="46">
        <v>45108</v>
      </c>
      <c r="D2660" s="54">
        <f t="shared" si="46"/>
        <v>45108</v>
      </c>
      <c r="E2660" s="2" t="s">
        <v>53</v>
      </c>
      <c r="F2660" s="2" t="s">
        <v>55</v>
      </c>
      <c r="G2660" s="2" t="s">
        <v>56</v>
      </c>
      <c r="H2660" s="2" t="s">
        <v>52</v>
      </c>
      <c r="I2660" s="2" t="s">
        <v>54</v>
      </c>
      <c r="J2660" s="2" t="s">
        <v>57</v>
      </c>
      <c r="K2660" s="11">
        <v>794</v>
      </c>
      <c r="L2660" s="8">
        <v>1135.42</v>
      </c>
    </row>
    <row r="2661" spans="1:12" x14ac:dyDescent="0.25">
      <c r="A2661" s="4" t="s">
        <v>41</v>
      </c>
      <c r="B2661" s="4">
        <v>2023</v>
      </c>
      <c r="C2661" s="47">
        <v>45108</v>
      </c>
      <c r="D2661" s="55">
        <f t="shared" si="46"/>
        <v>45108</v>
      </c>
      <c r="E2661" s="4" t="s">
        <v>53</v>
      </c>
      <c r="F2661" s="4" t="s">
        <v>55</v>
      </c>
      <c r="G2661" s="4" t="s">
        <v>56</v>
      </c>
      <c r="H2661" s="4" t="s">
        <v>52</v>
      </c>
      <c r="I2661" s="4" t="s">
        <v>54</v>
      </c>
      <c r="J2661" s="4" t="s">
        <v>57</v>
      </c>
      <c r="K2661" s="10">
        <v>880</v>
      </c>
      <c r="L2661" s="9">
        <v>1258.4000000000001</v>
      </c>
    </row>
    <row r="2662" spans="1:12" x14ac:dyDescent="0.25">
      <c r="A2662" s="2" t="s">
        <v>41</v>
      </c>
      <c r="B2662" s="2">
        <v>2023</v>
      </c>
      <c r="C2662" s="46">
        <v>45108</v>
      </c>
      <c r="D2662" s="54">
        <f t="shared" si="46"/>
        <v>45108</v>
      </c>
      <c r="E2662" s="2" t="s">
        <v>53</v>
      </c>
      <c r="F2662" s="2" t="s">
        <v>55</v>
      </c>
      <c r="G2662" s="2" t="s">
        <v>56</v>
      </c>
      <c r="H2662" s="2" t="s">
        <v>52</v>
      </c>
      <c r="I2662" s="2" t="s">
        <v>54</v>
      </c>
      <c r="J2662" s="2" t="s">
        <v>57</v>
      </c>
      <c r="K2662" s="11">
        <v>833</v>
      </c>
      <c r="L2662" s="8">
        <v>526.24</v>
      </c>
    </row>
    <row r="2663" spans="1:12" x14ac:dyDescent="0.25">
      <c r="A2663" s="4" t="s">
        <v>41</v>
      </c>
      <c r="B2663" s="4">
        <v>2023</v>
      </c>
      <c r="C2663" s="47">
        <v>45108</v>
      </c>
      <c r="D2663" s="55">
        <f t="shared" si="46"/>
        <v>45108</v>
      </c>
      <c r="E2663" s="4" t="s">
        <v>53</v>
      </c>
      <c r="F2663" s="4" t="s">
        <v>55</v>
      </c>
      <c r="G2663" s="4" t="s">
        <v>56</v>
      </c>
      <c r="H2663" s="4" t="s">
        <v>52</v>
      </c>
      <c r="I2663" s="4" t="s">
        <v>54</v>
      </c>
      <c r="J2663" s="4" t="s">
        <v>57</v>
      </c>
      <c r="K2663" s="10">
        <v>243</v>
      </c>
      <c r="L2663" s="9">
        <v>347.49</v>
      </c>
    </row>
    <row r="2664" spans="1:12" x14ac:dyDescent="0.25">
      <c r="A2664" s="2" t="s">
        <v>42</v>
      </c>
      <c r="B2664" s="2">
        <v>2023</v>
      </c>
      <c r="C2664" s="46">
        <v>45108</v>
      </c>
      <c r="D2664" s="54">
        <f t="shared" si="46"/>
        <v>45108</v>
      </c>
      <c r="E2664" s="2" t="s">
        <v>53</v>
      </c>
      <c r="F2664" s="2" t="s">
        <v>55</v>
      </c>
      <c r="G2664" s="2" t="s">
        <v>56</v>
      </c>
      <c r="H2664" s="2" t="s">
        <v>52</v>
      </c>
      <c r="I2664" s="2" t="s">
        <v>54</v>
      </c>
      <c r="J2664" s="2" t="s">
        <v>57</v>
      </c>
      <c r="K2664" s="11">
        <v>271</v>
      </c>
      <c r="L2664" s="8">
        <v>387.53</v>
      </c>
    </row>
    <row r="2665" spans="1:12" x14ac:dyDescent="0.25">
      <c r="A2665" s="4" t="s">
        <v>42</v>
      </c>
      <c r="B2665" s="4">
        <v>2023</v>
      </c>
      <c r="C2665" s="47">
        <v>45108</v>
      </c>
      <c r="D2665" s="55">
        <f t="shared" si="46"/>
        <v>45108</v>
      </c>
      <c r="E2665" s="4" t="s">
        <v>53</v>
      </c>
      <c r="F2665" s="4" t="s">
        <v>55</v>
      </c>
      <c r="G2665" s="4" t="s">
        <v>56</v>
      </c>
      <c r="H2665" s="4" t="s">
        <v>52</v>
      </c>
      <c r="I2665" s="4" t="s">
        <v>54</v>
      </c>
      <c r="J2665" s="4" t="s">
        <v>57</v>
      </c>
      <c r="K2665" s="10">
        <v>247</v>
      </c>
      <c r="L2665" s="9">
        <v>353.21</v>
      </c>
    </row>
    <row r="2666" spans="1:12" x14ac:dyDescent="0.25">
      <c r="A2666" s="2" t="s">
        <v>42</v>
      </c>
      <c r="B2666" s="2">
        <v>2023</v>
      </c>
      <c r="C2666" s="46">
        <v>45108</v>
      </c>
      <c r="D2666" s="54">
        <f t="shared" si="46"/>
        <v>45108</v>
      </c>
      <c r="E2666" s="2" t="s">
        <v>53</v>
      </c>
      <c r="F2666" s="2" t="s">
        <v>55</v>
      </c>
      <c r="G2666" s="2" t="s">
        <v>56</v>
      </c>
      <c r="H2666" s="2" t="s">
        <v>52</v>
      </c>
      <c r="I2666" s="2" t="s">
        <v>54</v>
      </c>
      <c r="J2666" s="2" t="s">
        <v>57</v>
      </c>
      <c r="K2666" s="11">
        <v>245</v>
      </c>
      <c r="L2666" s="8">
        <v>350.35</v>
      </c>
    </row>
    <row r="2667" spans="1:12" x14ac:dyDescent="0.25">
      <c r="A2667" s="4" t="s">
        <v>44</v>
      </c>
      <c r="B2667" s="4">
        <v>2023</v>
      </c>
      <c r="C2667" s="47">
        <v>45078</v>
      </c>
      <c r="D2667" s="55">
        <f t="shared" si="46"/>
        <v>45078</v>
      </c>
      <c r="E2667" s="4" t="s">
        <v>53</v>
      </c>
      <c r="F2667" s="4" t="s">
        <v>55</v>
      </c>
      <c r="G2667" s="4" t="s">
        <v>56</v>
      </c>
      <c r="H2667" s="4" t="s">
        <v>52</v>
      </c>
      <c r="I2667" s="4" t="s">
        <v>54</v>
      </c>
      <c r="J2667" s="4" t="s">
        <v>57</v>
      </c>
      <c r="K2667" s="10">
        <v>278</v>
      </c>
      <c r="L2667" s="9">
        <v>397.53999999999996</v>
      </c>
    </row>
    <row r="2668" spans="1:12" x14ac:dyDescent="0.25">
      <c r="A2668" s="2" t="s">
        <v>40</v>
      </c>
      <c r="B2668" s="2">
        <v>2023</v>
      </c>
      <c r="C2668" s="46">
        <v>45078</v>
      </c>
      <c r="D2668" s="54">
        <f t="shared" si="46"/>
        <v>45078</v>
      </c>
      <c r="E2668" s="2" t="s">
        <v>53</v>
      </c>
      <c r="F2668" s="2" t="s">
        <v>55</v>
      </c>
      <c r="G2668" s="2" t="s">
        <v>56</v>
      </c>
      <c r="H2668" s="2" t="s">
        <v>52</v>
      </c>
      <c r="I2668" s="2" t="s">
        <v>54</v>
      </c>
      <c r="J2668" s="2" t="s">
        <v>57</v>
      </c>
      <c r="K2668" s="11">
        <v>248</v>
      </c>
      <c r="L2668" s="8">
        <v>354.64</v>
      </c>
    </row>
    <row r="2669" spans="1:12" x14ac:dyDescent="0.25">
      <c r="A2669" s="4" t="s">
        <v>42</v>
      </c>
      <c r="B2669" s="4">
        <v>2023</v>
      </c>
      <c r="C2669" s="47">
        <v>45078</v>
      </c>
      <c r="D2669" s="55">
        <f t="shared" si="46"/>
        <v>45078</v>
      </c>
      <c r="E2669" s="4" t="s">
        <v>53</v>
      </c>
      <c r="F2669" s="4" t="s">
        <v>55</v>
      </c>
      <c r="G2669" s="4" t="s">
        <v>56</v>
      </c>
      <c r="H2669" s="4" t="s">
        <v>52</v>
      </c>
      <c r="I2669" s="4" t="s">
        <v>54</v>
      </c>
      <c r="J2669" s="4" t="s">
        <v>57</v>
      </c>
      <c r="K2669" s="10">
        <v>280</v>
      </c>
      <c r="L2669" s="9">
        <v>400.4</v>
      </c>
    </row>
    <row r="2670" spans="1:12" x14ac:dyDescent="0.25">
      <c r="A2670" s="2" t="s">
        <v>40</v>
      </c>
      <c r="B2670" s="2">
        <v>2023</v>
      </c>
      <c r="C2670" s="46">
        <v>45078</v>
      </c>
      <c r="D2670" s="54">
        <f t="shared" si="46"/>
        <v>45078</v>
      </c>
      <c r="E2670" s="2" t="s">
        <v>53</v>
      </c>
      <c r="F2670" s="2" t="s">
        <v>55</v>
      </c>
      <c r="G2670" s="2" t="s">
        <v>56</v>
      </c>
      <c r="H2670" s="2" t="s">
        <v>52</v>
      </c>
      <c r="I2670" s="2" t="s">
        <v>54</v>
      </c>
      <c r="J2670" s="2" t="s">
        <v>57</v>
      </c>
      <c r="K2670" s="11">
        <v>250</v>
      </c>
      <c r="L2670" s="8">
        <v>357.5</v>
      </c>
    </row>
    <row r="2671" spans="1:12" x14ac:dyDescent="0.25">
      <c r="A2671" s="4" t="s">
        <v>41</v>
      </c>
      <c r="B2671" s="4">
        <v>2023</v>
      </c>
      <c r="C2671" s="47">
        <v>45078</v>
      </c>
      <c r="D2671" s="55">
        <f t="shared" si="46"/>
        <v>45078</v>
      </c>
      <c r="E2671" s="4" t="s">
        <v>53</v>
      </c>
      <c r="F2671" s="4" t="s">
        <v>55</v>
      </c>
      <c r="G2671" s="4" t="s">
        <v>56</v>
      </c>
      <c r="H2671" s="4" t="s">
        <v>52</v>
      </c>
      <c r="I2671" s="4" t="s">
        <v>54</v>
      </c>
      <c r="J2671" s="4" t="s">
        <v>57</v>
      </c>
      <c r="K2671" s="10">
        <v>793</v>
      </c>
      <c r="L2671" s="9">
        <v>1133.99</v>
      </c>
    </row>
    <row r="2672" spans="1:12" x14ac:dyDescent="0.25">
      <c r="A2672" s="2" t="s">
        <v>40</v>
      </c>
      <c r="B2672" s="2">
        <v>2023</v>
      </c>
      <c r="C2672" s="46">
        <v>45078</v>
      </c>
      <c r="D2672" s="54">
        <f t="shared" si="46"/>
        <v>45078</v>
      </c>
      <c r="E2672" s="2" t="s">
        <v>53</v>
      </c>
      <c r="F2672" s="2" t="s">
        <v>55</v>
      </c>
      <c r="G2672" s="2" t="s">
        <v>56</v>
      </c>
      <c r="H2672" s="2" t="s">
        <v>52</v>
      </c>
      <c r="I2672" s="2" t="s">
        <v>54</v>
      </c>
      <c r="J2672" s="2" t="s">
        <v>57</v>
      </c>
      <c r="K2672" s="11">
        <v>879</v>
      </c>
      <c r="L2672" s="8">
        <v>1256.97</v>
      </c>
    </row>
    <row r="2673" spans="1:12" x14ac:dyDescent="0.25">
      <c r="A2673" s="4" t="s">
        <v>40</v>
      </c>
      <c r="B2673" s="4">
        <v>2023</v>
      </c>
      <c r="C2673" s="47">
        <v>45078</v>
      </c>
      <c r="D2673" s="55">
        <f t="shared" si="46"/>
        <v>45078</v>
      </c>
      <c r="E2673" s="4" t="s">
        <v>53</v>
      </c>
      <c r="F2673" s="4" t="s">
        <v>55</v>
      </c>
      <c r="G2673" s="4" t="s">
        <v>56</v>
      </c>
      <c r="H2673" s="4" t="s">
        <v>52</v>
      </c>
      <c r="I2673" s="4" t="s">
        <v>54</v>
      </c>
      <c r="J2673" s="4" t="s">
        <v>57</v>
      </c>
      <c r="K2673" s="10">
        <v>832</v>
      </c>
      <c r="L2673" s="9">
        <v>526.24</v>
      </c>
    </row>
    <row r="2674" spans="1:12" x14ac:dyDescent="0.25">
      <c r="A2674" s="2" t="s">
        <v>41</v>
      </c>
      <c r="B2674" s="2">
        <v>2023</v>
      </c>
      <c r="C2674" s="46">
        <v>45078</v>
      </c>
      <c r="D2674" s="54">
        <f t="shared" si="46"/>
        <v>45078</v>
      </c>
      <c r="E2674" s="2" t="s">
        <v>53</v>
      </c>
      <c r="F2674" s="2" t="s">
        <v>55</v>
      </c>
      <c r="G2674" s="2" t="s">
        <v>56</v>
      </c>
      <c r="H2674" s="2" t="s">
        <v>52</v>
      </c>
      <c r="I2674" s="2" t="s">
        <v>54</v>
      </c>
      <c r="J2674" s="2" t="s">
        <v>57</v>
      </c>
      <c r="K2674" s="11">
        <v>249</v>
      </c>
      <c r="L2674" s="8">
        <v>356.07</v>
      </c>
    </row>
    <row r="2675" spans="1:12" x14ac:dyDescent="0.25">
      <c r="A2675" s="4" t="s">
        <v>40</v>
      </c>
      <c r="B2675" s="4">
        <v>2023</v>
      </c>
      <c r="C2675" s="47">
        <v>45078</v>
      </c>
      <c r="D2675" s="55">
        <f t="shared" si="46"/>
        <v>45078</v>
      </c>
      <c r="E2675" s="4" t="s">
        <v>53</v>
      </c>
      <c r="F2675" s="4" t="s">
        <v>55</v>
      </c>
      <c r="G2675" s="4" t="s">
        <v>56</v>
      </c>
      <c r="H2675" s="4" t="s">
        <v>52</v>
      </c>
      <c r="I2675" s="4" t="s">
        <v>54</v>
      </c>
      <c r="J2675" s="4" t="s">
        <v>57</v>
      </c>
      <c r="K2675" s="10">
        <v>277</v>
      </c>
      <c r="L2675" s="9">
        <v>396.11</v>
      </c>
    </row>
    <row r="2676" spans="1:12" x14ac:dyDescent="0.25">
      <c r="A2676" s="2" t="s">
        <v>42</v>
      </c>
      <c r="B2676" s="2">
        <v>2023</v>
      </c>
      <c r="C2676" s="46">
        <v>45078</v>
      </c>
      <c r="D2676" s="54">
        <f t="shared" si="46"/>
        <v>45078</v>
      </c>
      <c r="E2676" s="2" t="s">
        <v>53</v>
      </c>
      <c r="F2676" s="2" t="s">
        <v>55</v>
      </c>
      <c r="G2676" s="2" t="s">
        <v>56</v>
      </c>
      <c r="H2676" s="2" t="s">
        <v>52</v>
      </c>
      <c r="I2676" s="2" t="s">
        <v>54</v>
      </c>
      <c r="J2676" s="2" t="s">
        <v>57</v>
      </c>
      <c r="K2676" s="11">
        <v>253</v>
      </c>
      <c r="L2676" s="8">
        <v>361.78999999999996</v>
      </c>
    </row>
    <row r="2677" spans="1:12" x14ac:dyDescent="0.25">
      <c r="A2677" s="4" t="s">
        <v>40</v>
      </c>
      <c r="B2677" s="4">
        <v>2023</v>
      </c>
      <c r="C2677" s="47">
        <v>45078</v>
      </c>
      <c r="D2677" s="55">
        <f t="shared" si="46"/>
        <v>45078</v>
      </c>
      <c r="E2677" s="4" t="s">
        <v>53</v>
      </c>
      <c r="F2677" s="4" t="s">
        <v>55</v>
      </c>
      <c r="G2677" s="4" t="s">
        <v>56</v>
      </c>
      <c r="H2677" s="4" t="s">
        <v>52</v>
      </c>
      <c r="I2677" s="4" t="s">
        <v>54</v>
      </c>
      <c r="J2677" s="4" t="s">
        <v>57</v>
      </c>
      <c r="K2677" s="10">
        <v>802</v>
      </c>
      <c r="L2677" s="9">
        <v>1146.8600000000001</v>
      </c>
    </row>
    <row r="2678" spans="1:12" x14ac:dyDescent="0.25">
      <c r="A2678" s="2" t="s">
        <v>44</v>
      </c>
      <c r="B2678" s="2">
        <v>2023</v>
      </c>
      <c r="C2678" s="46">
        <v>45078</v>
      </c>
      <c r="D2678" s="54">
        <f t="shared" si="46"/>
        <v>45078</v>
      </c>
      <c r="E2678" s="2" t="s">
        <v>53</v>
      </c>
      <c r="F2678" s="2" t="s">
        <v>55</v>
      </c>
      <c r="G2678" s="2" t="s">
        <v>56</v>
      </c>
      <c r="H2678" s="2" t="s">
        <v>52</v>
      </c>
      <c r="I2678" s="2" t="s">
        <v>54</v>
      </c>
      <c r="J2678" s="2" t="s">
        <v>57</v>
      </c>
      <c r="K2678" s="11">
        <v>251</v>
      </c>
      <c r="L2678" s="8">
        <v>358.93</v>
      </c>
    </row>
    <row r="2679" spans="1:12" x14ac:dyDescent="0.25">
      <c r="A2679" s="4" t="s">
        <v>42</v>
      </c>
      <c r="B2679" s="4">
        <v>2023</v>
      </c>
      <c r="C2679" s="47">
        <v>44986</v>
      </c>
      <c r="D2679" s="55">
        <f t="shared" si="46"/>
        <v>44986</v>
      </c>
      <c r="E2679" s="4" t="s">
        <v>53</v>
      </c>
      <c r="F2679" s="4" t="s">
        <v>55</v>
      </c>
      <c r="G2679" s="4" t="s">
        <v>56</v>
      </c>
      <c r="H2679" s="4" t="s">
        <v>52</v>
      </c>
      <c r="I2679" s="4" t="s">
        <v>54</v>
      </c>
      <c r="J2679" s="4" t="s">
        <v>57</v>
      </c>
      <c r="K2679" s="10">
        <v>296</v>
      </c>
      <c r="L2679" s="9">
        <v>423.28</v>
      </c>
    </row>
    <row r="2680" spans="1:12" x14ac:dyDescent="0.25">
      <c r="A2680" s="2" t="s">
        <v>42</v>
      </c>
      <c r="B2680" s="2">
        <v>2023</v>
      </c>
      <c r="C2680" s="46">
        <v>44986</v>
      </c>
      <c r="D2680" s="54">
        <f t="shared" si="46"/>
        <v>44986</v>
      </c>
      <c r="E2680" s="2" t="s">
        <v>53</v>
      </c>
      <c r="F2680" s="2" t="s">
        <v>55</v>
      </c>
      <c r="G2680" s="2" t="s">
        <v>56</v>
      </c>
      <c r="H2680" s="2" t="s">
        <v>52</v>
      </c>
      <c r="I2680" s="2" t="s">
        <v>54</v>
      </c>
      <c r="J2680" s="2" t="s">
        <v>57</v>
      </c>
      <c r="K2680" s="11">
        <v>266</v>
      </c>
      <c r="L2680" s="8">
        <v>380.38</v>
      </c>
    </row>
    <row r="2681" spans="1:12" x14ac:dyDescent="0.25">
      <c r="A2681" s="4" t="s">
        <v>41</v>
      </c>
      <c r="B2681" s="4">
        <v>2023</v>
      </c>
      <c r="C2681" s="47">
        <v>44986</v>
      </c>
      <c r="D2681" s="55">
        <f t="shared" si="46"/>
        <v>44986</v>
      </c>
      <c r="E2681" s="4" t="s">
        <v>53</v>
      </c>
      <c r="F2681" s="4" t="s">
        <v>55</v>
      </c>
      <c r="G2681" s="4" t="s">
        <v>56</v>
      </c>
      <c r="H2681" s="4" t="s">
        <v>52</v>
      </c>
      <c r="I2681" s="4" t="s">
        <v>54</v>
      </c>
      <c r="J2681" s="4" t="s">
        <v>57</v>
      </c>
      <c r="K2681" s="10">
        <v>292</v>
      </c>
      <c r="L2681" s="9">
        <v>417.56</v>
      </c>
    </row>
    <row r="2682" spans="1:12" x14ac:dyDescent="0.25">
      <c r="A2682" s="2" t="s">
        <v>42</v>
      </c>
      <c r="B2682" s="2">
        <v>2023</v>
      </c>
      <c r="C2682" s="46">
        <v>44986</v>
      </c>
      <c r="D2682" s="54">
        <f t="shared" si="46"/>
        <v>44986</v>
      </c>
      <c r="E2682" s="2" t="s">
        <v>53</v>
      </c>
      <c r="F2682" s="2" t="s">
        <v>55</v>
      </c>
      <c r="G2682" s="2" t="s">
        <v>56</v>
      </c>
      <c r="H2682" s="2" t="s">
        <v>52</v>
      </c>
      <c r="I2682" s="2" t="s">
        <v>54</v>
      </c>
      <c r="J2682" s="2" t="s">
        <v>57</v>
      </c>
      <c r="K2682" s="11">
        <v>268</v>
      </c>
      <c r="L2682" s="8">
        <v>383.24</v>
      </c>
    </row>
    <row r="2683" spans="1:12" x14ac:dyDescent="0.25">
      <c r="A2683" s="4" t="s">
        <v>42</v>
      </c>
      <c r="B2683" s="4">
        <v>2023</v>
      </c>
      <c r="C2683" s="47">
        <v>44986</v>
      </c>
      <c r="D2683" s="55">
        <f t="shared" si="46"/>
        <v>44986</v>
      </c>
      <c r="E2683" s="4" t="s">
        <v>53</v>
      </c>
      <c r="F2683" s="4" t="s">
        <v>55</v>
      </c>
      <c r="G2683" s="4" t="s">
        <v>56</v>
      </c>
      <c r="H2683" s="4" t="s">
        <v>52</v>
      </c>
      <c r="I2683" s="4" t="s">
        <v>54</v>
      </c>
      <c r="J2683" s="4" t="s">
        <v>57</v>
      </c>
      <c r="K2683" s="10">
        <v>790</v>
      </c>
      <c r="L2683" s="9">
        <v>1129.7</v>
      </c>
    </row>
    <row r="2684" spans="1:12" x14ac:dyDescent="0.25">
      <c r="A2684" s="2" t="s">
        <v>41</v>
      </c>
      <c r="B2684" s="2">
        <v>2023</v>
      </c>
      <c r="C2684" s="46">
        <v>44986</v>
      </c>
      <c r="D2684" s="54">
        <f t="shared" si="46"/>
        <v>44986</v>
      </c>
      <c r="E2684" s="2" t="s">
        <v>53</v>
      </c>
      <c r="F2684" s="2" t="s">
        <v>55</v>
      </c>
      <c r="G2684" s="2" t="s">
        <v>56</v>
      </c>
      <c r="H2684" s="2" t="s">
        <v>52</v>
      </c>
      <c r="I2684" s="2" t="s">
        <v>54</v>
      </c>
      <c r="J2684" s="2" t="s">
        <v>57</v>
      </c>
      <c r="K2684" s="11">
        <v>877</v>
      </c>
      <c r="L2684" s="8">
        <v>1254.1100000000001</v>
      </c>
    </row>
    <row r="2685" spans="1:12" x14ac:dyDescent="0.25">
      <c r="A2685" s="4" t="s">
        <v>41</v>
      </c>
      <c r="B2685" s="4">
        <v>2023</v>
      </c>
      <c r="C2685" s="47">
        <v>44986</v>
      </c>
      <c r="D2685" s="55">
        <f t="shared" si="46"/>
        <v>44986</v>
      </c>
      <c r="E2685" s="4" t="s">
        <v>53</v>
      </c>
      <c r="F2685" s="4" t="s">
        <v>55</v>
      </c>
      <c r="G2685" s="4" t="s">
        <v>56</v>
      </c>
      <c r="H2685" s="4" t="s">
        <v>52</v>
      </c>
      <c r="I2685" s="4" t="s">
        <v>54</v>
      </c>
      <c r="J2685" s="4" t="s">
        <v>57</v>
      </c>
      <c r="K2685" s="10">
        <v>830</v>
      </c>
      <c r="L2685" s="9">
        <v>526.24</v>
      </c>
    </row>
    <row r="2686" spans="1:12" x14ac:dyDescent="0.25">
      <c r="A2686" s="2" t="s">
        <v>42</v>
      </c>
      <c r="B2686" s="2">
        <v>2023</v>
      </c>
      <c r="C2686" s="46">
        <v>44986</v>
      </c>
      <c r="D2686" s="54">
        <f t="shared" si="46"/>
        <v>44986</v>
      </c>
      <c r="E2686" s="2" t="s">
        <v>53</v>
      </c>
      <c r="F2686" s="2" t="s">
        <v>55</v>
      </c>
      <c r="G2686" s="2" t="s">
        <v>56</v>
      </c>
      <c r="H2686" s="2" t="s">
        <v>52</v>
      </c>
      <c r="I2686" s="2" t="s">
        <v>54</v>
      </c>
      <c r="J2686" s="2" t="s">
        <v>57</v>
      </c>
      <c r="K2686" s="11">
        <v>267</v>
      </c>
      <c r="L2686" s="8">
        <v>381.81</v>
      </c>
    </row>
    <row r="2687" spans="1:12" x14ac:dyDescent="0.25">
      <c r="A2687" s="4" t="s">
        <v>42</v>
      </c>
      <c r="B2687" s="4">
        <v>2023</v>
      </c>
      <c r="C2687" s="47">
        <v>44986</v>
      </c>
      <c r="D2687" s="55">
        <f t="shared" si="46"/>
        <v>44986</v>
      </c>
      <c r="E2687" s="4" t="s">
        <v>53</v>
      </c>
      <c r="F2687" s="4" t="s">
        <v>55</v>
      </c>
      <c r="G2687" s="4" t="s">
        <v>56</v>
      </c>
      <c r="H2687" s="4" t="s">
        <v>52</v>
      </c>
      <c r="I2687" s="4" t="s">
        <v>54</v>
      </c>
      <c r="J2687" s="4" t="s">
        <v>57</v>
      </c>
      <c r="K2687" s="10">
        <v>295</v>
      </c>
      <c r="L2687" s="9">
        <v>421.85</v>
      </c>
    </row>
    <row r="2688" spans="1:12" x14ac:dyDescent="0.25">
      <c r="A2688" s="2" t="s">
        <v>41</v>
      </c>
      <c r="B2688" s="2">
        <v>2023</v>
      </c>
      <c r="C2688" s="46">
        <v>44986</v>
      </c>
      <c r="D2688" s="54">
        <f t="shared" si="46"/>
        <v>44986</v>
      </c>
      <c r="E2688" s="2" t="s">
        <v>53</v>
      </c>
      <c r="F2688" s="2" t="s">
        <v>55</v>
      </c>
      <c r="G2688" s="2" t="s">
        <v>56</v>
      </c>
      <c r="H2688" s="2" t="s">
        <v>52</v>
      </c>
      <c r="I2688" s="2" t="s">
        <v>54</v>
      </c>
      <c r="J2688" s="2" t="s">
        <v>57</v>
      </c>
      <c r="K2688" s="11">
        <v>265</v>
      </c>
      <c r="L2688" s="8">
        <v>378.95</v>
      </c>
    </row>
    <row r="2689" spans="1:12" x14ac:dyDescent="0.25">
      <c r="A2689" s="4" t="s">
        <v>42</v>
      </c>
      <c r="B2689" s="4">
        <v>2023</v>
      </c>
      <c r="C2689" s="47">
        <v>44986</v>
      </c>
      <c r="D2689" s="55">
        <f t="shared" ref="D2689:D2722" si="47">C2689</f>
        <v>44986</v>
      </c>
      <c r="E2689" s="4" t="s">
        <v>53</v>
      </c>
      <c r="F2689" s="4" t="s">
        <v>55</v>
      </c>
      <c r="G2689" s="4" t="s">
        <v>56</v>
      </c>
      <c r="H2689" s="4" t="s">
        <v>52</v>
      </c>
      <c r="I2689" s="4" t="s">
        <v>54</v>
      </c>
      <c r="J2689" s="4" t="s">
        <v>57</v>
      </c>
      <c r="K2689" s="10">
        <v>799</v>
      </c>
      <c r="L2689" s="9">
        <v>1142.57</v>
      </c>
    </row>
    <row r="2690" spans="1:12" x14ac:dyDescent="0.25">
      <c r="A2690" s="2" t="s">
        <v>42</v>
      </c>
      <c r="B2690" s="2">
        <v>2023</v>
      </c>
      <c r="C2690" s="46">
        <v>44986</v>
      </c>
      <c r="D2690" s="54">
        <f t="shared" si="47"/>
        <v>44986</v>
      </c>
      <c r="E2690" s="2" t="s">
        <v>53</v>
      </c>
      <c r="F2690" s="2" t="s">
        <v>55</v>
      </c>
      <c r="G2690" s="2" t="s">
        <v>56</v>
      </c>
      <c r="H2690" s="2" t="s">
        <v>52</v>
      </c>
      <c r="I2690" s="2" t="s">
        <v>54</v>
      </c>
      <c r="J2690" s="2" t="s">
        <v>57</v>
      </c>
      <c r="K2690" s="11">
        <v>885</v>
      </c>
      <c r="L2690" s="8">
        <v>1265.55</v>
      </c>
    </row>
    <row r="2691" spans="1:12" x14ac:dyDescent="0.25">
      <c r="A2691" s="4" t="s">
        <v>41</v>
      </c>
      <c r="B2691" s="4">
        <v>2023</v>
      </c>
      <c r="C2691" s="47">
        <v>45047</v>
      </c>
      <c r="D2691" s="55">
        <f t="shared" si="47"/>
        <v>45047</v>
      </c>
      <c r="E2691" s="4" t="s">
        <v>53</v>
      </c>
      <c r="F2691" s="4" t="s">
        <v>55</v>
      </c>
      <c r="G2691" s="4" t="s">
        <v>56</v>
      </c>
      <c r="H2691" s="4" t="s">
        <v>52</v>
      </c>
      <c r="I2691" s="4" t="s">
        <v>54</v>
      </c>
      <c r="J2691" s="4" t="s">
        <v>57</v>
      </c>
      <c r="K2691" s="10">
        <v>284</v>
      </c>
      <c r="L2691" s="9">
        <v>406.12</v>
      </c>
    </row>
    <row r="2692" spans="1:12" x14ac:dyDescent="0.25">
      <c r="A2692" s="2" t="s">
        <v>42</v>
      </c>
      <c r="B2692" s="2">
        <v>2023</v>
      </c>
      <c r="C2692" s="46">
        <v>45047</v>
      </c>
      <c r="D2692" s="54">
        <f t="shared" si="47"/>
        <v>45047</v>
      </c>
      <c r="E2692" s="2" t="s">
        <v>53</v>
      </c>
      <c r="F2692" s="2" t="s">
        <v>55</v>
      </c>
      <c r="G2692" s="2" t="s">
        <v>56</v>
      </c>
      <c r="H2692" s="2" t="s">
        <v>52</v>
      </c>
      <c r="I2692" s="2" t="s">
        <v>54</v>
      </c>
      <c r="J2692" s="2" t="s">
        <v>57</v>
      </c>
      <c r="K2692" s="11">
        <v>254</v>
      </c>
      <c r="L2692" s="8">
        <v>363.22</v>
      </c>
    </row>
    <row r="2693" spans="1:12" x14ac:dyDescent="0.25">
      <c r="A2693" s="4" t="s">
        <v>41</v>
      </c>
      <c r="B2693" s="4">
        <v>2023</v>
      </c>
      <c r="C2693" s="47">
        <v>45047</v>
      </c>
      <c r="D2693" s="55">
        <f t="shared" si="47"/>
        <v>45047</v>
      </c>
      <c r="E2693" s="4" t="s">
        <v>53</v>
      </c>
      <c r="F2693" s="4" t="s">
        <v>55</v>
      </c>
      <c r="G2693" s="4" t="s">
        <v>56</v>
      </c>
      <c r="H2693" s="4" t="s">
        <v>52</v>
      </c>
      <c r="I2693" s="4" t="s">
        <v>54</v>
      </c>
      <c r="J2693" s="4" t="s">
        <v>57</v>
      </c>
      <c r="K2693" s="10">
        <v>256</v>
      </c>
      <c r="L2693" s="9">
        <v>366.08</v>
      </c>
    </row>
    <row r="2694" spans="1:12" x14ac:dyDescent="0.25">
      <c r="A2694" s="2" t="s">
        <v>41</v>
      </c>
      <c r="B2694" s="2">
        <v>2023</v>
      </c>
      <c r="C2694" s="46">
        <v>45047</v>
      </c>
      <c r="D2694" s="54">
        <f t="shared" si="47"/>
        <v>45047</v>
      </c>
      <c r="E2694" s="2" t="s">
        <v>53</v>
      </c>
      <c r="F2694" s="2" t="s">
        <v>55</v>
      </c>
      <c r="G2694" s="2" t="s">
        <v>56</v>
      </c>
      <c r="H2694" s="2" t="s">
        <v>52</v>
      </c>
      <c r="I2694" s="2" t="s">
        <v>54</v>
      </c>
      <c r="J2694" s="2" t="s">
        <v>57</v>
      </c>
      <c r="K2694" s="11">
        <v>792</v>
      </c>
      <c r="L2694" s="8">
        <v>1132.56</v>
      </c>
    </row>
    <row r="2695" spans="1:12" x14ac:dyDescent="0.25">
      <c r="A2695" s="4" t="s">
        <v>41</v>
      </c>
      <c r="B2695" s="4">
        <v>2023</v>
      </c>
      <c r="C2695" s="47">
        <v>45047</v>
      </c>
      <c r="D2695" s="55">
        <f t="shared" si="47"/>
        <v>45047</v>
      </c>
      <c r="E2695" s="4" t="s">
        <v>53</v>
      </c>
      <c r="F2695" s="4" t="s">
        <v>55</v>
      </c>
      <c r="G2695" s="4" t="s">
        <v>56</v>
      </c>
      <c r="H2695" s="4" t="s">
        <v>52</v>
      </c>
      <c r="I2695" s="4" t="s">
        <v>54</v>
      </c>
      <c r="J2695" s="4" t="s">
        <v>57</v>
      </c>
      <c r="K2695" s="10">
        <v>878</v>
      </c>
      <c r="L2695" s="9">
        <v>1255.54</v>
      </c>
    </row>
    <row r="2696" spans="1:12" x14ac:dyDescent="0.25">
      <c r="A2696" s="2" t="s">
        <v>41</v>
      </c>
      <c r="B2696" s="2">
        <v>2023</v>
      </c>
      <c r="C2696" s="46">
        <v>45047</v>
      </c>
      <c r="D2696" s="54">
        <f t="shared" si="47"/>
        <v>45047</v>
      </c>
      <c r="E2696" s="2" t="s">
        <v>53</v>
      </c>
      <c r="F2696" s="2" t="s">
        <v>55</v>
      </c>
      <c r="G2696" s="2" t="s">
        <v>56</v>
      </c>
      <c r="H2696" s="2" t="s">
        <v>52</v>
      </c>
      <c r="I2696" s="2" t="s">
        <v>54</v>
      </c>
      <c r="J2696" s="2" t="s">
        <v>57</v>
      </c>
      <c r="K2696" s="11">
        <v>831</v>
      </c>
      <c r="L2696" s="8">
        <v>526.24</v>
      </c>
    </row>
    <row r="2697" spans="1:12" x14ac:dyDescent="0.25">
      <c r="A2697" s="4" t="s">
        <v>41</v>
      </c>
      <c r="B2697" s="4">
        <v>2023</v>
      </c>
      <c r="C2697" s="47">
        <v>45047</v>
      </c>
      <c r="D2697" s="55">
        <f t="shared" si="47"/>
        <v>45047</v>
      </c>
      <c r="E2697" s="4" t="s">
        <v>53</v>
      </c>
      <c r="F2697" s="4" t="s">
        <v>55</v>
      </c>
      <c r="G2697" s="4" t="s">
        <v>56</v>
      </c>
      <c r="H2697" s="4" t="s">
        <v>52</v>
      </c>
      <c r="I2697" s="4" t="s">
        <v>54</v>
      </c>
      <c r="J2697" s="4" t="s">
        <v>57</v>
      </c>
      <c r="K2697" s="10">
        <v>255</v>
      </c>
      <c r="L2697" s="9">
        <v>364.65</v>
      </c>
    </row>
    <row r="2698" spans="1:12" x14ac:dyDescent="0.25">
      <c r="A2698" s="2" t="s">
        <v>41</v>
      </c>
      <c r="B2698" s="2">
        <v>2023</v>
      </c>
      <c r="C2698" s="46">
        <v>45047</v>
      </c>
      <c r="D2698" s="54">
        <f t="shared" si="47"/>
        <v>45047</v>
      </c>
      <c r="E2698" s="2" t="s">
        <v>53</v>
      </c>
      <c r="F2698" s="2" t="s">
        <v>55</v>
      </c>
      <c r="G2698" s="2" t="s">
        <v>56</v>
      </c>
      <c r="H2698" s="2" t="s">
        <v>52</v>
      </c>
      <c r="I2698" s="2" t="s">
        <v>54</v>
      </c>
      <c r="J2698" s="2" t="s">
        <v>57</v>
      </c>
      <c r="K2698" s="11">
        <v>283</v>
      </c>
      <c r="L2698" s="8">
        <v>404.69</v>
      </c>
    </row>
    <row r="2699" spans="1:12" x14ac:dyDescent="0.25">
      <c r="A2699" s="4" t="s">
        <v>42</v>
      </c>
      <c r="B2699" s="4">
        <v>2023</v>
      </c>
      <c r="C2699" s="47">
        <v>45047</v>
      </c>
      <c r="D2699" s="55">
        <f t="shared" si="47"/>
        <v>45047</v>
      </c>
      <c r="E2699" s="4" t="s">
        <v>53</v>
      </c>
      <c r="F2699" s="4" t="s">
        <v>55</v>
      </c>
      <c r="G2699" s="4" t="s">
        <v>56</v>
      </c>
      <c r="H2699" s="4" t="s">
        <v>52</v>
      </c>
      <c r="I2699" s="4" t="s">
        <v>54</v>
      </c>
      <c r="J2699" s="4" t="s">
        <v>57</v>
      </c>
      <c r="K2699" s="10">
        <v>801</v>
      </c>
      <c r="L2699" s="9">
        <v>1145.43</v>
      </c>
    </row>
    <row r="2700" spans="1:12" x14ac:dyDescent="0.25">
      <c r="A2700" s="2" t="s">
        <v>41</v>
      </c>
      <c r="B2700" s="2">
        <v>2023</v>
      </c>
      <c r="C2700" s="46">
        <v>45047</v>
      </c>
      <c r="D2700" s="54">
        <f t="shared" si="47"/>
        <v>45047</v>
      </c>
      <c r="E2700" s="2" t="s">
        <v>53</v>
      </c>
      <c r="F2700" s="2" t="s">
        <v>55</v>
      </c>
      <c r="G2700" s="2" t="s">
        <v>56</v>
      </c>
      <c r="H2700" s="2" t="s">
        <v>52</v>
      </c>
      <c r="I2700" s="2" t="s">
        <v>54</v>
      </c>
      <c r="J2700" s="2" t="s">
        <v>57</v>
      </c>
      <c r="K2700" s="11">
        <v>257</v>
      </c>
      <c r="L2700" s="8">
        <v>367.51</v>
      </c>
    </row>
    <row r="2701" spans="1:12" x14ac:dyDescent="0.25">
      <c r="A2701" s="4" t="s">
        <v>40</v>
      </c>
      <c r="B2701" s="4">
        <v>2023</v>
      </c>
      <c r="C2701" s="47">
        <v>45231</v>
      </c>
      <c r="D2701" s="55">
        <f t="shared" si="47"/>
        <v>45231</v>
      </c>
      <c r="E2701" s="4" t="s">
        <v>53</v>
      </c>
      <c r="F2701" s="4" t="s">
        <v>55</v>
      </c>
      <c r="G2701" s="4" t="s">
        <v>56</v>
      </c>
      <c r="H2701" s="4" t="s">
        <v>52</v>
      </c>
      <c r="I2701" s="4" t="s">
        <v>54</v>
      </c>
      <c r="J2701" s="4" t="s">
        <v>57</v>
      </c>
      <c r="K2701" s="10">
        <v>224</v>
      </c>
      <c r="L2701" s="9">
        <v>320.32</v>
      </c>
    </row>
    <row r="2702" spans="1:12" x14ac:dyDescent="0.25">
      <c r="A2702" s="2" t="s">
        <v>40</v>
      </c>
      <c r="B2702" s="2">
        <v>2023</v>
      </c>
      <c r="C2702" s="46">
        <v>45231</v>
      </c>
      <c r="D2702" s="54">
        <f t="shared" si="47"/>
        <v>45231</v>
      </c>
      <c r="E2702" s="2" t="s">
        <v>53</v>
      </c>
      <c r="F2702" s="2" t="s">
        <v>55</v>
      </c>
      <c r="G2702" s="2" t="s">
        <v>56</v>
      </c>
      <c r="H2702" s="2" t="s">
        <v>52</v>
      </c>
      <c r="I2702" s="2" t="s">
        <v>54</v>
      </c>
      <c r="J2702" s="2" t="s">
        <v>57</v>
      </c>
      <c r="K2702" s="11">
        <v>250</v>
      </c>
      <c r="L2702" s="8">
        <v>357.5</v>
      </c>
    </row>
    <row r="2703" spans="1:12" x14ac:dyDescent="0.25">
      <c r="A2703" s="4" t="s">
        <v>40</v>
      </c>
      <c r="B2703" s="4">
        <v>2023</v>
      </c>
      <c r="C2703" s="47">
        <v>45231</v>
      </c>
      <c r="D2703" s="55">
        <f t="shared" si="47"/>
        <v>45231</v>
      </c>
      <c r="E2703" s="4" t="s">
        <v>53</v>
      </c>
      <c r="F2703" s="4" t="s">
        <v>55</v>
      </c>
      <c r="G2703" s="4" t="s">
        <v>56</v>
      </c>
      <c r="H2703" s="4" t="s">
        <v>52</v>
      </c>
      <c r="I2703" s="4" t="s">
        <v>54</v>
      </c>
      <c r="J2703" s="4" t="s">
        <v>57</v>
      </c>
      <c r="K2703" s="10">
        <v>226</v>
      </c>
      <c r="L2703" s="9">
        <v>323.18</v>
      </c>
    </row>
    <row r="2704" spans="1:12" x14ac:dyDescent="0.25">
      <c r="A2704" s="2" t="s">
        <v>40</v>
      </c>
      <c r="B2704" s="2">
        <v>2023</v>
      </c>
      <c r="C2704" s="46">
        <v>45231</v>
      </c>
      <c r="D2704" s="54">
        <f t="shared" si="47"/>
        <v>45231</v>
      </c>
      <c r="E2704" s="2" t="s">
        <v>53</v>
      </c>
      <c r="F2704" s="2" t="s">
        <v>55</v>
      </c>
      <c r="G2704" s="2" t="s">
        <v>56</v>
      </c>
      <c r="H2704" s="2" t="s">
        <v>52</v>
      </c>
      <c r="I2704" s="2" t="s">
        <v>54</v>
      </c>
      <c r="J2704" s="2" t="s">
        <v>57</v>
      </c>
      <c r="K2704" s="11">
        <v>797</v>
      </c>
      <c r="L2704" s="8">
        <v>1139.71</v>
      </c>
    </row>
    <row r="2705" spans="1:12" x14ac:dyDescent="0.25">
      <c r="A2705" s="4" t="s">
        <v>40</v>
      </c>
      <c r="B2705" s="4">
        <v>2023</v>
      </c>
      <c r="C2705" s="47">
        <v>45231</v>
      </c>
      <c r="D2705" s="55">
        <f t="shared" si="47"/>
        <v>45231</v>
      </c>
      <c r="E2705" s="4" t="s">
        <v>53</v>
      </c>
      <c r="F2705" s="4" t="s">
        <v>55</v>
      </c>
      <c r="G2705" s="4" t="s">
        <v>56</v>
      </c>
      <c r="H2705" s="4" t="s">
        <v>52</v>
      </c>
      <c r="I2705" s="4" t="s">
        <v>54</v>
      </c>
      <c r="J2705" s="4" t="s">
        <v>57</v>
      </c>
      <c r="K2705" s="10">
        <v>884</v>
      </c>
      <c r="L2705" s="9">
        <v>1264.1199999999999</v>
      </c>
    </row>
    <row r="2706" spans="1:12" x14ac:dyDescent="0.25">
      <c r="A2706" s="2" t="s">
        <v>40</v>
      </c>
      <c r="B2706" s="2">
        <v>2023</v>
      </c>
      <c r="C2706" s="46">
        <v>45231</v>
      </c>
      <c r="D2706" s="54">
        <f t="shared" si="47"/>
        <v>45231</v>
      </c>
      <c r="E2706" s="2" t="s">
        <v>53</v>
      </c>
      <c r="F2706" s="2" t="s">
        <v>55</v>
      </c>
      <c r="G2706" s="2" t="s">
        <v>56</v>
      </c>
      <c r="H2706" s="2" t="s">
        <v>52</v>
      </c>
      <c r="I2706" s="2" t="s">
        <v>54</v>
      </c>
      <c r="J2706" s="2" t="s">
        <v>57</v>
      </c>
      <c r="K2706" s="11">
        <v>837</v>
      </c>
      <c r="L2706" s="8">
        <v>526.24</v>
      </c>
    </row>
    <row r="2707" spans="1:12" x14ac:dyDescent="0.25">
      <c r="A2707" s="4" t="s">
        <v>40</v>
      </c>
      <c r="B2707" s="4">
        <v>2023</v>
      </c>
      <c r="C2707" s="47">
        <v>45231</v>
      </c>
      <c r="D2707" s="55">
        <f t="shared" si="47"/>
        <v>45231</v>
      </c>
      <c r="E2707" s="4" t="s">
        <v>53</v>
      </c>
      <c r="F2707" s="4" t="s">
        <v>55</v>
      </c>
      <c r="G2707" s="4" t="s">
        <v>56</v>
      </c>
      <c r="H2707" s="4" t="s">
        <v>52</v>
      </c>
      <c r="I2707" s="4" t="s">
        <v>54</v>
      </c>
      <c r="J2707" s="4" t="s">
        <v>57</v>
      </c>
      <c r="K2707" s="10">
        <v>225</v>
      </c>
      <c r="L2707" s="9">
        <v>321.75</v>
      </c>
    </row>
    <row r="2708" spans="1:12" x14ac:dyDescent="0.25">
      <c r="A2708" s="2" t="s">
        <v>40</v>
      </c>
      <c r="B2708" s="2">
        <v>2023</v>
      </c>
      <c r="C2708" s="46">
        <v>45231</v>
      </c>
      <c r="D2708" s="54">
        <f t="shared" si="47"/>
        <v>45231</v>
      </c>
      <c r="E2708" s="2" t="s">
        <v>53</v>
      </c>
      <c r="F2708" s="2" t="s">
        <v>55</v>
      </c>
      <c r="G2708" s="2" t="s">
        <v>56</v>
      </c>
      <c r="H2708" s="2" t="s">
        <v>52</v>
      </c>
      <c r="I2708" s="2" t="s">
        <v>54</v>
      </c>
      <c r="J2708" s="2" t="s">
        <v>57</v>
      </c>
      <c r="K2708" s="11">
        <v>253</v>
      </c>
      <c r="L2708" s="8">
        <v>361.78999999999996</v>
      </c>
    </row>
    <row r="2709" spans="1:12" x14ac:dyDescent="0.25">
      <c r="A2709" s="4" t="s">
        <v>40</v>
      </c>
      <c r="B2709" s="4">
        <v>2023</v>
      </c>
      <c r="C2709" s="47">
        <v>45231</v>
      </c>
      <c r="D2709" s="55">
        <f t="shared" si="47"/>
        <v>45231</v>
      </c>
      <c r="E2709" s="4" t="s">
        <v>53</v>
      </c>
      <c r="F2709" s="4" t="s">
        <v>55</v>
      </c>
      <c r="G2709" s="4" t="s">
        <v>56</v>
      </c>
      <c r="H2709" s="4" t="s">
        <v>52</v>
      </c>
      <c r="I2709" s="4" t="s">
        <v>54</v>
      </c>
      <c r="J2709" s="4" t="s">
        <v>57</v>
      </c>
      <c r="K2709" s="10">
        <v>223</v>
      </c>
      <c r="L2709" s="9">
        <v>318.89</v>
      </c>
    </row>
    <row r="2710" spans="1:12" x14ac:dyDescent="0.25">
      <c r="A2710" s="2" t="s">
        <v>40</v>
      </c>
      <c r="B2710" s="2">
        <v>2023</v>
      </c>
      <c r="C2710" s="46">
        <v>45231</v>
      </c>
      <c r="D2710" s="54">
        <f t="shared" si="47"/>
        <v>45231</v>
      </c>
      <c r="E2710" s="2" t="s">
        <v>53</v>
      </c>
      <c r="F2710" s="2" t="s">
        <v>55</v>
      </c>
      <c r="G2710" s="2" t="s">
        <v>56</v>
      </c>
      <c r="H2710" s="2" t="s">
        <v>52</v>
      </c>
      <c r="I2710" s="2" t="s">
        <v>54</v>
      </c>
      <c r="J2710" s="2" t="s">
        <v>57</v>
      </c>
      <c r="K2710" s="11">
        <v>806</v>
      </c>
      <c r="L2710" s="8">
        <v>1152.58</v>
      </c>
    </row>
    <row r="2711" spans="1:12" x14ac:dyDescent="0.25">
      <c r="A2711" s="4" t="s">
        <v>41</v>
      </c>
      <c r="B2711" s="4">
        <v>2023</v>
      </c>
      <c r="C2711" s="47">
        <v>45200</v>
      </c>
      <c r="D2711" s="55">
        <f t="shared" si="47"/>
        <v>45200</v>
      </c>
      <c r="E2711" s="4" t="s">
        <v>53</v>
      </c>
      <c r="F2711" s="4" t="s">
        <v>55</v>
      </c>
      <c r="G2711" s="4" t="s">
        <v>56</v>
      </c>
      <c r="H2711" s="4" t="s">
        <v>52</v>
      </c>
      <c r="I2711" s="4" t="s">
        <v>54</v>
      </c>
      <c r="J2711" s="4" t="s">
        <v>57</v>
      </c>
      <c r="K2711" s="10">
        <v>254</v>
      </c>
      <c r="L2711" s="9">
        <v>363.22</v>
      </c>
    </row>
    <row r="2712" spans="1:12" x14ac:dyDescent="0.25">
      <c r="A2712" s="2" t="s">
        <v>41</v>
      </c>
      <c r="B2712" s="2">
        <v>2023</v>
      </c>
      <c r="C2712" s="46">
        <v>45200</v>
      </c>
      <c r="D2712" s="54">
        <f t="shared" si="47"/>
        <v>45200</v>
      </c>
      <c r="E2712" s="2" t="s">
        <v>53</v>
      </c>
      <c r="F2712" s="2" t="s">
        <v>55</v>
      </c>
      <c r="G2712" s="2" t="s">
        <v>56</v>
      </c>
      <c r="H2712" s="2" t="s">
        <v>52</v>
      </c>
      <c r="I2712" s="2" t="s">
        <v>54</v>
      </c>
      <c r="J2712" s="2" t="s">
        <v>57</v>
      </c>
      <c r="K2712" s="11">
        <v>230</v>
      </c>
      <c r="L2712" s="8">
        <v>328.9</v>
      </c>
    </row>
    <row r="2713" spans="1:12" x14ac:dyDescent="0.25">
      <c r="A2713" s="4" t="s">
        <v>41</v>
      </c>
      <c r="B2713" s="4">
        <v>2023</v>
      </c>
      <c r="C2713" s="47">
        <v>45200</v>
      </c>
      <c r="D2713" s="55">
        <f t="shared" si="47"/>
        <v>45200</v>
      </c>
      <c r="E2713" s="4" t="s">
        <v>53</v>
      </c>
      <c r="F2713" s="4" t="s">
        <v>55</v>
      </c>
      <c r="G2713" s="4" t="s">
        <v>56</v>
      </c>
      <c r="H2713" s="4" t="s">
        <v>52</v>
      </c>
      <c r="I2713" s="4" t="s">
        <v>54</v>
      </c>
      <c r="J2713" s="4" t="s">
        <v>57</v>
      </c>
      <c r="K2713" s="10">
        <v>256</v>
      </c>
      <c r="L2713" s="9">
        <v>366.08</v>
      </c>
    </row>
    <row r="2714" spans="1:12" x14ac:dyDescent="0.25">
      <c r="A2714" s="2" t="s">
        <v>41</v>
      </c>
      <c r="B2714" s="2">
        <v>2023</v>
      </c>
      <c r="C2714" s="46">
        <v>45200</v>
      </c>
      <c r="D2714" s="54">
        <f t="shared" si="47"/>
        <v>45200</v>
      </c>
      <c r="E2714" s="2" t="s">
        <v>53</v>
      </c>
      <c r="F2714" s="2" t="s">
        <v>55</v>
      </c>
      <c r="G2714" s="2" t="s">
        <v>56</v>
      </c>
      <c r="H2714" s="2" t="s">
        <v>52</v>
      </c>
      <c r="I2714" s="2" t="s">
        <v>54</v>
      </c>
      <c r="J2714" s="2" t="s">
        <v>57</v>
      </c>
      <c r="K2714" s="11">
        <v>796</v>
      </c>
      <c r="L2714" s="8">
        <v>1138.28</v>
      </c>
    </row>
    <row r="2715" spans="1:12" x14ac:dyDescent="0.25">
      <c r="A2715" s="4" t="s">
        <v>40</v>
      </c>
      <c r="B2715" s="4">
        <v>2023</v>
      </c>
      <c r="C2715" s="47">
        <v>45200</v>
      </c>
      <c r="D2715" s="55">
        <f t="shared" si="47"/>
        <v>45200</v>
      </c>
      <c r="E2715" s="4" t="s">
        <v>53</v>
      </c>
      <c r="F2715" s="4" t="s">
        <v>55</v>
      </c>
      <c r="G2715" s="4" t="s">
        <v>56</v>
      </c>
      <c r="H2715" s="4" t="s">
        <v>52</v>
      </c>
      <c r="I2715" s="4" t="s">
        <v>54</v>
      </c>
      <c r="J2715" s="4" t="s">
        <v>57</v>
      </c>
      <c r="K2715" s="10">
        <v>883</v>
      </c>
      <c r="L2715" s="9">
        <v>1262.69</v>
      </c>
    </row>
    <row r="2716" spans="1:12" x14ac:dyDescent="0.25">
      <c r="A2716" s="2" t="s">
        <v>40</v>
      </c>
      <c r="B2716" s="2">
        <v>2023</v>
      </c>
      <c r="C2716" s="46">
        <v>45200</v>
      </c>
      <c r="D2716" s="54">
        <f t="shared" si="47"/>
        <v>45200</v>
      </c>
      <c r="E2716" s="2" t="s">
        <v>53</v>
      </c>
      <c r="F2716" s="2" t="s">
        <v>55</v>
      </c>
      <c r="G2716" s="2" t="s">
        <v>56</v>
      </c>
      <c r="H2716" s="2" t="s">
        <v>52</v>
      </c>
      <c r="I2716" s="2" t="s">
        <v>54</v>
      </c>
      <c r="J2716" s="2" t="s">
        <v>57</v>
      </c>
      <c r="K2716" s="11">
        <v>836</v>
      </c>
      <c r="L2716" s="8">
        <v>526.24</v>
      </c>
    </row>
    <row r="2717" spans="1:12" x14ac:dyDescent="0.25">
      <c r="A2717" s="4" t="s">
        <v>41</v>
      </c>
      <c r="B2717" s="4">
        <v>2023</v>
      </c>
      <c r="C2717" s="47">
        <v>45200</v>
      </c>
      <c r="D2717" s="55">
        <f t="shared" si="47"/>
        <v>45200</v>
      </c>
      <c r="E2717" s="4" t="s">
        <v>53</v>
      </c>
      <c r="F2717" s="4" t="s">
        <v>55</v>
      </c>
      <c r="G2717" s="4" t="s">
        <v>56</v>
      </c>
      <c r="H2717" s="4" t="s">
        <v>52</v>
      </c>
      <c r="I2717" s="4" t="s">
        <v>54</v>
      </c>
      <c r="J2717" s="4" t="s">
        <v>57</v>
      </c>
      <c r="K2717" s="10">
        <v>231</v>
      </c>
      <c r="L2717" s="9">
        <v>330.33</v>
      </c>
    </row>
    <row r="2718" spans="1:12" x14ac:dyDescent="0.25">
      <c r="A2718" s="2" t="s">
        <v>41</v>
      </c>
      <c r="B2718" s="2">
        <v>2023</v>
      </c>
      <c r="C2718" s="46">
        <v>45200</v>
      </c>
      <c r="D2718" s="54">
        <f t="shared" si="47"/>
        <v>45200</v>
      </c>
      <c r="E2718" s="2" t="s">
        <v>53</v>
      </c>
      <c r="F2718" s="2" t="s">
        <v>55</v>
      </c>
      <c r="G2718" s="2" t="s">
        <v>56</v>
      </c>
      <c r="H2718" s="2" t="s">
        <v>52</v>
      </c>
      <c r="I2718" s="2" t="s">
        <v>54</v>
      </c>
      <c r="J2718" s="2" t="s">
        <v>57</v>
      </c>
      <c r="K2718" s="11">
        <v>229</v>
      </c>
      <c r="L2718" s="8">
        <v>327.47000000000003</v>
      </c>
    </row>
    <row r="2719" spans="1:12" x14ac:dyDescent="0.25">
      <c r="A2719" s="4" t="s">
        <v>41</v>
      </c>
      <c r="B2719" s="4">
        <v>2023</v>
      </c>
      <c r="C2719" s="47">
        <v>45200</v>
      </c>
      <c r="D2719" s="55">
        <f t="shared" si="47"/>
        <v>45200</v>
      </c>
      <c r="E2719" s="4" t="s">
        <v>53</v>
      </c>
      <c r="F2719" s="4" t="s">
        <v>55</v>
      </c>
      <c r="G2719" s="4" t="s">
        <v>56</v>
      </c>
      <c r="H2719" s="4" t="s">
        <v>52</v>
      </c>
      <c r="I2719" s="4" t="s">
        <v>54</v>
      </c>
      <c r="J2719" s="4" t="s">
        <v>57</v>
      </c>
      <c r="K2719" s="10">
        <v>805</v>
      </c>
      <c r="L2719" s="9">
        <v>1151.1500000000001</v>
      </c>
    </row>
    <row r="2720" spans="1:12" x14ac:dyDescent="0.25">
      <c r="A2720" s="2" t="s">
        <v>41</v>
      </c>
      <c r="B2720" s="2">
        <v>2023</v>
      </c>
      <c r="C2720" s="46">
        <v>45200</v>
      </c>
      <c r="D2720" s="54">
        <f t="shared" si="47"/>
        <v>45200</v>
      </c>
      <c r="E2720" s="2" t="s">
        <v>53</v>
      </c>
      <c r="F2720" s="2" t="s">
        <v>55</v>
      </c>
      <c r="G2720" s="2" t="s">
        <v>56</v>
      </c>
      <c r="H2720" s="2" t="s">
        <v>52</v>
      </c>
      <c r="I2720" s="2" t="s">
        <v>54</v>
      </c>
      <c r="J2720" s="2" t="s">
        <v>57</v>
      </c>
      <c r="K2720" s="11">
        <v>227</v>
      </c>
      <c r="L2720" s="8">
        <v>324.61</v>
      </c>
    </row>
    <row r="2721" spans="1:12" x14ac:dyDescent="0.25">
      <c r="A2721" s="4" t="s">
        <v>42</v>
      </c>
      <c r="B2721" s="4">
        <v>2023</v>
      </c>
      <c r="C2721" s="47">
        <v>45170</v>
      </c>
      <c r="D2721" s="55">
        <f t="shared" si="47"/>
        <v>45170</v>
      </c>
      <c r="E2721" s="4" t="s">
        <v>53</v>
      </c>
      <c r="F2721" s="4" t="s">
        <v>55</v>
      </c>
      <c r="G2721" s="4" t="s">
        <v>56</v>
      </c>
      <c r="H2721" s="4" t="s">
        <v>52</v>
      </c>
      <c r="I2721" s="4" t="s">
        <v>54</v>
      </c>
      <c r="J2721" s="4" t="s">
        <v>57</v>
      </c>
      <c r="K2721" s="10">
        <v>260</v>
      </c>
      <c r="L2721" s="9">
        <v>371.8</v>
      </c>
    </row>
    <row r="2722" spans="1:12" x14ac:dyDescent="0.25">
      <c r="A2722" s="2" t="s">
        <v>40</v>
      </c>
      <c r="B2722" s="2">
        <v>2023</v>
      </c>
      <c r="C2722" s="46">
        <v>45170</v>
      </c>
      <c r="D2722" s="54">
        <f t="shared" si="47"/>
        <v>45170</v>
      </c>
      <c r="E2722" s="2" t="s">
        <v>53</v>
      </c>
      <c r="F2722" s="2" t="s">
        <v>55</v>
      </c>
      <c r="G2722" s="2" t="s">
        <v>56</v>
      </c>
      <c r="H2722" s="2" t="s">
        <v>52</v>
      </c>
      <c r="I2722" s="2" t="s">
        <v>54</v>
      </c>
      <c r="J2722" s="2" t="s">
        <v>57</v>
      </c>
      <c r="K2722" s="11">
        <v>236</v>
      </c>
      <c r="L2722" s="8">
        <v>337.48</v>
      </c>
    </row>
    <row r="2723" spans="1:12" x14ac:dyDescent="0.25">
      <c r="A2723" s="4" t="s">
        <v>41</v>
      </c>
      <c r="B2723" s="4">
        <v>2023</v>
      </c>
      <c r="C2723" s="47">
        <v>45170</v>
      </c>
      <c r="D2723" s="55">
        <f t="shared" ref="D2723" si="48">C2723</f>
        <v>45170</v>
      </c>
      <c r="E2723" s="4" t="s">
        <v>53</v>
      </c>
      <c r="F2723" s="4" t="s">
        <v>55</v>
      </c>
      <c r="G2723" s="4" t="s">
        <v>56</v>
      </c>
      <c r="H2723" s="4" t="s">
        <v>52</v>
      </c>
      <c r="I2723" s="4" t="s">
        <v>54</v>
      </c>
      <c r="J2723" s="4" t="s">
        <v>57</v>
      </c>
      <c r="K2723" s="10">
        <v>262</v>
      </c>
      <c r="L2723" s="9">
        <v>374.65999999999997</v>
      </c>
    </row>
    <row r="2724" spans="1:12" x14ac:dyDescent="0.25">
      <c r="A2724" s="2" t="s">
        <v>44</v>
      </c>
      <c r="B2724" s="2">
        <v>2023</v>
      </c>
      <c r="C2724" s="46">
        <v>45170</v>
      </c>
      <c r="D2724" s="54">
        <f t="shared" ref="D2724" si="49">C2724</f>
        <v>45170</v>
      </c>
      <c r="E2724" s="2" t="s">
        <v>53</v>
      </c>
      <c r="F2724" s="2" t="s">
        <v>55</v>
      </c>
      <c r="G2724" s="2" t="s">
        <v>56</v>
      </c>
      <c r="H2724" s="2" t="s">
        <v>52</v>
      </c>
      <c r="I2724" s="2" t="s">
        <v>54</v>
      </c>
      <c r="J2724" s="2" t="s">
        <v>57</v>
      </c>
      <c r="K2724" s="11">
        <v>232</v>
      </c>
      <c r="L2724" s="8">
        <v>331.76</v>
      </c>
    </row>
    <row r="2725" spans="1:12" x14ac:dyDescent="0.25">
      <c r="A2725" s="4" t="s">
        <v>40</v>
      </c>
      <c r="B2725" s="4">
        <v>2023</v>
      </c>
      <c r="C2725" s="47">
        <v>45170</v>
      </c>
      <c r="D2725" s="55">
        <f t="shared" ref="D2725" si="50">C2725</f>
        <v>45170</v>
      </c>
      <c r="E2725" s="4" t="s">
        <v>53</v>
      </c>
      <c r="F2725" s="4" t="s">
        <v>55</v>
      </c>
      <c r="G2725" s="4" t="s">
        <v>56</v>
      </c>
      <c r="H2725" s="4" t="s">
        <v>52</v>
      </c>
      <c r="I2725" s="4" t="s">
        <v>54</v>
      </c>
      <c r="J2725" s="4" t="s">
        <v>57</v>
      </c>
      <c r="K2725" s="10">
        <v>795</v>
      </c>
      <c r="L2725" s="9">
        <v>1136.8499999999999</v>
      </c>
    </row>
    <row r="2726" spans="1:12" x14ac:dyDescent="0.25">
      <c r="A2726" s="2" t="s">
        <v>41</v>
      </c>
      <c r="B2726" s="2">
        <v>2023</v>
      </c>
      <c r="C2726" s="46">
        <v>45170</v>
      </c>
      <c r="D2726" s="54">
        <f t="shared" ref="D2726" si="51">C2726</f>
        <v>45170</v>
      </c>
      <c r="E2726" s="2" t="s">
        <v>53</v>
      </c>
      <c r="F2726" s="2" t="s">
        <v>55</v>
      </c>
      <c r="G2726" s="2" t="s">
        <v>56</v>
      </c>
      <c r="H2726" s="2" t="s">
        <v>52</v>
      </c>
      <c r="I2726" s="2" t="s">
        <v>54</v>
      </c>
      <c r="J2726" s="2" t="s">
        <v>57</v>
      </c>
      <c r="K2726" s="11">
        <v>882</v>
      </c>
      <c r="L2726" s="8">
        <v>1261.26</v>
      </c>
    </row>
    <row r="2727" spans="1:12" x14ac:dyDescent="0.25">
      <c r="A2727" s="4" t="s">
        <v>41</v>
      </c>
      <c r="B2727" s="4">
        <v>2023</v>
      </c>
      <c r="C2727" s="47">
        <v>45170</v>
      </c>
      <c r="D2727" s="55">
        <f t="shared" ref="D2727" si="52">C2727</f>
        <v>45170</v>
      </c>
      <c r="E2727" s="4" t="s">
        <v>53</v>
      </c>
      <c r="F2727" s="4" t="s">
        <v>55</v>
      </c>
      <c r="G2727" s="4" t="s">
        <v>56</v>
      </c>
      <c r="H2727" s="4" t="s">
        <v>52</v>
      </c>
      <c r="I2727" s="4" t="s">
        <v>54</v>
      </c>
      <c r="J2727" s="4" t="s">
        <v>57</v>
      </c>
      <c r="K2727" s="10">
        <v>835</v>
      </c>
      <c r="L2727" s="9">
        <v>526.24</v>
      </c>
    </row>
    <row r="2728" spans="1:12" x14ac:dyDescent="0.25">
      <c r="A2728" s="2" t="s">
        <v>40</v>
      </c>
      <c r="B2728" s="2">
        <v>2023</v>
      </c>
      <c r="C2728" s="46">
        <v>45170</v>
      </c>
      <c r="D2728" s="54">
        <f t="shared" ref="D2728" si="53">C2728</f>
        <v>45170</v>
      </c>
      <c r="E2728" s="2" t="s">
        <v>53</v>
      </c>
      <c r="F2728" s="2" t="s">
        <v>55</v>
      </c>
      <c r="G2728" s="2" t="s">
        <v>56</v>
      </c>
      <c r="H2728" s="2" t="s">
        <v>52</v>
      </c>
      <c r="I2728" s="2" t="s">
        <v>54</v>
      </c>
      <c r="J2728" s="2" t="s">
        <v>57</v>
      </c>
      <c r="K2728" s="11">
        <v>237</v>
      </c>
      <c r="L2728" s="8">
        <v>338.90999999999997</v>
      </c>
    </row>
    <row r="2729" spans="1:12" x14ac:dyDescent="0.25">
      <c r="A2729" s="4" t="s">
        <v>44</v>
      </c>
      <c r="B2729" s="4">
        <v>2023</v>
      </c>
      <c r="C2729" s="47">
        <v>45170</v>
      </c>
      <c r="D2729" s="55">
        <f t="shared" ref="D2729" si="54">C2729</f>
        <v>45170</v>
      </c>
      <c r="E2729" s="4" t="s">
        <v>53</v>
      </c>
      <c r="F2729" s="4" t="s">
        <v>55</v>
      </c>
      <c r="G2729" s="4" t="s">
        <v>56</v>
      </c>
      <c r="H2729" s="4" t="s">
        <v>52</v>
      </c>
      <c r="I2729" s="4" t="s">
        <v>54</v>
      </c>
      <c r="J2729" s="4" t="s">
        <v>57</v>
      </c>
      <c r="K2729" s="10">
        <v>259</v>
      </c>
      <c r="L2729" s="9">
        <v>370.37</v>
      </c>
    </row>
    <row r="2730" spans="1:12" x14ac:dyDescent="0.25">
      <c r="A2730" s="2" t="s">
        <v>41</v>
      </c>
      <c r="B2730" s="2">
        <v>2023</v>
      </c>
      <c r="C2730" s="46">
        <v>45170</v>
      </c>
      <c r="D2730" s="54">
        <f t="shared" ref="D2730" si="55">C2730</f>
        <v>45170</v>
      </c>
      <c r="E2730" s="2" t="s">
        <v>53</v>
      </c>
      <c r="F2730" s="2" t="s">
        <v>55</v>
      </c>
      <c r="G2730" s="2" t="s">
        <v>56</v>
      </c>
      <c r="H2730" s="2" t="s">
        <v>52</v>
      </c>
      <c r="I2730" s="2" t="s">
        <v>54</v>
      </c>
      <c r="J2730" s="2" t="s">
        <v>57</v>
      </c>
      <c r="K2730" s="11">
        <v>235</v>
      </c>
      <c r="L2730" s="8">
        <v>336.05</v>
      </c>
    </row>
    <row r="2731" spans="1:12" x14ac:dyDescent="0.25">
      <c r="A2731" s="4" t="s">
        <v>40</v>
      </c>
      <c r="B2731" s="4">
        <v>2023</v>
      </c>
      <c r="C2731" s="47">
        <v>45170</v>
      </c>
      <c r="D2731" s="55">
        <f t="shared" ref="D2731" si="56">C2731</f>
        <v>45170</v>
      </c>
      <c r="E2731" s="4" t="s">
        <v>53</v>
      </c>
      <c r="F2731" s="4" t="s">
        <v>55</v>
      </c>
      <c r="G2731" s="4" t="s">
        <v>56</v>
      </c>
      <c r="H2731" s="4" t="s">
        <v>52</v>
      </c>
      <c r="I2731" s="4" t="s">
        <v>54</v>
      </c>
      <c r="J2731" s="4" t="s">
        <v>57</v>
      </c>
      <c r="K2731" s="10">
        <v>804</v>
      </c>
      <c r="L2731" s="9">
        <v>1149.72</v>
      </c>
    </row>
    <row r="2732" spans="1:12" x14ac:dyDescent="0.25">
      <c r="A2732" s="2" t="s">
        <v>42</v>
      </c>
      <c r="B2732" s="2">
        <v>2023</v>
      </c>
      <c r="C2732" s="46">
        <v>45170</v>
      </c>
      <c r="D2732" s="54">
        <f t="shared" ref="D2732" si="57">C2732</f>
        <v>45170</v>
      </c>
      <c r="E2732" s="2" t="s">
        <v>53</v>
      </c>
      <c r="F2732" s="2" t="s">
        <v>55</v>
      </c>
      <c r="G2732" s="2" t="s">
        <v>56</v>
      </c>
      <c r="H2732" s="2" t="s">
        <v>52</v>
      </c>
      <c r="I2732" s="2" t="s">
        <v>54</v>
      </c>
      <c r="J2732" s="2" t="s">
        <v>57</v>
      </c>
      <c r="K2732" s="11">
        <v>233</v>
      </c>
      <c r="L2732" s="8">
        <v>333.19</v>
      </c>
    </row>
  </sheetData>
  <autoFilter ref="A1:L2732" xr:uid="{BB4E4C95-D271-4C89-8567-68E0B1EE0F5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Points</vt:lpstr>
      <vt:lpstr>Income sources</vt:lpstr>
      <vt:lpstr>Geographically</vt:lpstr>
      <vt:lpstr>Sales Process</vt:lpstr>
      <vt:lpstr>PivotTables1</vt:lpstr>
      <vt:lpstr>PivotTables2</vt:lpstr>
      <vt:lpstr>PivotTables3</vt:lpstr>
      <vt:lpstr>Database1</vt:lpstr>
      <vt:lpstr>Database2</vt:lpstr>
      <vt:lpstr>Database3</vt:lpstr>
    </vt:vector>
  </TitlesOfParts>
  <Manager/>
  <Company>www.other-levels.com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Financial Statistics Dashboard</dc:title>
  <dc:subject>www.other-levels.com</dc:subject>
  <dc:creator>Other Level's</dc:creator>
  <cp:keywords/>
  <dc:description>Copyright © 2022 Other Level's. All rights reserved
"Any illegal reproduction of this content in any form will result in immediate action against the person concerned."</dc:description>
  <cp:lastModifiedBy>Admin</cp:lastModifiedBy>
  <dcterms:created xsi:type="dcterms:W3CDTF">2015-06-05T18:17:20Z</dcterms:created>
  <dcterms:modified xsi:type="dcterms:W3CDTF">2024-07-14T16:20:06Z</dcterms:modified>
  <cp:category/>
</cp:coreProperties>
</file>