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rtfolio\Excel\"/>
    </mc:Choice>
  </mc:AlternateContent>
  <xr:revisionPtr revIDLastSave="0" documentId="13_ncr:1_{07C22AB3-5E4C-4E6F-8FA3-0C2395372073}" xr6:coauthVersionLast="47" xr6:coauthVersionMax="47" xr10:uidLastSave="{00000000-0000-0000-0000-000000000000}"/>
  <bookViews>
    <workbookView xWindow="-120" yWindow="-120" windowWidth="29040" windowHeight="15720" activeTab="2" xr2:uid="{A09A8EF9-A657-4134-9D4A-1CEAA7EEFD93}"/>
  </bookViews>
  <sheets>
    <sheet name="Dashboard" sheetId="2" r:id="rId1"/>
    <sheet name="PivotTables" sheetId="3" r:id="rId2"/>
    <sheet name="Database" sheetId="1" r:id="rId3"/>
  </sheets>
  <definedNames>
    <definedName name="_xlnm._FilterDatabase" localSheetId="2" hidden="1">Database!$A$1:$AA$100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32" i="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B26" i="3"/>
  <c r="B12" i="3"/>
  <c r="B7" i="3"/>
  <c r="B11" i="3"/>
</calcChain>
</file>

<file path=xl/sharedStrings.xml><?xml version="1.0" encoding="utf-8"?>
<sst xmlns="http://schemas.openxmlformats.org/spreadsheetml/2006/main" count="851" uniqueCount="165">
  <si>
    <t>Year</t>
  </si>
  <si>
    <t>Quarterly</t>
  </si>
  <si>
    <t>Long Term</t>
  </si>
  <si>
    <t>PO Number</t>
  </si>
  <si>
    <t>Department Full Name</t>
  </si>
  <si>
    <t>Department</t>
  </si>
  <si>
    <t>Project Shortname</t>
  </si>
  <si>
    <t>Projects Value</t>
  </si>
  <si>
    <t>Our Projects / Other Dept. Projects</t>
  </si>
  <si>
    <t>Project Status 1</t>
  </si>
  <si>
    <t>Project Status</t>
  </si>
  <si>
    <t>Savings</t>
  </si>
  <si>
    <t>P.O. End Date</t>
  </si>
  <si>
    <t>GAP 1</t>
  </si>
  <si>
    <t>GAP 2</t>
  </si>
  <si>
    <t>GAP 3</t>
  </si>
  <si>
    <t>GAP 4</t>
  </si>
  <si>
    <t>Finance Approved Value</t>
  </si>
  <si>
    <t>Created Value</t>
  </si>
  <si>
    <t>Submitted Value</t>
  </si>
  <si>
    <t>Built Cost</t>
  </si>
  <si>
    <t>Invoice Submitted</t>
  </si>
  <si>
    <t>Month Target</t>
  </si>
  <si>
    <t>Target</t>
  </si>
  <si>
    <t>Actual</t>
  </si>
  <si>
    <t>Stages</t>
  </si>
  <si>
    <t>Q3</t>
  </si>
  <si>
    <t>First 6 Months</t>
  </si>
  <si>
    <t>Call Motions &amp; Insurance</t>
  </si>
  <si>
    <t>IMC</t>
  </si>
  <si>
    <t>IGdfdW 201dfd7 - vPfdOP</t>
  </si>
  <si>
    <t>Our Projects</t>
  </si>
  <si>
    <t>Closed</t>
  </si>
  <si>
    <t>YRE Under Creation</t>
  </si>
  <si>
    <t>Q1</t>
  </si>
  <si>
    <t>IPMPLS, IGW awernd wer Expansion 20wer18 - IPMPererLS 201ere8 (0268562)</t>
  </si>
  <si>
    <t>Q2</t>
  </si>
  <si>
    <t>Netwsdfork Functions sdf Infrastructure ( NFVI ) - 2018</t>
  </si>
  <si>
    <t>Current</t>
  </si>
  <si>
    <t>Q4</t>
  </si>
  <si>
    <t>NfgfgBB - fgfg Imfgfgfpact</t>
  </si>
  <si>
    <t>OPE Sergfd</t>
  </si>
  <si>
    <t>Code &amp; Messaging Second &amp; Solutions</t>
  </si>
  <si>
    <t>SSMC</t>
  </si>
  <si>
    <t>Location Based Service</t>
  </si>
  <si>
    <t>Cancelled</t>
  </si>
  <si>
    <t xml:space="preserve">Locking Data SIM LS on smartphones DMC </t>
  </si>
  <si>
    <t>TA Approval</t>
  </si>
  <si>
    <t xml:space="preserve">Locking Data SIM LS on smartphones SIM OTA </t>
  </si>
  <si>
    <t>Pnder Kick On</t>
  </si>
  <si>
    <t xml:space="preserve">USdfgSD NGIN SIGTRdfgAN Endfgdhdfgancement 2017 </t>
  </si>
  <si>
    <t>LK Approval</t>
  </si>
  <si>
    <t xml:space="preserve">MCA (Missed Call Alerts)  </t>
  </si>
  <si>
    <t>Hipas vendor</t>
  </si>
  <si>
    <t>Response Received</t>
  </si>
  <si>
    <t>dfgdgd, IwGwewereW and Transwertport Expansion 2018 - IPMPLS 2018 (0268562) (NMS PART)</t>
  </si>
  <si>
    <t>ASP Evaluation</t>
  </si>
  <si>
    <t>dfgdgd, IGwereW and Transwertport Expansion 2018 - IPMPLS 2018 (0268562) (NMS PART)</t>
  </si>
  <si>
    <t>T-Go Approval</t>
  </si>
  <si>
    <t xml:space="preserve">sdf wsdf asdfsnd Service sdf (RTSE)  </t>
  </si>
  <si>
    <t>Mommercial Negiation</t>
  </si>
  <si>
    <t xml:space="preserve">sdf sdf asdfsnd Service sdf (RTSE)  </t>
  </si>
  <si>
    <t>Po Approval</t>
  </si>
  <si>
    <t xml:space="preserve">POLICY ON CROSSING CREDIT LIMIT FOR VOICE  </t>
  </si>
  <si>
    <t>Under CVO Issuance</t>
  </si>
  <si>
    <t xml:space="preserve">POLICwY ON CROSSING CREDIT LIMIT FOR VOICE  </t>
  </si>
  <si>
    <t>Contq  Issued</t>
  </si>
  <si>
    <t xml:space="preserve">Audio Cofhfhnference System Enhfhfhancement </t>
  </si>
  <si>
    <t xml:space="preserve">FIN Edfdfdnhancement </t>
  </si>
  <si>
    <t xml:space="preserve">Direct &amp; Boards Services &amp; Satisfactions </t>
  </si>
  <si>
    <t>SSBD</t>
  </si>
  <si>
    <t xml:space="preserve">BBC 2017  </t>
  </si>
  <si>
    <t xml:space="preserve">Bondiwsdfng Accessdfsfs - Hybsfdsfrid 2017 </t>
  </si>
  <si>
    <t xml:space="preserve">Bondisdfng Accessdfsfs - Hybsfdsfrid 2017 </t>
  </si>
  <si>
    <t>Second 6 Months</t>
  </si>
  <si>
    <t>Data Collectors &amp; Call Informations</t>
  </si>
  <si>
    <t>ICCD</t>
  </si>
  <si>
    <t>Centralized Sersdfsvers and sdfsdfs 2019 - QFDS</t>
  </si>
  <si>
    <t xml:space="preserve"> Centdfralizsdfsfsfsfed gdff &amp; ff 2019 (QFD QFD HW And Licenses) - EMC</t>
  </si>
  <si>
    <t>QFD Chansdfnels HW sdf sdf (Server &amp; sdf) - QFDS</t>
  </si>
  <si>
    <t>QFD ChannDFGels HW And Lsdficenses (Server &amp; Storage) - MDS</t>
  </si>
  <si>
    <t>Jawwdfgy dfg Evolution</t>
  </si>
  <si>
    <t>Centrfgalsdfized Servedfdfrs and Sdftorage 2019/JAWWY - ItsOn</t>
  </si>
  <si>
    <t>Centrasfsflized server and sdfsf 2018 (1)</t>
  </si>
  <si>
    <t>dfdf servsdfser and storasdffsge 2018 (2)</t>
  </si>
  <si>
    <t>((dfg #5171736) - Cosdfsfsfsfre Digitization/centralize servers and storage -NO Regret)</t>
  </si>
  <si>
    <t>Centraliswdfzed Servers &amp; Storage 2019 (Infrastructure) - EMC</t>
  </si>
  <si>
    <t>Centralisdfzed Servers &amp; Storage 2019 (Infrastructure) - EMC</t>
  </si>
  <si>
    <t>Tewsdflco Cdfsloud (NFVsdfI Expansion)</t>
  </si>
  <si>
    <t>Tesdflco Cdfsloud (NFVsdfI Expansion)</t>
  </si>
  <si>
    <t>Centradsdfsdffdflized Serdfsdfdvsdfers &amp; sdfs 2018</t>
  </si>
  <si>
    <t>PriDFGvate DFG DFGD 2019</t>
  </si>
  <si>
    <t>((dfg #5171691) Centrasfsfsfslized Servers &amp; Storage JAWWEY (Jawwy Architecture Evolution Requirements))</t>
  </si>
  <si>
    <t xml:space="preserve">TranDFGsfer df systems Enhdfdfancement 2019 Project - EMC (Consumer Enablement) </t>
  </si>
  <si>
    <t>Transfer Infradfdfstructure df sdf 2019 df- QFDS  (Consumer Enablement)</t>
  </si>
  <si>
    <t xml:space="preserve">Dfdfdata Cedfdfnter Condfdultancy - PASSIVE dfPHASE  </t>
  </si>
  <si>
    <t>QFD Psdfshase 1 Data Center Readiness 2018  (2018 Capex Target)</t>
  </si>
  <si>
    <t xml:space="preserve">E2E Centralized &amp; Qaulity Types </t>
  </si>
  <si>
    <t>E2E</t>
  </si>
  <si>
    <t>NetwFGork Analsdfyzer 2019</t>
  </si>
  <si>
    <t>MPdfwgLS Routes Monitoring 2019</t>
  </si>
  <si>
    <t>MPdfgLS Routes Monitoring 2019</t>
  </si>
  <si>
    <t>Newtfsdfcool 2019</t>
  </si>
  <si>
    <t>Netfsdfcool 2019</t>
  </si>
  <si>
    <t xml:space="preserve">Negotiation Assurance &amp; Papers </t>
  </si>
  <si>
    <t>PAN</t>
  </si>
  <si>
    <t xml:space="preserve">PrimDFGDe DFG </t>
  </si>
  <si>
    <t xml:space="preserve">MPLS RDFGodfgutes dfgMonitoring  </t>
  </si>
  <si>
    <t xml:space="preserve">Netsdfwork Analyzer Expansion  </t>
  </si>
  <si>
    <t>Unifsdfsied Performadance Manasdfssdfgement</t>
  </si>
  <si>
    <t xml:space="preserve">Netsdfwork Analyzer </t>
  </si>
  <si>
    <t xml:space="preserve">NBB-IsdfsSC  </t>
  </si>
  <si>
    <t xml:space="preserve">Prime ProvDFGisioning  </t>
  </si>
  <si>
    <t>851285-</t>
  </si>
  <si>
    <t xml:space="preserve">NBB-Netwsdfork sdf for Fibsdfser  </t>
  </si>
  <si>
    <t xml:space="preserve">NesfsfsfQFDool </t>
  </si>
  <si>
    <t xml:space="preserve">OPwNET </t>
  </si>
  <si>
    <t xml:space="preserve">OPNET </t>
  </si>
  <si>
    <t>sdf Anasdflyzer Part 2  (2018 Capex Target)</t>
  </si>
  <si>
    <t>sdfsfsfs sdfs fsghdfd</t>
  </si>
  <si>
    <t>Netflxo Barmon Systems</t>
  </si>
  <si>
    <t>SBN</t>
  </si>
  <si>
    <t xml:space="preserve">BwAT Tsfsfools Support-201sf7  </t>
  </si>
  <si>
    <t xml:space="preserve">MicroStation Tools Technical Support-2017  </t>
  </si>
  <si>
    <t xml:space="preserve">Coppdfdfer Desdfign Todfols Techndfdical Support-2017 </t>
  </si>
  <si>
    <t xml:space="preserve">sdfsfs sdfsf Autosdfmation 2017 </t>
  </si>
  <si>
    <t>Pen Colors &amp; Center</t>
  </si>
  <si>
    <t>CCP</t>
  </si>
  <si>
    <t>sdfsdf Broafgfgdband ( NBB – NW ) - NW Manpower (Services Solutions) (2)</t>
  </si>
  <si>
    <t>Consultdfdfancy Services Prddoject 2019 - Infdfdra . Manpower (Clouds)</t>
  </si>
  <si>
    <t>Consultdfdancy Servdfdfices Project 2019 - Infra. Consultant MPA 8558</t>
  </si>
  <si>
    <t xml:space="preserve">Network Consultancy Servicesdfs 2017 (AWL)  </t>
  </si>
  <si>
    <t xml:space="preserve">Network Consultancy Services 2017 (BT) </t>
  </si>
  <si>
    <t>Natiosdfsdfnal sdf ( NBB – NW ) - NW dfg (Services Solutions) (1)</t>
  </si>
  <si>
    <t>df Sdfdervices Project 2018 - NW Manpower (Services Solutions)</t>
  </si>
  <si>
    <t>Consultdfdfancy Serdfdfvices Projedfdct 2018 - NdfW Condsultant</t>
  </si>
  <si>
    <t>Nafgfgtional Broadfgfgfband (NBB-NW) - NW Consultant 88558 mpa</t>
  </si>
  <si>
    <t xml:space="preserve">Aswpiratiofhfhn WiFi 2019 -WiFi ffhfhf Expansion Scope  </t>
  </si>
  <si>
    <t>Other Projects</t>
  </si>
  <si>
    <t xml:space="preserve">IMwytyS - FNtyP </t>
  </si>
  <si>
    <t>tty rtyrtyr rtyr ryr</t>
  </si>
  <si>
    <t>TXw&amp;DdfWDM 20sdfsf19  (1)</t>
  </si>
  <si>
    <t>TX&amp;DWsdDMsfsf 2019  (2)</t>
  </si>
  <si>
    <t>Aspirfhfhfation WiFi - Corfhfhe Scope  (2)</t>
  </si>
  <si>
    <t>MSADFGDFGN 20DFGD19  (3)</t>
  </si>
  <si>
    <t>Aspirationfhfh WiFi - Core fhfhScope  (1)</t>
  </si>
  <si>
    <t xml:space="preserve">sfsdfsdffs Macffro - PO  sdfsf93073  </t>
  </si>
  <si>
    <t>TX&amp;sdf 201sdfs9  (3)</t>
  </si>
  <si>
    <t>MSAN dgdgfdgs  (2)</t>
  </si>
  <si>
    <t xml:space="preserve">IPMPtyrtyLS 20wer19  </t>
  </si>
  <si>
    <t>MSFGDFGDAN 201aSDFS9  (1)</t>
  </si>
  <si>
    <t xml:space="preserve">Aspirationsdfsfsf Macro - PO  93076  </t>
  </si>
  <si>
    <t xml:space="preserve">Aspirsdfdfsation sfssfsfs - PO  9sfsfsf3080  </t>
  </si>
  <si>
    <t xml:space="preserve">Aspiratsfsdfsfion fg - fg 930gf69  </t>
  </si>
  <si>
    <t>851256-</t>
  </si>
  <si>
    <t xml:space="preserve">IGtwyW 20tyt17 - vPOP </t>
  </si>
  <si>
    <t>B2C</t>
  </si>
  <si>
    <t>Общий итог</t>
  </si>
  <si>
    <t>Count of PO Number</t>
  </si>
  <si>
    <t>Сумма по полю Projects Value</t>
  </si>
  <si>
    <t>Sum of Projects Value</t>
  </si>
  <si>
    <t>Сумма по полю Savings</t>
  </si>
  <si>
    <t>Sum of Savings</t>
  </si>
  <si>
    <t>Sum of Invoice Submitted</t>
  </si>
  <si>
    <t>Saving Presentage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</si>
</sst>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[$-409]mmm\-yy;@"/>
    <numFmt numFmtId="168" formatCode="#,##0.0,,&quot; M&quot;"/>
  </numFmts>
  <fonts count="9" x14ac:knownFonts="1">
    <font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0"/>
      <name val="Calibri"/>
      <family val="2"/>
      <scheme val="minor"/>
    </font>
    <font>
      <sz val="12"/>
      <color theme="0"/>
      <name val="Calibri Light"/>
      <family val="2"/>
      <scheme val="maj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 Light"/>
      <family val="2"/>
      <scheme val="major"/>
    </font>
    <font>
      <sz val="12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165" fontId="5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0" xfId="2" applyNumberFormat="1" applyFont="1" applyBorder="1" applyAlignment="1">
      <alignment horizontal="center" vertical="center"/>
    </xf>
    <xf numFmtId="165" fontId="8" fillId="0" borderId="0" xfId="2" applyFont="1" applyBorder="1" applyAlignment="1">
      <alignment horizontal="center" vertical="center"/>
    </xf>
    <xf numFmtId="166" fontId="8" fillId="0" borderId="0" xfId="3" applyNumberFormat="1" applyFont="1" applyFill="1" applyBorder="1" applyAlignment="1">
      <alignment horizontal="center" vertical="center"/>
    </xf>
    <xf numFmtId="165" fontId="8" fillId="0" borderId="0" xfId="3" applyNumberFormat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166" fontId="8" fillId="0" borderId="0" xfId="4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1" fontId="8" fillId="0" borderId="0" xfId="5" applyNumberFormat="1" applyFont="1" applyBorder="1" applyAlignment="1">
      <alignment horizontal="center" vertical="center"/>
    </xf>
    <xf numFmtId="165" fontId="8" fillId="0" borderId="0" xfId="5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8" fontId="0" fillId="0" borderId="0" xfId="0" applyNumberFormat="1"/>
    <xf numFmtId="0" fontId="0" fillId="5" borderId="0" xfId="0" applyFill="1"/>
    <xf numFmtId="9" fontId="8" fillId="0" borderId="0" xfId="6" applyFont="1" applyFill="1" applyBorder="1" applyAlignment="1">
      <alignment horizontal="center" vertical="center"/>
    </xf>
    <xf numFmtId="9" fontId="0" fillId="0" borderId="0" xfId="6" applyFont="1"/>
  </cellXfs>
  <cellStyles count="7">
    <cellStyle name="Comma" xfId="1" builtinId="3"/>
    <cellStyle name="Comma 2" xfId="3" xr:uid="{C06CECBB-C8D5-47F1-8113-2953273F4017}"/>
    <cellStyle name="Comma 3 3" xfId="4" xr:uid="{BD684FE7-E4B3-469E-943B-342A9D6B01D2}"/>
    <cellStyle name="Normal" xfId="0" builtinId="0"/>
    <cellStyle name="Normal 2 2" xfId="5" xr:uid="{03B2B3E7-8BE0-4DD8-9E59-1A07302C8149}"/>
    <cellStyle name="Normal 3" xfId="2" xr:uid="{47448BB2-5F04-4CF0-A0DB-764637123AA3}"/>
    <cellStyle name="Percent" xfId="6" builtinId="5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168" formatCode="#,##0.0,,&quot; M&quot;"/>
    </dxf>
    <dxf>
      <numFmt numFmtId="168" formatCode="#,##0.0,,&quot; M&quot;"/>
    </dxf>
    <dxf>
      <numFmt numFmtId="168" formatCode="#,##0.0,,&quot; M&quot;"/>
    </dxf>
    <dxf>
      <numFmt numFmtId="4" formatCode="#,##0.00"/>
    </dxf>
    <dxf>
      <numFmt numFmtId="4" formatCode="#,##0.00"/>
    </dxf>
    <dxf>
      <numFmt numFmtId="168" formatCode="#,##0.0,,&quot; M&quot;"/>
    </dxf>
    <dxf>
      <numFmt numFmtId="4" formatCode="#,##0.00"/>
    </dxf>
  </dxfs>
  <tableStyles count="0" defaultTableStyle="TableStyleMedium2" defaultPivotStyle="PivotStyleLight16"/>
  <colors>
    <mruColors>
      <color rgb="FF808080"/>
      <color rgb="FF749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0</xdr:row>
      <xdr:rowOff>38100</xdr:rowOff>
    </xdr:from>
    <xdr:to>
      <xdr:col>7</xdr:col>
      <xdr:colOff>119062</xdr:colOff>
      <xdr:row>0</xdr:row>
      <xdr:rowOff>342901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B5A57-1A10-442C-8E2E-92821F01F0FC}"/>
            </a:ext>
          </a:extLst>
        </xdr:cNvPr>
        <xdr:cNvSpPr txBox="1"/>
      </xdr:nvSpPr>
      <xdr:spPr>
        <a:xfrm>
          <a:off x="52387" y="38100"/>
          <a:ext cx="6484144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chemeClr val="bg1"/>
              </a:solidFill>
            </a:rPr>
            <a:t>QUARTERLY INFRASTRUCTURE FINANCE STATUS DASHBOARD</a:t>
          </a:r>
          <a:endParaRPr lang="ru-RU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32643</xdr:colOff>
      <xdr:row>0</xdr:row>
      <xdr:rowOff>47626</xdr:rowOff>
    </xdr:from>
    <xdr:to>
      <xdr:col>21</xdr:col>
      <xdr:colOff>404813</xdr:colOff>
      <xdr:row>0</xdr:row>
      <xdr:rowOff>345282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83F2513-49AD-45DD-B900-8DC6F83EC331}"/>
            </a:ext>
          </a:extLst>
        </xdr:cNvPr>
        <xdr:cNvGrpSpPr/>
      </xdr:nvGrpSpPr>
      <xdr:grpSpPr>
        <a:xfrm>
          <a:off x="15617924" y="47626"/>
          <a:ext cx="4039295" cy="297656"/>
          <a:chOff x="13200955" y="35719"/>
          <a:chExt cx="4039295" cy="29765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E17BEC6-67EE-4263-AC0C-7368CEFD1A53}"/>
              </a:ext>
            </a:extLst>
          </xdr:cNvPr>
          <xdr:cNvSpPr txBox="1"/>
        </xdr:nvSpPr>
        <xdr:spPr>
          <a:xfrm>
            <a:off x="13787437" y="35719"/>
            <a:ext cx="3452813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solidFill>
                  <a:schemeClr val="bg1"/>
                </a:solidFill>
              </a:rPr>
              <a:t>Last Update:</a:t>
            </a:r>
            <a:endParaRPr lang="ru-RU" sz="1400" b="1" i="1">
              <a:solidFill>
                <a:schemeClr val="bg1"/>
              </a:solidFill>
            </a:endParaRPr>
          </a:p>
        </xdr:txBody>
      </xdr:sp>
      <xdr:pic>
        <xdr:nvPicPr>
          <xdr:cNvPr id="7" name="Рисунок 6" descr="Иконка обновить » Скачать PSD бесплатно. Шаблоны, исходники, шаблоны  сайтов, иконки, клипарты, руководства Photoshop. PSD">
            <a:extLst>
              <a:ext uri="{FF2B5EF4-FFF2-40B4-BE49-F238E27FC236}">
                <a16:creationId xmlns:a16="http://schemas.microsoft.com/office/drawing/2014/main" id="{984885C2-113D-4407-8B3C-A5E7F62542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200955" y="35719"/>
            <a:ext cx="379521" cy="297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23812</xdr:colOff>
      <xdr:row>35</xdr:row>
      <xdr:rowOff>23812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7B18B19-0C7D-43A9-9047-049DA5DD579C}"/>
            </a:ext>
          </a:extLst>
        </xdr:cNvPr>
        <xdr:cNvSpPr/>
      </xdr:nvSpPr>
      <xdr:spPr>
        <a:xfrm>
          <a:off x="0" y="381000"/>
          <a:ext cx="1857375" cy="8929687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2</xdr:row>
      <xdr:rowOff>178593</xdr:rowOff>
    </xdr:from>
    <xdr:to>
      <xdr:col>1</xdr:col>
      <xdr:colOff>452438</xdr:colOff>
      <xdr:row>4</xdr:row>
      <xdr:rowOff>11905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1B816A4-F7BB-48FB-9717-22954B551191}"/>
            </a:ext>
          </a:extLst>
        </xdr:cNvPr>
        <xdr:cNvSpPr txBox="1"/>
      </xdr:nvSpPr>
      <xdr:spPr>
        <a:xfrm>
          <a:off x="0" y="821531"/>
          <a:ext cx="1369219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Dashboard</a:t>
          </a:r>
          <a:endParaRPr lang="ru-RU" sz="1200" b="1"/>
        </a:p>
      </xdr:txBody>
    </xdr:sp>
    <xdr:clientData/>
  </xdr:twoCellAnchor>
  <xdr:twoCellAnchor>
    <xdr:from>
      <xdr:col>0</xdr:col>
      <xdr:colOff>0</xdr:colOff>
      <xdr:row>4</xdr:row>
      <xdr:rowOff>205978</xdr:rowOff>
    </xdr:from>
    <xdr:to>
      <xdr:col>1</xdr:col>
      <xdr:colOff>454818</xdr:colOff>
      <xdr:row>6</xdr:row>
      <xdr:rowOff>3571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BA30B7-25CE-4F01-8EEA-843A7F375488}"/>
            </a:ext>
          </a:extLst>
        </xdr:cNvPr>
        <xdr:cNvSpPr txBox="1"/>
      </xdr:nvSpPr>
      <xdr:spPr>
        <a:xfrm>
          <a:off x="0" y="1372791"/>
          <a:ext cx="1371599" cy="321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Project's details</a:t>
          </a:r>
          <a:endParaRPr lang="ru-RU" sz="1200" b="1"/>
        </a:p>
      </xdr:txBody>
    </xdr:sp>
    <xdr:clientData/>
  </xdr:twoCellAnchor>
  <xdr:twoCellAnchor>
    <xdr:from>
      <xdr:col>0</xdr:col>
      <xdr:colOff>0</xdr:colOff>
      <xdr:row>6</xdr:row>
      <xdr:rowOff>197644</xdr:rowOff>
    </xdr:from>
    <xdr:to>
      <xdr:col>1</xdr:col>
      <xdr:colOff>454818</xdr:colOff>
      <xdr:row>7</xdr:row>
      <xdr:rowOff>257175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BC86F0E-462A-4E3A-B9CC-ED27EF22BB6C}"/>
            </a:ext>
          </a:extLst>
        </xdr:cNvPr>
        <xdr:cNvSpPr txBox="1"/>
      </xdr:nvSpPr>
      <xdr:spPr>
        <a:xfrm>
          <a:off x="0" y="1888332"/>
          <a:ext cx="1371599" cy="321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RTI tracker</a:t>
          </a:r>
          <a:endParaRPr lang="ru-RU" sz="1200" b="1"/>
        </a:p>
      </xdr:txBody>
    </xdr:sp>
    <xdr:clientData/>
  </xdr:twoCellAnchor>
  <xdr:twoCellAnchor>
    <xdr:from>
      <xdr:col>2</xdr:col>
      <xdr:colOff>214312</xdr:colOff>
      <xdr:row>1</xdr:row>
      <xdr:rowOff>202406</xdr:rowOff>
    </xdr:from>
    <xdr:to>
      <xdr:col>4</xdr:col>
      <xdr:colOff>107156</xdr:colOff>
      <xdr:row>5</xdr:row>
      <xdr:rowOff>130969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3B3B59E-2A88-4943-93F0-C3BA1C713E86}"/>
            </a:ext>
          </a:extLst>
        </xdr:cNvPr>
        <xdr:cNvGrpSpPr/>
      </xdr:nvGrpSpPr>
      <xdr:grpSpPr>
        <a:xfrm>
          <a:off x="2047875" y="583406"/>
          <a:ext cx="1726406" cy="976313"/>
          <a:chOff x="3083719" y="785812"/>
          <a:chExt cx="1726406" cy="976313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A86EB46-1FF2-4D0E-ADFA-D47355BD0588}"/>
              </a:ext>
            </a:extLst>
          </xdr:cNvPr>
          <xdr:cNvSpPr txBox="1"/>
        </xdr:nvSpPr>
        <xdr:spPr>
          <a:xfrm>
            <a:off x="3083719" y="785812"/>
            <a:ext cx="1726406" cy="809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Total Project's</a:t>
            </a:r>
            <a:endParaRPr lang="ru-RU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99F8EB4-2D95-4209-BB5D-382A693E9F44}"/>
              </a:ext>
            </a:extLst>
          </xdr:cNvPr>
          <xdr:cNvSpPr txBox="1"/>
        </xdr:nvSpPr>
        <xdr:spPr>
          <a:xfrm flipH="1">
            <a:off x="3655219" y="1190625"/>
            <a:ext cx="47625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400" b="1"/>
              <a:t>PO</a:t>
            </a:r>
            <a:endParaRPr lang="ru-RU" sz="1400" b="1"/>
          </a:p>
        </xdr:txBody>
      </xdr:sp>
      <xdr:sp macro="" textlink="PivotTables!$A$3">
        <xdr:nvSpPr>
          <xdr:cNvPr id="15" name="TextBox 14">
            <a:extLst>
              <a:ext uri="{FF2B5EF4-FFF2-40B4-BE49-F238E27FC236}">
                <a16:creationId xmlns:a16="http://schemas.microsoft.com/office/drawing/2014/main" id="{79B3F9A1-FD4C-4982-89DB-5480D5A58644}"/>
              </a:ext>
            </a:extLst>
          </xdr:cNvPr>
          <xdr:cNvSpPr txBox="1"/>
        </xdr:nvSpPr>
        <xdr:spPr>
          <a:xfrm>
            <a:off x="3190876" y="1035844"/>
            <a:ext cx="559593" cy="726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7BF9FAA-6C8C-425F-B9E4-DC6108A0811A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99</a:t>
            </a:fld>
            <a:endParaRPr lang="ru-RU" sz="1800"/>
          </a:p>
        </xdr:txBody>
      </xdr:sp>
    </xdr:grpSp>
    <xdr:clientData/>
  </xdr:twoCellAnchor>
  <xdr:twoCellAnchor>
    <xdr:from>
      <xdr:col>4</xdr:col>
      <xdr:colOff>178594</xdr:colOff>
      <xdr:row>1</xdr:row>
      <xdr:rowOff>202406</xdr:rowOff>
    </xdr:from>
    <xdr:to>
      <xdr:col>6</xdr:col>
      <xdr:colOff>71437</xdr:colOff>
      <xdr:row>5</xdr:row>
      <xdr:rowOff>130969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F0CA25-7A12-4335-82B4-74E52FD5C0AC}"/>
            </a:ext>
          </a:extLst>
        </xdr:cNvPr>
        <xdr:cNvGrpSpPr/>
      </xdr:nvGrpSpPr>
      <xdr:grpSpPr>
        <a:xfrm>
          <a:off x="3845719" y="583406"/>
          <a:ext cx="1726406" cy="976313"/>
          <a:chOff x="3083719" y="785812"/>
          <a:chExt cx="1726406" cy="976313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46301762-3FA7-4902-A5D9-F4F1AF3DB097}"/>
              </a:ext>
            </a:extLst>
          </xdr:cNvPr>
          <xdr:cNvSpPr txBox="1"/>
        </xdr:nvSpPr>
        <xdr:spPr>
          <a:xfrm>
            <a:off x="3083719" y="785812"/>
            <a:ext cx="1726406" cy="809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Projects Value</a:t>
            </a:r>
            <a:endParaRPr lang="ru-RU" sz="1100"/>
          </a:p>
        </xdr:txBody>
      </xdr:sp>
      <xdr:sp macro="" textlink="PivotTables!$A$7">
        <xdr:nvSpPr>
          <xdr:cNvPr id="20" name="TextBox 19">
            <a:extLst>
              <a:ext uri="{FF2B5EF4-FFF2-40B4-BE49-F238E27FC236}">
                <a16:creationId xmlns:a16="http://schemas.microsoft.com/office/drawing/2014/main" id="{85EAC09A-40DF-487D-ADA6-C26CF175DABC}"/>
              </a:ext>
            </a:extLst>
          </xdr:cNvPr>
          <xdr:cNvSpPr txBox="1"/>
        </xdr:nvSpPr>
        <xdr:spPr>
          <a:xfrm>
            <a:off x="3095626" y="1166812"/>
            <a:ext cx="1488280" cy="5953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E956EFB-7D95-4697-A892-389C9ED80757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774 111 895,46</a:t>
            </a:fld>
            <a:endParaRPr lang="ru-RU" sz="1800" b="1"/>
          </a:p>
        </xdr:txBody>
      </xdr:sp>
    </xdr:grpSp>
    <xdr:clientData/>
  </xdr:twoCellAnchor>
  <xdr:twoCellAnchor>
    <xdr:from>
      <xdr:col>6</xdr:col>
      <xdr:colOff>178594</xdr:colOff>
      <xdr:row>1</xdr:row>
      <xdr:rowOff>202406</xdr:rowOff>
    </xdr:from>
    <xdr:to>
      <xdr:col>8</xdr:col>
      <xdr:colOff>71438</xdr:colOff>
      <xdr:row>6</xdr:row>
      <xdr:rowOff>11907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86EA120-DE61-4CDB-AB27-01D84D937CC5}"/>
            </a:ext>
          </a:extLst>
        </xdr:cNvPr>
        <xdr:cNvGrpSpPr/>
      </xdr:nvGrpSpPr>
      <xdr:grpSpPr>
        <a:xfrm>
          <a:off x="5679282" y="583406"/>
          <a:ext cx="1726406" cy="1119189"/>
          <a:chOff x="3083719" y="785812"/>
          <a:chExt cx="1726406" cy="1119189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6E0CE060-F131-46C7-A51B-710946B9A4F0}"/>
              </a:ext>
            </a:extLst>
          </xdr:cNvPr>
          <xdr:cNvSpPr txBox="1"/>
        </xdr:nvSpPr>
        <xdr:spPr>
          <a:xfrm>
            <a:off x="3083719" y="785812"/>
            <a:ext cx="1726406" cy="809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Saving</a:t>
            </a:r>
            <a:endParaRPr lang="ru-RU" sz="1100"/>
          </a:p>
        </xdr:txBody>
      </xdr:sp>
      <xdr:sp macro="" textlink="PivotTables!$A$11">
        <xdr:nvSpPr>
          <xdr:cNvPr id="24" name="TextBox 23">
            <a:extLst>
              <a:ext uri="{FF2B5EF4-FFF2-40B4-BE49-F238E27FC236}">
                <a16:creationId xmlns:a16="http://schemas.microsoft.com/office/drawing/2014/main" id="{5B135CEF-6D23-4F2F-BE8A-274456871EB1}"/>
              </a:ext>
            </a:extLst>
          </xdr:cNvPr>
          <xdr:cNvSpPr txBox="1"/>
        </xdr:nvSpPr>
        <xdr:spPr>
          <a:xfrm>
            <a:off x="3155157" y="1178720"/>
            <a:ext cx="1547811" cy="726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B924A32-0DA1-45E6-A386-08DD5FF6D61C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657 920 172,24</a:t>
            </a:fld>
            <a:endParaRPr lang="ru-RU" sz="1800" b="1"/>
          </a:p>
        </xdr:txBody>
      </xdr:sp>
    </xdr:grpSp>
    <xdr:clientData/>
  </xdr:twoCellAnchor>
  <xdr:twoCellAnchor>
    <xdr:from>
      <xdr:col>8</xdr:col>
      <xdr:colOff>202407</xdr:colOff>
      <xdr:row>1</xdr:row>
      <xdr:rowOff>202406</xdr:rowOff>
    </xdr:from>
    <xdr:to>
      <xdr:col>10</xdr:col>
      <xdr:colOff>95250</xdr:colOff>
      <xdr:row>6</xdr:row>
      <xdr:rowOff>11906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B84065E-432F-46D8-BAA6-75D146CCBE52}"/>
            </a:ext>
          </a:extLst>
        </xdr:cNvPr>
        <xdr:cNvGrpSpPr/>
      </xdr:nvGrpSpPr>
      <xdr:grpSpPr>
        <a:xfrm>
          <a:off x="7536657" y="583406"/>
          <a:ext cx="1726406" cy="1119188"/>
          <a:chOff x="3083719" y="785812"/>
          <a:chExt cx="1726406" cy="1119188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858E515-673E-4C31-8AC7-9FD242062353}"/>
              </a:ext>
            </a:extLst>
          </xdr:cNvPr>
          <xdr:cNvSpPr txBox="1"/>
        </xdr:nvSpPr>
        <xdr:spPr>
          <a:xfrm>
            <a:off x="3083719" y="785812"/>
            <a:ext cx="1726406" cy="809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Invoiced Submetted</a:t>
            </a:r>
            <a:endParaRPr lang="ru-RU" sz="1100"/>
          </a:p>
        </xdr:txBody>
      </xdr:sp>
      <xdr:sp macro="" textlink="PivotTables!$A$15">
        <xdr:nvSpPr>
          <xdr:cNvPr id="28" name="TextBox 27">
            <a:extLst>
              <a:ext uri="{FF2B5EF4-FFF2-40B4-BE49-F238E27FC236}">
                <a16:creationId xmlns:a16="http://schemas.microsoft.com/office/drawing/2014/main" id="{C48D1080-E9A5-4A06-AE20-CF2F026E39E0}"/>
              </a:ext>
            </a:extLst>
          </xdr:cNvPr>
          <xdr:cNvSpPr txBox="1"/>
        </xdr:nvSpPr>
        <xdr:spPr>
          <a:xfrm>
            <a:off x="3155157" y="1178719"/>
            <a:ext cx="1523998" cy="726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D9EB676-9BE5-455A-952F-9459BFBC97FF}" type="TxLink"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402 632 574,96</a:t>
            </a:fld>
            <a:endParaRPr lang="ru-RU" sz="1800" b="1"/>
          </a:p>
        </xdr:txBody>
      </xdr:sp>
    </xdr:grpSp>
    <xdr:clientData/>
  </xdr:twoCellAnchor>
  <xdr:twoCellAnchor>
    <xdr:from>
      <xdr:col>10</xdr:col>
      <xdr:colOff>202407</xdr:colOff>
      <xdr:row>1</xdr:row>
      <xdr:rowOff>202406</xdr:rowOff>
    </xdr:from>
    <xdr:to>
      <xdr:col>12</xdr:col>
      <xdr:colOff>95251</xdr:colOff>
      <xdr:row>5</xdr:row>
      <xdr:rowOff>130969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556654E-D369-403F-9468-E6B01CC1D914}"/>
            </a:ext>
          </a:extLst>
        </xdr:cNvPr>
        <xdr:cNvGrpSpPr/>
      </xdr:nvGrpSpPr>
      <xdr:grpSpPr>
        <a:xfrm>
          <a:off x="9370220" y="583406"/>
          <a:ext cx="1726406" cy="976313"/>
          <a:chOff x="3083719" y="785812"/>
          <a:chExt cx="1726406" cy="976313"/>
        </a:xfrm>
      </xdr:grpSpPr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C7AE7125-A2B0-4673-A857-4D7C85C1365A}"/>
              </a:ext>
            </a:extLst>
          </xdr:cNvPr>
          <xdr:cNvSpPr txBox="1"/>
        </xdr:nvSpPr>
        <xdr:spPr>
          <a:xfrm>
            <a:off x="3083719" y="785812"/>
            <a:ext cx="1726406" cy="809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Q&amp;L</a:t>
            </a:r>
            <a:endParaRPr lang="ru-RU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CD54A6D-620C-41D2-A5B6-FD0E1E991FF9}"/>
              </a:ext>
            </a:extLst>
          </xdr:cNvPr>
          <xdr:cNvSpPr txBox="1"/>
        </xdr:nvSpPr>
        <xdr:spPr>
          <a:xfrm flipH="1">
            <a:off x="3655219" y="1190625"/>
            <a:ext cx="476250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400" b="1"/>
              <a:t>PO</a:t>
            </a:r>
            <a:endParaRPr lang="ru-RU" sz="1400" b="1"/>
          </a:p>
        </xdr:txBody>
      </xdr:sp>
      <xdr:sp macro="" textlink="PivotTables!$A$3">
        <xdr:nvSpPr>
          <xdr:cNvPr id="36" name="TextBox 35">
            <a:extLst>
              <a:ext uri="{FF2B5EF4-FFF2-40B4-BE49-F238E27FC236}">
                <a16:creationId xmlns:a16="http://schemas.microsoft.com/office/drawing/2014/main" id="{06C22103-5EB1-4CF3-8F8F-1D812BC4E7AE}"/>
              </a:ext>
            </a:extLst>
          </xdr:cNvPr>
          <xdr:cNvSpPr txBox="1"/>
        </xdr:nvSpPr>
        <xdr:spPr>
          <a:xfrm>
            <a:off x="3190876" y="1035844"/>
            <a:ext cx="559593" cy="726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7BF9FAA-6C8C-425F-B9E4-DC6108A0811A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99</a:t>
            </a:fld>
            <a:endParaRPr lang="ru-RU" sz="1800"/>
          </a:p>
        </xdr:txBody>
      </xdr:sp>
    </xdr:grpSp>
    <xdr:clientData/>
  </xdr:twoCellAnchor>
  <xdr:twoCellAnchor>
    <xdr:from>
      <xdr:col>7</xdr:col>
      <xdr:colOff>571500</xdr:colOff>
      <xdr:row>2</xdr:row>
      <xdr:rowOff>119062</xdr:rowOff>
    </xdr:from>
    <xdr:to>
      <xdr:col>8</xdr:col>
      <xdr:colOff>214312</xdr:colOff>
      <xdr:row>3</xdr:row>
      <xdr:rowOff>214312</xdr:rowOff>
    </xdr:to>
    <xdr:sp macro="" textlink="PivotTables!$B$11">
      <xdr:nvSpPr>
        <xdr:cNvPr id="37" name="TextBox 36">
          <a:extLst>
            <a:ext uri="{FF2B5EF4-FFF2-40B4-BE49-F238E27FC236}">
              <a16:creationId xmlns:a16="http://schemas.microsoft.com/office/drawing/2014/main" id="{EAEA17EE-84CD-4AD9-9270-12B8EEC831F4}"/>
            </a:ext>
          </a:extLst>
        </xdr:cNvPr>
        <xdr:cNvSpPr txBox="1"/>
      </xdr:nvSpPr>
      <xdr:spPr>
        <a:xfrm>
          <a:off x="6988969" y="762000"/>
          <a:ext cx="559593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F93AEA-7863-4344-A66A-D0C15CDA6B03}" type="TxLink">
            <a:rPr lang="en-US" sz="12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t>85%</a:t>
          </a:fld>
          <a:endParaRPr lang="ru-RU" sz="1400" b="1">
            <a:solidFill>
              <a:srgbClr val="00B05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4.494176504631" createdVersion="7" refreshedVersion="7" minRefreshableVersion="3" recordCount="100" xr:uid="{8F561DD3-CF38-4A23-B184-C356CA1CB58A}">
  <cacheSource type="worksheet">
    <worksheetSource ref="A1:AA1048576" sheet="Database"/>
  </cacheSource>
  <cacheFields count="26">
    <cacheField name="Year" numFmtId="0">
      <sharedItems containsString="0" containsBlank="1" containsNumber="1" containsInteger="1" minValue="2019" maxValue="2021"/>
    </cacheField>
    <cacheField name="Quarterly" numFmtId="0">
      <sharedItems containsBlank="1"/>
    </cacheField>
    <cacheField name="Long Term" numFmtId="0">
      <sharedItems containsBlank="1"/>
    </cacheField>
    <cacheField name="PO Number" numFmtId="0">
      <sharedItems containsBlank="1" containsMixedTypes="1" containsNumber="1" containsInteger="1" minValue="851184" maxValue="8533685" count="80">
        <n v="851256"/>
        <n v="851285"/>
        <n v="851223"/>
        <n v="855785"/>
        <n v="856858"/>
        <n v="885735"/>
        <n v="885752"/>
        <n v="885436"/>
        <n v="885456"/>
        <n v="856133"/>
        <n v="885728"/>
        <n v="885686"/>
        <n v="851666"/>
        <n v="851237"/>
        <n v="885726"/>
        <n v="856182"/>
        <n v="854416"/>
        <n v="854685"/>
        <n v="854412"/>
        <n v="854466"/>
        <n v="854487"/>
        <n v="854485"/>
        <n v="854488"/>
        <n v="890675"/>
        <n v="854456"/>
        <n v="854467"/>
        <n v="854236"/>
        <n v="854484"/>
        <n v="853466"/>
        <n v="854486"/>
        <n v="854468"/>
        <n v="854411"/>
        <n v="852263"/>
        <n v="853462"/>
        <n v="853361"/>
        <n v="854336"/>
        <n v="8533685"/>
        <n v="885855"/>
        <n v="856656"/>
        <n v="885741"/>
        <n v="856856"/>
        <n v="851215"/>
        <n v="851286"/>
        <n v="851671"/>
        <s v="851285-"/>
        <n v="851216"/>
        <n v="851184"/>
        <n v="851827"/>
        <n v="853362"/>
        <n v="852728"/>
        <n v="885873"/>
        <n v="885315"/>
        <n v="885363"/>
        <n v="854656"/>
        <n v="854652"/>
        <n v="853878"/>
        <n v="856216"/>
        <n v="856155"/>
        <n v="858555"/>
        <n v="858556"/>
        <n v="851456"/>
        <n v="851463"/>
        <n v="853862"/>
        <n v="852857"/>
        <n v="853661"/>
        <n v="853262"/>
        <n v="853263"/>
        <n v="853377"/>
        <n v="853145"/>
        <n v="853376"/>
        <n v="853673"/>
        <n v="853264"/>
        <n v="853144"/>
        <n v="853436"/>
        <n v="853142"/>
        <n v="853676"/>
        <n v="853686"/>
        <n v="853685"/>
        <s v="851256-"/>
        <m/>
      </sharedItems>
    </cacheField>
    <cacheField name="Department Full Name" numFmtId="0">
      <sharedItems containsBlank="1"/>
    </cacheField>
    <cacheField name="Department" numFmtId="0">
      <sharedItems containsBlank="1" count="10">
        <s v="IMC"/>
        <s v="SSMC"/>
        <s v="SSBD"/>
        <s v="ICCD"/>
        <s v="E2E"/>
        <s v="PAN"/>
        <s v="SBN"/>
        <s v="CCP"/>
        <s v="B2C"/>
        <m/>
      </sharedItems>
    </cacheField>
    <cacheField name="Project Shortname" numFmtId="0">
      <sharedItems containsBlank="1"/>
    </cacheField>
    <cacheField name="Projects Value" numFmtId="0">
      <sharedItems containsString="0" containsBlank="1" containsNumber="1" minValue="33223.97" maxValue="58887868"/>
    </cacheField>
    <cacheField name="Our Projects / Other Dept. Projects" numFmtId="0">
      <sharedItems containsBlank="1"/>
    </cacheField>
    <cacheField name="Project Status 1" numFmtId="0">
      <sharedItems containsString="0" containsBlank="1" containsNumber="1" containsInteger="1" minValue="1" maxValue="3"/>
    </cacheField>
    <cacheField name="Project Status" numFmtId="0">
      <sharedItems containsBlank="1"/>
    </cacheField>
    <cacheField name="Savings" numFmtId="0">
      <sharedItems containsString="0" containsBlank="1" containsNumber="1" minValue="33223.97" maxValue="58887868"/>
    </cacheField>
    <cacheField name="P.O. End Date" numFmtId="0">
      <sharedItems containsNonDate="0" containsDate="1" containsString="0" containsBlank="1" minDate="2018-02-28T00:00:00" maxDate="2022-10-10T00:00:00"/>
    </cacheField>
    <cacheField name="GAP 1" numFmtId="0">
      <sharedItems containsString="0" containsBlank="1" containsNumber="1" minValue="-18319044.57" maxValue="0"/>
    </cacheField>
    <cacheField name="GAP 2" numFmtId="0">
      <sharedItems containsString="0" containsBlank="1" containsNumber="1" minValue="-28274635.665199995" maxValue="0"/>
    </cacheField>
    <cacheField name="GAP 3" numFmtId="0">
      <sharedItems containsString="0" containsBlank="1" containsNumber="1" minValue="-23386934.213699996" maxValue="22333"/>
    </cacheField>
    <cacheField name="GAP 4" numFmtId="0">
      <sharedItems containsString="0" containsBlank="1" containsNumber="1" minValue="-9945552.2475000024" maxValue="33444"/>
    </cacheField>
    <cacheField name="Finance Approved Value" numFmtId="0">
      <sharedItems containsString="0" containsBlank="1" containsNumber="1" minValue="0" maxValue="157517839.3872"/>
    </cacheField>
    <cacheField name="Created Value" numFmtId="0">
      <sharedItems containsString="0" containsBlank="1" containsNumber="1" minValue="0" maxValue="129243203.722"/>
    </cacheField>
    <cacheField name="Submitted Value" numFmtId="0">
      <sharedItems containsString="0" containsBlank="1" containsNumber="1" minValue="0" maxValue="101567673.00220001"/>
    </cacheField>
    <cacheField name="Built Cost" numFmtId="0">
      <sharedItems containsString="0" containsBlank="1" containsNumber="1" minValue="0" maxValue="88516934.259599999"/>
    </cacheField>
    <cacheField name="Invoice Submitted" numFmtId="0">
      <sharedItems containsString="0" containsBlank="1" containsNumber="1" minValue="0" maxValue="78571382.012099996"/>
    </cacheField>
    <cacheField name="Month Target" numFmtId="0">
      <sharedItems containsNonDate="0" containsDate="1" containsString="0" containsBlank="1" minDate="2018-07-20T00:00:00" maxDate="2020-04-21T00:00:00"/>
    </cacheField>
    <cacheField name="Target" numFmtId="0">
      <sharedItems containsString="0" containsBlank="1" containsNumber="1" minValue="5" maxValue="197"/>
    </cacheField>
    <cacheField name="Actual" numFmtId="0">
      <sharedItems containsString="0" containsBlank="1" containsNumber="1" minValue="8" maxValue="144"/>
    </cacheField>
    <cacheField name="Stag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020"/>
    <s v="Q3"/>
    <s v="First 6 Months"/>
    <x v="0"/>
    <s v="Call Motions &amp; Insurance"/>
    <x v="0"/>
    <s v="IGdfdW 201dfd7 - vPfdOP"/>
    <n v="1860257.32"/>
    <s v="Our Projects"/>
    <n v="2"/>
    <s v="Closed"/>
    <n v="686152.68"/>
    <d v="2019-10-18T00:00:00"/>
    <n v="0"/>
    <n v="0"/>
    <n v="0"/>
    <n v="0"/>
    <n v="1860257.3118"/>
    <n v="1860257.3118"/>
    <n v="1860257.3118"/>
    <n v="1860257.3118"/>
    <n v="1860257.3123999999"/>
    <d v="2018-07-20T00:00:00"/>
    <n v="127.8014736521"/>
    <n v="120"/>
    <s v="YRE Under Creation"/>
  </r>
  <r>
    <n v="2021"/>
    <s v="Q1"/>
    <s v="First 6 Months"/>
    <x v="1"/>
    <s v="Call Motions &amp; Insurance"/>
    <x v="0"/>
    <s v="IPMPLS, IGW awernd wer Expansion 20wer18 - IPMPererLS 201ere8 (0268562)"/>
    <n v="79863.78"/>
    <s v="Our Projects"/>
    <n v="3"/>
    <s v="Closed"/>
    <n v="79863.78"/>
    <d v="2020-09-30T00:00:00"/>
    <n v="-217821"/>
    <n v="0"/>
    <n v="-60750"/>
    <n v="-703458.59999999986"/>
    <n v="13498859"/>
    <n v="13498859"/>
    <n v="13498859"/>
    <n v="13438109"/>
    <n v="13438109"/>
    <d v="2018-09-20T00:00:00"/>
    <n v="90"/>
    <n v="90.322173177099998"/>
    <s v="YRE Under Creation"/>
  </r>
  <r>
    <n v="2021"/>
    <s v="Q2"/>
    <s v="First 6 Months"/>
    <x v="2"/>
    <s v="Call Motions &amp; Insurance"/>
    <x v="0"/>
    <s v="Netwsdfork Functions sdf Infrastructure ( NFVI ) - 2018"/>
    <n v="26000000"/>
    <s v="Our Projects"/>
    <n v="2"/>
    <s v="Current"/>
    <n v="45345345"/>
    <d v="2019-10-18T00:00:00"/>
    <n v="-217821"/>
    <n v="0"/>
    <n v="-60750"/>
    <n v="-703458.59999999986"/>
    <n v="26000000"/>
    <n v="26000000"/>
    <n v="26000000"/>
    <n v="26000000"/>
    <n v="26000000"/>
    <d v="2018-10-18T00:00:00"/>
    <n v="111"/>
    <n v="96.005330808600007"/>
    <s v="YRE Under Creation"/>
  </r>
  <r>
    <n v="2021"/>
    <s v="Q4"/>
    <s v="First 6 Months"/>
    <x v="3"/>
    <s v="Call Motions &amp; Insurance"/>
    <x v="0"/>
    <s v="NfgfgBB - fgfg Imfgfgfpact"/>
    <n v="4583373.3499999996"/>
    <s v="Our Projects"/>
    <n v="3"/>
    <s v="Current"/>
    <n v="79863.78"/>
    <d v="2022-05-01T00:00:00"/>
    <n v="0"/>
    <n v="0"/>
    <n v="-472090.89999999991"/>
    <n v="-703458.59999999986"/>
    <n v="4583373.3499999996"/>
    <n v="4583373.3499999996"/>
    <n v="2640297.8199999998"/>
    <n v="2168206.92"/>
    <n v="1464748.32"/>
    <d v="2018-08-01T00:00:00"/>
    <n v="127.8014736521"/>
    <n v="128.09139818470001"/>
    <s v="OPE Sergfd"/>
  </r>
  <r>
    <n v="2020"/>
    <s v="Q4"/>
    <s v="First 6 Months"/>
    <x v="4"/>
    <s v="Code &amp; Messaging Second &amp; Solutions"/>
    <x v="1"/>
    <s v="Location Based Service"/>
    <n v="25925328.920000002"/>
    <s v="Our Projects"/>
    <n v="1"/>
    <s v="Cancelled"/>
    <n v="25925328.920000002"/>
    <d v="2019-02-28T00:00:00"/>
    <n v="-3448.4444999999978"/>
    <n v="-3448.4444999999978"/>
    <n v="-3448.4444999999978"/>
    <n v="-22075.212399999844"/>
    <n v="0"/>
    <n v="0"/>
    <n v="0"/>
    <n v="0"/>
    <n v="0"/>
    <d v="2020-01-01T00:00:00"/>
    <n v="144.6870986296"/>
    <n v="128.09139818470001"/>
    <s v="OPE Sergfd"/>
  </r>
  <r>
    <n v="2020"/>
    <s v="Q4"/>
    <s v="First 6 Months"/>
    <x v="5"/>
    <s v="Code &amp; Messaging Second &amp; Solutions"/>
    <x v="1"/>
    <s v="Locking Data SIM LS on smartphones DMC "/>
    <n v="686152.68"/>
    <s v="Our Projects"/>
    <n v="2"/>
    <s v="Closed"/>
    <n v="686152.68"/>
    <d v="2018-12-25T00:00:00"/>
    <n v="-3448.4444999999978"/>
    <n v="-3448.4444999999978"/>
    <n v="-3448.4444999999978"/>
    <n v="-22075.212399999844"/>
    <n v="686152.67669999995"/>
    <n v="686152.67669999995"/>
    <n v="686152.67669999995"/>
    <n v="686152.67669999995"/>
    <n v="686152.67669999995"/>
    <d v="2019-02-19T00:00:00"/>
    <n v="90"/>
    <n v="88.828158418599998"/>
    <s v="TA Approval"/>
  </r>
  <r>
    <n v="2020"/>
    <s v="Q1"/>
    <s v="First 6 Months"/>
    <x v="6"/>
    <s v="Code &amp; Messaging Second &amp; Solutions"/>
    <x v="1"/>
    <s v="Locking Data SIM LS on smartphones SIM OTA "/>
    <n v="1694205.31"/>
    <s v="Our Projects"/>
    <n v="2"/>
    <s v="Closed"/>
    <n v="3947433.47"/>
    <d v="2018-07-22T00:00:00"/>
    <n v="-3448.4444999999978"/>
    <n v="-3448.4444999999978"/>
    <n v="-3448.4444999999978"/>
    <n v="-22075.212399999844"/>
    <n v="1694205.31"/>
    <n v="1694205.31"/>
    <n v="1694205.3125"/>
    <n v="1694205.3125"/>
    <n v="1694205.3125"/>
    <d v="2019-04-10T00:00:00"/>
    <n v="90"/>
    <n v="90.322173177099998"/>
    <s v="Pnder Kick On"/>
  </r>
  <r>
    <n v="2020"/>
    <s v="Q2"/>
    <s v="First 6 Months"/>
    <x v="7"/>
    <s v="Code &amp; Messaging Second &amp; Solutions"/>
    <x v="1"/>
    <s v="USdfgSD NGIN SIGTRdfgAN Endfgdhdfgancement 2017 "/>
    <n v="1998780.35"/>
    <s v="Our Projects"/>
    <n v="2"/>
    <s v="Closed"/>
    <n v="55000000"/>
    <d v="2018-11-17T00:00:00"/>
    <n v="-3448.4444999999978"/>
    <n v="-3448.4444999999978"/>
    <n v="-3448.4444999999978"/>
    <n v="-22075.212399999844"/>
    <n v="1998780.35"/>
    <n v="1998780.35"/>
    <n v="1998780.35"/>
    <n v="1998780.35"/>
    <n v="1998780.35"/>
    <d v="2019-05-11T00:00:00"/>
    <n v="127.8014736521"/>
    <n v="127.8014736521"/>
    <s v="LK Approval"/>
  </r>
  <r>
    <n v="2020"/>
    <s v="Q3"/>
    <s v="First 6 Months"/>
    <x v="8"/>
    <s v="Code &amp; Messaging Second &amp; Solutions"/>
    <x v="1"/>
    <s v="MCA (Missed Call Alerts)  "/>
    <n v="2799995"/>
    <s v="Our Projects"/>
    <n v="2"/>
    <s v="Closed"/>
    <n v="202078.00210000016"/>
    <d v="2018-11-17T00:00:00"/>
    <n v="-3448.4444999999978"/>
    <n v="-3448.4444999999978"/>
    <n v="-3448.4444999999978"/>
    <n v="-22075.212399999844"/>
    <n v="2597916.9977000002"/>
    <n v="2597916.9977000002"/>
    <n v="2597916.9977000002"/>
    <n v="2597916.9977000002"/>
    <n v="2597916.9978999998"/>
    <d v="2019-07-12T00:00:00"/>
    <n v="88"/>
    <n v="88"/>
    <s v="Hipas vendor"/>
  </r>
  <r>
    <n v="2020"/>
    <s v="Q4"/>
    <s v="First 6 Months"/>
    <x v="8"/>
    <s v="Code &amp; Messaging Second &amp; Solutions"/>
    <x v="1"/>
    <s v="MCA (Missed Call Alerts)  "/>
    <n v="2799995"/>
    <s v="Our Projects"/>
    <n v="2"/>
    <s v="Closed"/>
    <n v="202078.00210000016"/>
    <d v="2018-11-17T00:00:00"/>
    <n v="-3448.4444999999978"/>
    <n v="-3448.4444999999978"/>
    <n v="-3448.4444999999978"/>
    <n v="-22075.212399999844"/>
    <n v="2597916.9977000002"/>
    <n v="2597916.9977000002"/>
    <n v="2597916.9977000002"/>
    <n v="2597916.9977000002"/>
    <n v="2597916.9978999998"/>
    <d v="2019-09-12T00:00:00"/>
    <n v="90"/>
    <n v="90.322173177099998"/>
    <s v="Response Received"/>
  </r>
  <r>
    <n v="2020"/>
    <s v="Q1"/>
    <s v="First 6 Months"/>
    <x v="9"/>
    <s v="Code &amp; Messaging Second &amp; Solutions"/>
    <x v="1"/>
    <s v="dfgdgd, IwGwewereW and Transwertport Expansion 2018 - IPMPLS 2018 (0268562) (NMS PART)"/>
    <n v="5500000"/>
    <s v="Our Projects"/>
    <n v="2"/>
    <s v="Closed"/>
    <n v="196706.20550000016"/>
    <d v="2019-04-04T00:00:00"/>
    <n v="-3448.4444999999978"/>
    <n v="-3448.4444999999978"/>
    <n v="-3448.4444999999978"/>
    <n v="-22075.212399999844"/>
    <n v="5499999.5368999997"/>
    <n v="5499999.5368999997"/>
    <n v="5499999.5368999997"/>
    <n v="5303293.7940999996"/>
    <n v="5303293.7944999998"/>
    <d v="2018-11-15T00:00:00"/>
    <n v="127.8014736521"/>
    <n v="110.35002679759999"/>
    <s v="ASP Evaluation"/>
  </r>
  <r>
    <n v="2020"/>
    <s v="Q1"/>
    <s v="First 6 Months"/>
    <x v="9"/>
    <s v="Code &amp; Messaging Second &amp; Solutions"/>
    <x v="1"/>
    <s v="dfgdgd, IGwereW and Transwertport Expansion 2018 - IPMPLS 2018 (0268562) (NMS PART)"/>
    <n v="5500000"/>
    <s v="Our Projects"/>
    <n v="2"/>
    <s v="Closed"/>
    <n v="196706.20550000016"/>
    <d v="2019-04-04T00:00:00"/>
    <n v="-3448.4444999999978"/>
    <n v="-3448.4444999999978"/>
    <n v="-3448.4444999999978"/>
    <n v="-22075.212399999844"/>
    <n v="5499999.5368999997"/>
    <n v="5499999.5368999997"/>
    <n v="5499999.5368999997"/>
    <n v="5303293.7940999996"/>
    <n v="5303293.7944999998"/>
    <d v="2019-10-12T00:00:00"/>
    <n v="144.6870986296"/>
    <n v="128.09139818470001"/>
    <s v="T-Go Approval"/>
  </r>
  <r>
    <n v="2020"/>
    <s v="Q2"/>
    <s v="First 6 Months"/>
    <x v="10"/>
    <s v="Code &amp; Messaging Second &amp; Solutions"/>
    <x v="1"/>
    <s v="sdf wsdf asdfsnd Service sdf (RTSE)  "/>
    <n v="6499999.0300000003"/>
    <s v="Our Projects"/>
    <n v="2"/>
    <s v="Closed"/>
    <n v="212239.00800000038"/>
    <d v="2018-12-21T00:00:00"/>
    <n v="-3448.4444999999978"/>
    <n v="-3448.4444999999978"/>
    <n v="-3448.4444999999978"/>
    <n v="-22075.212399999844"/>
    <n v="6499999.0034999996"/>
    <n v="6499999.0034999996"/>
    <n v="6335149.4419"/>
    <n v="6335149.4419"/>
    <n v="6287760.0219999999"/>
    <d v="2018-12-13T00:00:00"/>
    <n v="127.8014736521"/>
    <n v="120"/>
    <s v="Mommercial Negiation"/>
  </r>
  <r>
    <n v="2020"/>
    <s v="Q2"/>
    <s v="First 6 Months"/>
    <x v="10"/>
    <s v="Code &amp; Messaging Second &amp; Solutions"/>
    <x v="1"/>
    <s v="sdf sdf asdfsnd Service sdf (RTSE)  "/>
    <n v="40467"/>
    <s v="Our Projects"/>
    <n v="2"/>
    <s v="Closed"/>
    <n v="212239.00800000038"/>
    <d v="2018-12-21T00:00:00"/>
    <n v="-3448.4444999999978"/>
    <n v="-3448.4444999999978"/>
    <n v="-3448.4444999999978"/>
    <n v="-22075.212399999844"/>
    <n v="6499999.0034999996"/>
    <n v="6499999.0034999996"/>
    <n v="6335149.4419"/>
    <n v="6335149.4419"/>
    <n v="6287760.0219999999"/>
    <d v="2019-11-12T00:00:00"/>
    <n v="144.6870986296"/>
    <n v="128.09139818470001"/>
    <s v="Po Approval"/>
  </r>
  <r>
    <n v="2020"/>
    <s v="Q3"/>
    <s v="First 6 Months"/>
    <x v="11"/>
    <s v="Code &amp; Messaging Second &amp; Solutions"/>
    <x v="1"/>
    <s v="POLICY ON CROSSING CREDIT LIMIT FOR VOICE  "/>
    <n v="63512.73"/>
    <s v="Our Projects"/>
    <n v="2"/>
    <s v="Closed"/>
    <n v="223142.00299999956"/>
    <d v="2018-12-10T00:00:00"/>
    <n v="-3448.4444999999978"/>
    <n v="-3448.4444999999978"/>
    <n v="-3448.4444999999978"/>
    <n v="-22075.212399999844"/>
    <n v="6576857.9970000004"/>
    <n v="6576857.9970000004"/>
    <n v="6576857.9170000004"/>
    <n v="6576858.0769999996"/>
    <n v="6576857.9970000004"/>
    <d v="2019-12-12T00:00:00"/>
    <n v="144.6870986296"/>
    <n v="128.09139818470001"/>
    <s v="Under CVO Issuance"/>
  </r>
  <r>
    <n v="2020"/>
    <s v="Q3"/>
    <s v="First 6 Months"/>
    <x v="11"/>
    <s v="Code &amp; Messaging Second &amp; Solutions"/>
    <x v="1"/>
    <s v="POLICwY ON CROSSING CREDIT LIMIT FOR VOICE  "/>
    <n v="6800000"/>
    <s v="Our Projects"/>
    <n v="2"/>
    <s v="Closed"/>
    <n v="6800000"/>
    <d v="2018-12-10T00:00:00"/>
    <n v="-3448.4444999999978"/>
    <n v="-3448.4444999999978"/>
    <n v="-3448.4444999999978"/>
    <n v="-22075.212399999844"/>
    <n v="6576857.9970000004"/>
    <n v="6576857.9970000004"/>
    <n v="6576857.9170000004"/>
    <n v="6576858.0769999996"/>
    <n v="6576857.9970000004"/>
    <d v="2019-01-19T00:00:00"/>
    <n v="127.8014736521"/>
    <n v="128.09139818470001"/>
    <s v="Contq  Issued"/>
  </r>
  <r>
    <n v="2021"/>
    <s v="Q3"/>
    <s v="First 6 Months"/>
    <x v="12"/>
    <s v="Code &amp; Messaging Second &amp; Solutions"/>
    <x v="1"/>
    <s v="Audio Cofhfhnference System Enhfhfhancement "/>
    <n v="1349247.51"/>
    <s v="Our Projects"/>
    <n v="2"/>
    <s v="Current"/>
    <n v="1804836.4"/>
    <d v="2019-09-25T00:00:00"/>
    <n v="-3448.4444999999978"/>
    <n v="-3448.4444999999978"/>
    <n v="-3448.4444999999978"/>
    <n v="-22075.212399999844"/>
    <n v="1349247.51"/>
    <n v="1349247.51"/>
    <n v="1349247.51"/>
    <n v="1349247.51"/>
    <n v="1349247.51"/>
    <d v="2019-03-19T00:00:00"/>
    <n v="90"/>
    <n v="88.828158418599998"/>
    <s v="TA Approval"/>
  </r>
  <r>
    <n v="2021"/>
    <s v="Q4"/>
    <s v="First 6 Months"/>
    <x v="13"/>
    <s v="Code &amp; Messaging Second &amp; Solutions"/>
    <x v="1"/>
    <s v="FIN Edfdfdnhancement "/>
    <n v="2400000"/>
    <s v="Our Projects"/>
    <n v="2"/>
    <s v="Current"/>
    <n v="686152.68"/>
    <d v="2019-10-29T00:00:00"/>
    <n v="-3448.4444999999978"/>
    <n v="-3448.4444999999978"/>
    <n v="-3448.4444999999978"/>
    <n v="-22075.212399999844"/>
    <n v="2399999.9978999998"/>
    <n v="2399999.9978999998"/>
    <n v="2399999.9978999998"/>
    <n v="2399999.9978999998"/>
    <n v="2399999.9978"/>
    <d v="2019-08-12T00:00:00"/>
    <n v="90"/>
    <n v="88.828158418599998"/>
    <s v="Pnder Kick On"/>
  </r>
  <r>
    <n v="2021"/>
    <s v="Q4"/>
    <s v="First 6 Months"/>
    <x v="13"/>
    <s v="Code &amp; Messaging Second &amp; Solutions"/>
    <x v="1"/>
    <s v="FIN Edfdfdnhancement "/>
    <n v="2400000"/>
    <s v="Our Projects"/>
    <n v="2"/>
    <s v="Closed"/>
    <n v="686152.68"/>
    <d v="2019-10-29T00:00:00"/>
    <n v="-3448.4444999999978"/>
    <n v="-3448.4444999999978"/>
    <n v="-3448.4444999999978"/>
    <n v="-22075.212399999844"/>
    <n v="2399999.9978999998"/>
    <n v="2399999.9978999998"/>
    <n v="2399999.9978999998"/>
    <n v="2399999.9978999998"/>
    <n v="2399999.9978"/>
    <d v="2019-06-12T00:00:00"/>
    <n v="34"/>
    <n v="34"/>
    <s v="LK Approval"/>
  </r>
  <r>
    <n v="2020"/>
    <s v="Q3"/>
    <s v="First 6 Months"/>
    <x v="14"/>
    <s v="Direct &amp; Boards Services &amp; Satisfactions "/>
    <x v="2"/>
    <s v="BBC 2017  "/>
    <n v="29998768.399999999"/>
    <s v="Our Projects"/>
    <n v="2"/>
    <s v="Closed"/>
    <n v="678795.35469999909"/>
    <d v="2019-06-22T00:00:00"/>
    <n v="0"/>
    <n v="-3448.4444999999978"/>
    <n v="0"/>
    <n v="0"/>
    <n v="29873620.802299999"/>
    <n v="29873620.802299999"/>
    <n v="29320543.802299999"/>
    <n v="29319973.043900002"/>
    <n v="29319973.045299999"/>
    <d v="2020-04-20T00:00:00"/>
    <n v="127.8014736521"/>
    <n v="128.09139818470001"/>
    <s v="Response Received"/>
  </r>
  <r>
    <n v="2020"/>
    <s v="Q1"/>
    <s v="First 6 Months"/>
    <x v="15"/>
    <s v="Direct &amp; Boards Services &amp; Satisfactions "/>
    <x v="2"/>
    <s v="Bondiwsdfng Accessdfsfs - Hybsfdsfrid 2017 "/>
    <n v="6315072.54"/>
    <s v="Our Projects"/>
    <n v="2"/>
    <s v="Current"/>
    <n v="42528.240600000136"/>
    <d v="2019-03-19T00:00:00"/>
    <n v="-3448.4444999999978"/>
    <n v="-3448.4444999999978"/>
    <n v="-3448.4444999999978"/>
    <n v="-22075.212399999844"/>
    <n v="6283671.0274"/>
    <n v="6283671.0274"/>
    <n v="6282757.3250000002"/>
    <n v="6272544.2993999999"/>
    <n v="6272544.2993999999"/>
    <d v="2020-02-20T00:00:00"/>
    <n v="144.6870986296"/>
    <n v="128.09139818470001"/>
    <s v="ASP Evaluation"/>
  </r>
  <r>
    <n v="2020"/>
    <s v="Q2"/>
    <s v="First 6 Months"/>
    <x v="15"/>
    <s v="Direct &amp; Boards Services &amp; Satisfactions "/>
    <x v="2"/>
    <s v="Bondisdfng Accessdfsfs - Hybsfdsfrid 2017 "/>
    <n v="6315072.54"/>
    <s v="Our Projects"/>
    <n v="2"/>
    <s v="Current"/>
    <n v="42528.240600000136"/>
    <d v="2019-03-19T00:00:00"/>
    <n v="-3448.4444999999978"/>
    <n v="-3448.4444999999978"/>
    <n v="-3448.4444999999978"/>
    <n v="-22075.212399999844"/>
    <n v="6283671.0274"/>
    <n v="6283671.0274"/>
    <n v="6282757.3250000002"/>
    <n v="6272544.2993999999"/>
    <n v="6272544.2993999999"/>
    <d v="2020-03-20T00:00:00"/>
    <n v="127.8014736521"/>
    <n v="120"/>
    <s v="T-Go Approval"/>
  </r>
  <r>
    <n v="2019"/>
    <s v="Q2"/>
    <s v="Second 6 Months"/>
    <x v="16"/>
    <s v="Data Collectors &amp; Call Informations"/>
    <x v="3"/>
    <s v="Centralized Sersdfsvers and sdfsdfs 2019 - QFDS"/>
    <n v="14215911.1"/>
    <s v="Our Projects"/>
    <n v="3"/>
    <s v="Cancelled"/>
    <n v="14215911.1"/>
    <d v="2020-12-09T00:00:00"/>
    <n v="-5899920.0199999996"/>
    <n v="0"/>
    <n v="0"/>
    <n v="0"/>
    <n v="8315991.0800000001"/>
    <n v="8315991.0800000001"/>
    <n v="0"/>
    <n v="0"/>
    <n v="0"/>
    <d v="2020-04-20T00:00:00"/>
    <n v="127.8014736521"/>
    <n v="120"/>
    <s v="YRE Under Creation"/>
  </r>
  <r>
    <n v="2019"/>
    <s v="Q2"/>
    <s v="First 6 Months"/>
    <x v="17"/>
    <s v="Data Collectors &amp; Call Informations"/>
    <x v="3"/>
    <s v=" Centdfralizsdfsfsfsfed gdff &amp; ff 2019 (QFD QFD HW And Licenses) - EMC"/>
    <n v="63512.73"/>
    <s v="Our Projects"/>
    <n v="3"/>
    <s v="Closed"/>
    <n v="63512.73"/>
    <d v="2020-12-09T00:00:00"/>
    <n v="-4141018.2"/>
    <n v="0"/>
    <n v="0"/>
    <n v="0"/>
    <n v="0"/>
    <n v="0"/>
    <n v="0"/>
    <n v="0"/>
    <n v="0"/>
    <d v="2019-08-12T00:00:00"/>
    <n v="90"/>
    <n v="88.828158418599998"/>
    <s v="OPE Sergfd"/>
  </r>
  <r>
    <n v="2019"/>
    <s v="Q3"/>
    <s v="First 6 Months"/>
    <x v="18"/>
    <s v="Data Collectors &amp; Call Informations"/>
    <x v="3"/>
    <s v="QFD Chansdfnels HW sdf sdf (Server &amp; sdf) - QFDS"/>
    <n v="823709.66"/>
    <s v="Our Projects"/>
    <n v="3"/>
    <s v="Closed"/>
    <n v="823709.66"/>
    <d v="2020-12-09T00:00:00"/>
    <n v="-823709.66"/>
    <n v="-3448.4444999999978"/>
    <n v="-2954358.5032000002"/>
    <n v="-160439.28"/>
    <n v="0"/>
    <n v="0"/>
    <n v="0"/>
    <n v="0"/>
    <n v="0"/>
    <d v="2018-10-18T00:00:00"/>
    <n v="90"/>
    <n v="88.828158418599998"/>
    <s v="TA Approval"/>
  </r>
  <r>
    <n v="2019"/>
    <s v="Q4"/>
    <s v="First 6 Months"/>
    <x v="19"/>
    <s v="Data Collectors &amp; Call Informations"/>
    <x v="3"/>
    <s v="QFD ChannDFGels HW And Lsdficenses (Server &amp; Storage) - MDS"/>
    <n v="3835149"/>
    <s v="Our Projects"/>
    <n v="3"/>
    <s v="Current"/>
    <n v="3835149"/>
    <d v="2020-12-09T00:00:00"/>
    <n v="-646690.06900000013"/>
    <n v="-3448.4444999999978"/>
    <n v="-2954358.5032000002"/>
    <n v="-160439.28"/>
    <n v="0"/>
    <n v="0"/>
    <n v="0"/>
    <n v="0"/>
    <n v="0"/>
    <d v="2019-06-12T00:00:00"/>
    <n v="75"/>
    <n v="38"/>
    <s v="Pnder Kick On"/>
  </r>
  <r>
    <n v="2019"/>
    <s v="Q3"/>
    <s v="First 6 Months"/>
    <x v="20"/>
    <s v="Data Collectors &amp; Call Informations"/>
    <x v="3"/>
    <s v="Jawwdfgy dfg Evolution"/>
    <n v="2622311.29"/>
    <s v="Our Projects"/>
    <n v="3"/>
    <s v="Current"/>
    <n v="2622311.29"/>
    <d v="2022-01-31T00:00:00"/>
    <n v="-363043.08999999985"/>
    <n v="-3448.4444999999978"/>
    <n v="0"/>
    <n v="0"/>
    <n v="2259268.2000000002"/>
    <n v="2259268.2000000002"/>
    <n v="0"/>
    <n v="0"/>
    <n v="0"/>
    <d v="2019-01-19T00:00:00"/>
    <n v="34"/>
    <n v="34"/>
    <s v="LK Approval"/>
  </r>
  <r>
    <n v="2019"/>
    <s v="Q3"/>
    <s v="First 6 Months"/>
    <x v="20"/>
    <s v="Data Collectors &amp; Call Informations"/>
    <x v="3"/>
    <s v="Jawwdfgy dfg Evolution"/>
    <n v="2622311.29"/>
    <s v="Our Projects"/>
    <n v="3"/>
    <s v="Current"/>
    <n v="2622311.29"/>
    <d v="2022-01-31T00:00:00"/>
    <n v="-363043.08999999985"/>
    <n v="-3448.4444999999978"/>
    <n v="0"/>
    <n v="0"/>
    <n v="2259268.2000000002"/>
    <n v="2259268.2000000002"/>
    <n v="0"/>
    <n v="0"/>
    <n v="0"/>
    <d v="2019-04-10T00:00:00"/>
    <n v="90"/>
    <n v="90.322173177099998"/>
    <s v="Hipas vendor"/>
  </r>
  <r>
    <n v="2019"/>
    <s v="Q3"/>
    <s v="First 6 Months"/>
    <x v="21"/>
    <s v="Data Collectors &amp; Call Informations"/>
    <x v="3"/>
    <s v="Centrfgalsdfized Servedfdfrs and Sdftorage 2019/JAWWY - ItsOn"/>
    <n v="2367268.2000000002"/>
    <s v="Our Projects"/>
    <n v="3"/>
    <s v="Current"/>
    <n v="2367268.2000000002"/>
    <d v="2022-01-31T00:00:00"/>
    <n v="-823709.66"/>
    <n v="-3448.4444999999978"/>
    <n v="-2954358.5032000002"/>
    <n v="-160439.28"/>
    <n v="2367268.2000000002"/>
    <n v="2367268.2000000002"/>
    <n v="0"/>
    <n v="0"/>
    <n v="0"/>
    <d v="2018-12-13T00:00:00"/>
    <n v="127.8014736521"/>
    <n v="127.8014736521"/>
    <s v="Response Received"/>
  </r>
  <r>
    <n v="2019"/>
    <s v="Q3"/>
    <s v="First 6 Months"/>
    <x v="21"/>
    <s v="Data Collectors &amp; Call Informations"/>
    <x v="3"/>
    <s v="Centrfgalsdfized Servedfdfrs and Sdftorage 2019/JAWWY - ItsOn"/>
    <n v="2367268.2000000002"/>
    <s v="Our Projects"/>
    <n v="3"/>
    <s v="Current"/>
    <n v="2367268.2000000002"/>
    <d v="2022-01-31T00:00:00"/>
    <n v="0"/>
    <n v="-3448.4444999999978"/>
    <n v="0"/>
    <n v="0"/>
    <n v="2367268.2000000002"/>
    <n v="2367268.2000000002"/>
    <n v="0"/>
    <n v="0"/>
    <n v="0"/>
    <d v="2019-03-19T00:00:00"/>
    <n v="90"/>
    <n v="88.828158418599998"/>
    <s v="ASP Evaluation"/>
  </r>
  <r>
    <n v="2019"/>
    <s v="Q3"/>
    <s v="First 6 Months"/>
    <x v="22"/>
    <s v="Data Collectors &amp; Call Informations"/>
    <x v="3"/>
    <s v="Centrasfsflized server and sdfsf 2018 (1)"/>
    <n v="3074951"/>
    <s v="Our Projects"/>
    <n v="3"/>
    <s v="Current"/>
    <n v="40467"/>
    <d v="2021-01-31T00:00:00"/>
    <n v="-144669.6222000001"/>
    <n v="-3448.4444999999978"/>
    <n v="0"/>
    <n v="0"/>
    <n v="2930281.3777999999"/>
    <n v="2930281.3777999999"/>
    <n v="0"/>
    <n v="0"/>
    <n v="0"/>
    <d v="2019-05-11T00:00:00"/>
    <n v="144.6870986296"/>
    <n v="128.09139818470001"/>
    <s v="T-Go Approval"/>
  </r>
  <r>
    <n v="2019"/>
    <s v="Q3"/>
    <s v="First 6 Months"/>
    <x v="22"/>
    <s v="Data Collectors &amp; Call Informations"/>
    <x v="3"/>
    <s v="Centrasfsflized server and sdfsf 2018 (1)"/>
    <n v="3074951"/>
    <s v="Our Projects"/>
    <n v="3"/>
    <s v="Current"/>
    <n v="3074951"/>
    <d v="2021-01-31T00:00:00"/>
    <n v="-144669.6222000001"/>
    <n v="-3448.4444999999978"/>
    <n v="0"/>
    <n v="0"/>
    <n v="2930281.3777999999"/>
    <n v="2930281.3777999999"/>
    <n v="0"/>
    <n v="0"/>
    <n v="0"/>
    <d v="2019-02-19T00:00:00"/>
    <n v="88"/>
    <n v="88"/>
    <s v="Mommercial Negiation"/>
  </r>
  <r>
    <n v="2019"/>
    <s v="Q1"/>
    <s v="First 6 Months"/>
    <x v="23"/>
    <s v="Data Collectors &amp; Call Informations"/>
    <x v="3"/>
    <s v="dfdf servsdfser and storasdffsge 2018 (2)"/>
    <n v="3946768.2"/>
    <s v="Our Projects"/>
    <n v="3"/>
    <s v="Current"/>
    <n v="3946768.2"/>
    <d v="2021-01-31T00:00:00"/>
    <n v="-823709.66"/>
    <n v="-3448.4444999999978"/>
    <n v="-2954358.5032000002"/>
    <n v="-160439.28"/>
    <n v="3946768.2"/>
    <n v="3946768.2"/>
    <n v="0"/>
    <n v="0"/>
    <n v="0"/>
    <d v="2019-07-12T00:00:00"/>
    <n v="80"/>
    <n v="44"/>
    <s v="Po Approval"/>
  </r>
  <r>
    <n v="2019"/>
    <s v="Q3"/>
    <s v="First 6 Months"/>
    <x v="24"/>
    <s v="Data Collectors &amp; Call Informations"/>
    <x v="3"/>
    <s v="((dfg #5171736) - Cosdfsfsfsfre Digitization/centralize servers and storage -NO Regret)"/>
    <n v="63512.73"/>
    <s v="Our Projects"/>
    <n v="3"/>
    <s v="Current"/>
    <n v="63512.73"/>
    <d v="2021-01-31T00:00:00"/>
    <n v="-1.6000000759959221E-3"/>
    <n v="0"/>
    <n v="0"/>
    <n v="0"/>
    <n v="4925620.1484000003"/>
    <n v="4925620.1484000003"/>
    <n v="0"/>
    <n v="0"/>
    <n v="0"/>
    <d v="2019-09-12T00:00:00"/>
    <n v="90"/>
    <n v="90.322173177099998"/>
    <s v="Under CVO Issuance"/>
  </r>
  <r>
    <n v="2019"/>
    <s v="Q3"/>
    <s v="First 6 Months"/>
    <x v="25"/>
    <s v="Data Collectors &amp; Call Informations"/>
    <x v="3"/>
    <s v="Centraliswdfzed Servers &amp; Storage 2019 (Infrastructure) - EMC"/>
    <n v="5781720"/>
    <s v="Our Projects"/>
    <n v="3"/>
    <s v="Current"/>
    <n v="5781720"/>
    <d v="2020-12-09T00:00:00"/>
    <n v="-6.0800000000745058"/>
    <n v="-3448.4444999999978"/>
    <n v="0"/>
    <n v="0"/>
    <n v="5781713.9199999999"/>
    <n v="5781713.9199999999"/>
    <n v="0"/>
    <n v="0"/>
    <n v="0"/>
    <d v="2018-08-01T00:00:00"/>
    <n v="5"/>
    <n v="8"/>
    <s v="Contq  Issued"/>
  </r>
  <r>
    <n v="2019"/>
    <s v="Q4"/>
    <s v="First 6 Months"/>
    <x v="25"/>
    <s v="Data Collectors &amp; Call Informations"/>
    <x v="3"/>
    <s v="Centralisdfzed Servers &amp; Storage 2019 (Infrastructure) - EMC"/>
    <n v="5781720"/>
    <s v="Our Projects"/>
    <n v="3"/>
    <s v="Current"/>
    <n v="5781720"/>
    <d v="2020-12-09T00:00:00"/>
    <n v="-6.0800000000745058"/>
    <n v="0"/>
    <n v="0"/>
    <n v="0"/>
    <n v="5781713.9199999999"/>
    <n v="5781713.9199999999"/>
    <n v="0"/>
    <n v="0"/>
    <n v="0"/>
    <d v="2019-10-12T00:00:00"/>
    <n v="127.8014736521"/>
    <n v="127.8014736521"/>
    <s v="ASP Evaluation"/>
  </r>
  <r>
    <n v="2019"/>
    <s v="Q3"/>
    <s v="First 6 Months"/>
    <x v="26"/>
    <s v="Data Collectors &amp; Call Informations"/>
    <x v="3"/>
    <s v="Tewsdflco Cdfsloud (NFVsdfI Expansion)"/>
    <n v="7194422.9800000004"/>
    <s v="Our Projects"/>
    <n v="3"/>
    <s v="Current"/>
    <n v="7194422.9800000004"/>
    <d v="2021-05-20T00:00:00"/>
    <n v="-646690.06900000013"/>
    <n v="-3448.4444999999978"/>
    <n v="-2954358.5032000002"/>
    <n v="-160439.28"/>
    <n v="6547732.9110000003"/>
    <n v="6547732.9110000003"/>
    <n v="3114797.7831999999"/>
    <n v="160439.28"/>
    <n v="0"/>
    <d v="2018-09-20T00:00:00"/>
    <n v="12"/>
    <n v="10"/>
    <s v="ASP Evaluation"/>
  </r>
  <r>
    <n v="2019"/>
    <s v="Q1"/>
    <s v="First 6 Months"/>
    <x v="26"/>
    <s v="Data Collectors &amp; Call Informations"/>
    <x v="3"/>
    <s v="Tesdflco Cdfsloud (NFVsdfI Expansion)"/>
    <n v="79863.78"/>
    <s v="Our Projects"/>
    <n v="3"/>
    <s v="Current"/>
    <n v="79863.78"/>
    <d v="2021-05-20T00:00:00"/>
    <n v="-646690.06900000013"/>
    <n v="0"/>
    <n v="-2954358.5032000002"/>
    <n v="-160439.28"/>
    <n v="6547732.9110000003"/>
    <n v="6547732.9110000003"/>
    <n v="3114797.7831999999"/>
    <n v="160439.28"/>
    <n v="0"/>
    <d v="2019-11-12T00:00:00"/>
    <n v="34"/>
    <n v="34"/>
    <s v="ASP Evaluation"/>
  </r>
  <r>
    <n v="2019"/>
    <s v="Q2"/>
    <s v="First 6 Months"/>
    <x v="27"/>
    <s v="Data Collectors &amp; Call Informations"/>
    <x v="3"/>
    <s v="Centradsdfsdffdflized Serdfsdfdvsdfers &amp; sdfs 2018"/>
    <n v="8295952.3499999996"/>
    <s v="Our Projects"/>
    <n v="3"/>
    <s v="Current"/>
    <n v="8295952.3499999996"/>
    <d v="2021-01-31T00:00:00"/>
    <n v="-1.6000000759959221E-3"/>
    <n v="0"/>
    <n v="0"/>
    <n v="0"/>
    <n v="8295952.3483999996"/>
    <n v="8295952.3483999996"/>
    <n v="0"/>
    <n v="0"/>
    <n v="0"/>
    <d v="2019-12-12T00:00:00"/>
    <n v="88"/>
    <n v="88"/>
    <s v="YRE Under Creation"/>
  </r>
  <r>
    <n v="2019"/>
    <s v="Q3"/>
    <s v="First 6 Months"/>
    <x v="28"/>
    <s v="Data Collectors &amp; Call Informations"/>
    <x v="3"/>
    <s v="PriDFGvate DFG DFGD 2019"/>
    <n v="9000000"/>
    <s v="Our Projects"/>
    <n v="3"/>
    <s v="Current"/>
    <n v="9000000"/>
    <d v="2020-06-12T00:00:00"/>
    <n v="0"/>
    <n v="0"/>
    <n v="-3150000"/>
    <n v="0"/>
    <n v="9000000"/>
    <n v="9000000"/>
    <n v="3600000"/>
    <n v="450000"/>
    <n v="450000"/>
    <d v="2020-01-01T00:00:00"/>
    <n v="90"/>
    <n v="88.828158418599998"/>
    <s v="OPE Sergfd"/>
  </r>
  <r>
    <n v="2019"/>
    <s v="Q4"/>
    <s v="First 6 Months"/>
    <x v="29"/>
    <s v="Data Collectors &amp; Call Informations"/>
    <x v="3"/>
    <s v="((dfg #5171691) Centrasfsfsfslized Servers &amp; Storage JAWWEY (Jawwy Architecture Evolution Requirements))"/>
    <n v="9377688.7100000009"/>
    <s v="Our Projects"/>
    <n v="3"/>
    <s v="Current"/>
    <n v="9377688.7100000009"/>
    <d v="2021-01-31T00:00:00"/>
    <n v="-32550.480200000107"/>
    <n v="-1640878.2600000007"/>
    <n v="0"/>
    <n v="0"/>
    <n v="9345138.2298000008"/>
    <n v="7704259.9698000001"/>
    <n v="0"/>
    <n v="0"/>
    <n v="0"/>
    <d v="2020-02-20T00:00:00"/>
    <n v="90"/>
    <n v="90.322173177099998"/>
    <s v="TA Approval"/>
  </r>
  <r>
    <n v="2019"/>
    <s v="Q1"/>
    <s v="Second 6 Months"/>
    <x v="30"/>
    <s v="Data Collectors &amp; Call Informations"/>
    <x v="3"/>
    <s v="TranDFGsfer df systems Enhdfdfancement 2019 Project - EMC (Consumer Enablement) "/>
    <n v="63512.73"/>
    <s v="Our Projects"/>
    <n v="3"/>
    <s v="Current"/>
    <n v="63512.73"/>
    <d v="2020-12-09T00:00:00"/>
    <n v="-2003.5"/>
    <n v="-1640878.2600000007"/>
    <n v="0"/>
    <n v="0"/>
    <n v="11484832.9"/>
    <n v="11484832.9"/>
    <n v="0"/>
    <n v="0"/>
    <n v="0"/>
    <d v="2020-03-20T00:00:00"/>
    <n v="144.6870986296"/>
    <n v="128.09139818470001"/>
    <s v="Pnder Kick On"/>
  </r>
  <r>
    <n v="2019"/>
    <s v="Q3"/>
    <s v="Second 6 Months"/>
    <x v="31"/>
    <s v="Data Collectors &amp; Call Informations"/>
    <x v="3"/>
    <s v="Transfer Infradfdfstructure df sdf 2019 df- QFDS  (Consumer Enablement)"/>
    <n v="30512511.18"/>
    <s v="Our Projects"/>
    <n v="3"/>
    <s v="Current"/>
    <n v="30512511.18"/>
    <d v="2020-12-09T00:00:00"/>
    <n v="-18319044.57"/>
    <n v="0"/>
    <n v="0"/>
    <n v="0"/>
    <n v="12193466.609999999"/>
    <n v="12193466.609999999"/>
    <n v="0"/>
    <n v="0"/>
    <n v="0"/>
    <d v="2019-08-12T00:00:00"/>
    <n v="127.8014736521"/>
    <n v="128.09139818470001"/>
    <s v="LK Approval"/>
  </r>
  <r>
    <n v="2021"/>
    <s v="Q4"/>
    <s v="First 6 Months"/>
    <x v="32"/>
    <s v="Data Collectors &amp; Call Informations"/>
    <x v="3"/>
    <s v="Dfdfdata Cedfdfnter Condfdultancy - PASSIVE dfPHASE  "/>
    <n v="1987514"/>
    <s v="Our Projects"/>
    <n v="2"/>
    <s v="Closed"/>
    <n v="659999.87000000011"/>
    <d v="2019-04-21T00:00:00"/>
    <n v="-646690.06900000013"/>
    <n v="-3448.4444999999978"/>
    <n v="-2954358.5032000002"/>
    <n v="-160439.28"/>
    <n v="1327514.1299999999"/>
    <n v="1327514.1299999999"/>
    <n v="1327514.1299999999"/>
    <n v="1327514.1299999999"/>
    <n v="1327514.1299999999"/>
    <d v="2018-11-15T00:00:00"/>
    <n v="90"/>
    <n v="90.322173177099998"/>
    <s v="Hipas vendor"/>
  </r>
  <r>
    <n v="2021"/>
    <s v="Q4"/>
    <s v="First 6 Months"/>
    <x v="33"/>
    <s v="Data Collectors &amp; Call Informations"/>
    <x v="3"/>
    <s v="QFD Psdfshase 1 Data Center Readiness 2018  (2018 Capex Target)"/>
    <n v="58887868"/>
    <s v="Our Projects"/>
    <n v="3"/>
    <s v="Current"/>
    <n v="58887868"/>
    <d v="2020-12-15T00:00:00"/>
    <n v="-390476.70729999989"/>
    <n v="0"/>
    <n v="-23386934.213699996"/>
    <n v="-6.0399999842047691E-2"/>
    <n v="58497391.2927"/>
    <n v="58497391.2927"/>
    <n v="34873252.025899999"/>
    <n v="11486317.812200001"/>
    <n v="11486317.751800001"/>
    <d v="2019-09-12T00:00:00"/>
    <n v="30"/>
    <n v="15"/>
    <s v="Response Received"/>
  </r>
  <r>
    <n v="2019"/>
    <s v="Q1"/>
    <s v="Second 6 Months"/>
    <x v="34"/>
    <s v="E2E Centralized &amp; Qaulity Types "/>
    <x v="4"/>
    <s v="NetwFGork Analsdfyzer 2019"/>
    <n v="2457274.66"/>
    <s v="Our Projects"/>
    <n v="3"/>
    <s v="Current"/>
    <n v="79863.78"/>
    <d v="2020-11-30T00:00:00"/>
    <n v="-5.0000003539025784E-3"/>
    <n v="-3448.4444999999978"/>
    <n v="-1676021.5549999997"/>
    <n v="-781253.1"/>
    <n v="2457274.6549999998"/>
    <n v="2457274.6549999998"/>
    <n v="2457274.6549999998"/>
    <n v="781253.1"/>
    <n v="0"/>
    <d v="2019-01-19T00:00:00"/>
    <n v="127.8014736521"/>
    <n v="128.09139818470001"/>
    <s v="Response Received"/>
  </r>
  <r>
    <n v="2019"/>
    <s v="Q1"/>
    <s v="Second 6 Months"/>
    <x v="34"/>
    <s v="E2E Centralized &amp; Qaulity Types "/>
    <x v="4"/>
    <s v="NetwFGork Analsdfyzer 2019"/>
    <n v="2457274.66"/>
    <s v="Our Projects"/>
    <n v="3"/>
    <s v="Current"/>
    <n v="2457274.66"/>
    <d v="2020-11-30T00:00:00"/>
    <n v="-5.0000003539025784E-3"/>
    <n v="-3448.4444999999978"/>
    <n v="-1676021.5549999997"/>
    <n v="-781253.1"/>
    <n v="2457274.6549999998"/>
    <n v="2457274.6549999998"/>
    <n v="2457274.6549999998"/>
    <n v="781253.1"/>
    <n v="0"/>
    <d v="2019-05-11T00:00:00"/>
    <n v="127.8014736521"/>
    <n v="127.8014736521"/>
    <s v="Response Received"/>
  </r>
  <r>
    <n v="2019"/>
    <s v="Q1"/>
    <s v="Second 6 Months"/>
    <x v="35"/>
    <s v="E2E Centralized &amp; Qaulity Types "/>
    <x v="4"/>
    <s v="MPdfwgLS Routes Monitoring 2019"/>
    <n v="5817011.46"/>
    <s v="Our Projects"/>
    <n v="3"/>
    <s v="Current"/>
    <n v="5817011.46"/>
    <d v="2021-06-19T00:00:00"/>
    <n v="-3332849.76"/>
    <n v="0"/>
    <n v="0"/>
    <n v="-1436591.66"/>
    <n v="2484161.7000000002"/>
    <n v="2484161.7000000002"/>
    <n v="1436591.66"/>
    <n v="1436591.66"/>
    <n v="0"/>
    <d v="2019-11-12T00:00:00"/>
    <n v="101.18785901450001"/>
    <n v="78.696927969300006"/>
    <s v="Response Received"/>
  </r>
  <r>
    <n v="2019"/>
    <s v="Q3"/>
    <s v="Second 6 Months"/>
    <x v="35"/>
    <s v="E2E Centralized &amp; Qaulity Types "/>
    <x v="4"/>
    <s v="MPdfgLS Routes Monitoring 2019"/>
    <n v="5817011.46"/>
    <s v="Our Projects"/>
    <n v="3"/>
    <s v="Current"/>
    <n v="5817011.46"/>
    <d v="2021-06-19T00:00:00"/>
    <n v="-3332849.76"/>
    <n v="-3448.4444999999978"/>
    <n v="0"/>
    <n v="-1436591.66"/>
    <n v="2484161.7000000002"/>
    <n v="2484161.7000000002"/>
    <n v="1436591.66"/>
    <n v="1436591.66"/>
    <n v="0"/>
    <d v="2019-07-12T00:00:00"/>
    <n v="88"/>
    <n v="88"/>
    <s v="Po Approval"/>
  </r>
  <r>
    <n v="2019"/>
    <s v="Q2"/>
    <s v="Second 6 Months"/>
    <x v="36"/>
    <s v="E2E Centralized &amp; Qaulity Types "/>
    <x v="4"/>
    <s v="Newtfsdfcool 2019"/>
    <n v="7200000"/>
    <s v="Our Projects"/>
    <n v="3"/>
    <s v="Current"/>
    <n v="7200000"/>
    <d v="2020-11-30T00:00:00"/>
    <n v="0"/>
    <n v="0"/>
    <n v="-3586015"/>
    <n v="0"/>
    <n v="7200000"/>
    <n v="7200000"/>
    <n v="6909215"/>
    <n v="3323200"/>
    <n v="3323200"/>
    <d v="2019-12-12T00:00:00"/>
    <n v="78"/>
    <n v="85"/>
    <s v="YRE Under Creation"/>
  </r>
  <r>
    <n v="2019"/>
    <s v="Q4"/>
    <s v="Second 6 Months"/>
    <x v="36"/>
    <s v="E2E Centralized &amp; Qaulity Types "/>
    <x v="4"/>
    <s v="Netfsdfcool 2019"/>
    <n v="7200000"/>
    <s v="Our Projects"/>
    <n v="3"/>
    <s v="Current"/>
    <n v="7200000"/>
    <d v="2020-11-30T00:00:00"/>
    <n v="0"/>
    <n v="-3448.4444999999978"/>
    <n v="-3586015"/>
    <n v="0"/>
    <n v="7200000"/>
    <n v="7200000"/>
    <n v="6909215"/>
    <n v="3323200"/>
    <n v="3323200"/>
    <d v="2019-08-12T00:00:00"/>
    <n v="90"/>
    <n v="88.828158418599998"/>
    <s v="OPE Sergfd"/>
  </r>
  <r>
    <n v="2020"/>
    <s v="Q4"/>
    <s v="First 6 Months"/>
    <x v="37"/>
    <s v="Negotiation Assurance &amp; Papers "/>
    <x v="5"/>
    <s v="PrimDFGDe DFG "/>
    <n v="3643444.04"/>
    <s v="Our Projects"/>
    <n v="2"/>
    <s v="Closed"/>
    <n v="79863.78"/>
    <d v="2019-02-14T00:00:00"/>
    <n v="-3448.4444999999978"/>
    <n v="-3448.4444999999978"/>
    <n v="-3448.4444999999978"/>
    <n v="-22075.212399999844"/>
    <n v="3643444.04"/>
    <n v="3643444.04"/>
    <n v="3643444.04"/>
    <n v="3643444.04"/>
    <n v="3643444.04"/>
    <d v="2018-11-15T00:00:00"/>
    <n v="90"/>
    <n v="90.322173177099998"/>
    <s v="Hipas vendor"/>
  </r>
  <r>
    <n v="2020"/>
    <s v="Q1"/>
    <s v="First 6 Months"/>
    <x v="38"/>
    <s v="Negotiation Assurance &amp; Papers "/>
    <x v="5"/>
    <s v="MPLS RDFGodfgutes dfgMonitoring  "/>
    <n v="3947433.47"/>
    <s v="Our Projects"/>
    <n v="2"/>
    <s v="Current"/>
    <n v="26000000"/>
    <d v="2019-03-16T00:00:00"/>
    <n v="-3448.4444999999978"/>
    <n v="-3448.4444999999978"/>
    <n v="-3448.4444999999978"/>
    <n v="-22075.212399999844"/>
    <n v="3947433.47"/>
    <n v="3947433.47"/>
    <n v="3947433.47"/>
    <n v="3947433.47"/>
    <n v="3947433.47"/>
    <d v="2018-12-13T00:00:00"/>
    <n v="127.8014736521"/>
    <n v="127.8014736521"/>
    <s v="Response Received"/>
  </r>
  <r>
    <n v="2020"/>
    <s v="Q1"/>
    <s v="First 6 Months"/>
    <x v="39"/>
    <s v="Negotiation Assurance &amp; Papers "/>
    <x v="5"/>
    <s v="Netsdfwork Analyzer Expansion  "/>
    <n v="79863.78"/>
    <s v="Our Projects"/>
    <n v="2"/>
    <s v="Current"/>
    <n v="47065.599999999627"/>
    <d v="2018-12-29T00:00:00"/>
    <n v="-3448.4444999999978"/>
    <n v="-3448.4444999999978"/>
    <n v="-3448.4444999999978"/>
    <n v="-22075.212399999844"/>
    <n v="4951621.75"/>
    <n v="4951621.75"/>
    <n v="4951621.75"/>
    <n v="4951622.4000000004"/>
    <n v="4951622.4000000004"/>
    <d v="2019-03-19T00:00:00"/>
    <n v="90"/>
    <n v="88.828158418599998"/>
    <s v="Response Received"/>
  </r>
  <r>
    <n v="2020"/>
    <s v="Q1"/>
    <s v="First 6 Months"/>
    <x v="40"/>
    <s v="Negotiation Assurance &amp; Papers "/>
    <x v="5"/>
    <s v="Unifsdfsied Performadance Manasdfssdfgement"/>
    <n v="55000000"/>
    <s v="Our Projects"/>
    <n v="3"/>
    <s v="Current"/>
    <n v="55000000"/>
    <d v="2020-11-22T00:00:00"/>
    <n v="-4148932.6111999974"/>
    <n v="0"/>
    <n v="0"/>
    <n v="2.9999762773513794E-4"/>
    <n v="50851067.388800003"/>
    <n v="50851067.388800003"/>
    <n v="38404300.285400003"/>
    <n v="38404300.285400003"/>
    <n v="38404300.285700001"/>
    <d v="2019-06-12T00:00:00"/>
    <n v="75"/>
    <n v="38"/>
    <s v="TA Approval"/>
  </r>
  <r>
    <n v="2021"/>
    <s v="Q4"/>
    <s v="First 6 Months"/>
    <x v="41"/>
    <s v="Negotiation Assurance &amp; Papers "/>
    <x v="5"/>
    <s v="Netsdfwork Analyzer "/>
    <n v="1051624"/>
    <s v="Our Projects"/>
    <n v="2"/>
    <s v="Closed"/>
    <n v="686152.68"/>
    <d v="2019-10-11T00:00:00"/>
    <n v="0"/>
    <n v="0"/>
    <n v="0"/>
    <n v="0"/>
    <n v="1051623.52"/>
    <n v="1051623.52"/>
    <n v="1051623.52"/>
    <n v="1051623.52"/>
    <n v="1051623.52"/>
    <d v="2020-03-20T00:00:00"/>
    <n v="127.8014736521"/>
    <n v="120"/>
    <s v="T-Go Approval"/>
  </r>
  <r>
    <n v="2021"/>
    <s v="Q4"/>
    <s v="First 6 Months"/>
    <x v="42"/>
    <s v="Negotiation Assurance &amp; Papers "/>
    <x v="5"/>
    <s v="NBB-IsdfsSC  "/>
    <n v="1804836.4"/>
    <s v="Our Projects"/>
    <n v="2"/>
    <s v="Closed"/>
    <n v="686152.68"/>
    <d v="2020-04-14T00:00:00"/>
    <n v="-3448.4444999999978"/>
    <n v="-3448.4444999999978"/>
    <n v="-3448.4444999999978"/>
    <n v="-22075.212399999844"/>
    <n v="1804836.4"/>
    <n v="1804836.4"/>
    <n v="1804836.4"/>
    <n v="1804836.4"/>
    <n v="1804836.4"/>
    <d v="2018-08-01T00:00:00"/>
    <n v="5"/>
    <n v="8"/>
    <s v="Mommercial Negiation"/>
  </r>
  <r>
    <n v="2021"/>
    <s v="Q1"/>
    <s v="First 6 Months"/>
    <x v="43"/>
    <s v="Negotiation Assurance &amp; Papers "/>
    <x v="5"/>
    <s v="Prime ProvDFGisioning  "/>
    <n v="2000000"/>
    <s v="Our Projects"/>
    <n v="2"/>
    <s v="Closed"/>
    <n v="686152.68"/>
    <d v="2019-10-31T00:00:00"/>
    <n v="-3448.4444999999978"/>
    <n v="-3448.4444999999978"/>
    <n v="-3448.4444999999978"/>
    <n v="-22075.212399999844"/>
    <n v="1999999.8241999999"/>
    <n v="1999999.8241999999"/>
    <n v="1999999.8241999999"/>
    <n v="1999999.8241999999"/>
    <n v="1999999.8241999999"/>
    <d v="2018-09-20T00:00:00"/>
    <n v="12"/>
    <n v="10"/>
    <s v="Po Approval"/>
  </r>
  <r>
    <n v="2021"/>
    <s v="Q3"/>
    <s v="First 6 Months"/>
    <x v="44"/>
    <s v="Negotiation Assurance &amp; Papers "/>
    <x v="5"/>
    <s v="dfgdgd, IGwereW and Transwertport Expansion 2018 - IPMPLS 2018 (0268562) (NMS PART)"/>
    <n v="4563133"/>
    <s v="Our Projects"/>
    <n v="2"/>
    <s v="Closed"/>
    <n v="63512.73"/>
    <d v="2019-10-18T00:00:00"/>
    <n v="-3448.4444999999978"/>
    <n v="-3448.4444999999978"/>
    <n v="-3448.4444999999978"/>
    <n v="-22075.212399999844"/>
    <n v="4563133"/>
    <n v="4563133"/>
    <n v="4563133"/>
    <n v="4563133"/>
    <n v="4563133"/>
    <d v="2019-01-19T00:00:00"/>
    <n v="34"/>
    <n v="34"/>
    <s v="Under CVO Issuance"/>
  </r>
  <r>
    <n v="2021"/>
    <s v="Q4"/>
    <s v="First 6 Months"/>
    <x v="45"/>
    <s v="Negotiation Assurance &amp; Papers "/>
    <x v="5"/>
    <s v="NBB-Netwsdfork sdf for Fibsdfser  "/>
    <n v="4611537"/>
    <s v="Our Projects"/>
    <n v="2"/>
    <s v="Closed"/>
    <n v="55000000"/>
    <d v="2019-10-11T00:00:00"/>
    <n v="-3448.4444999999978"/>
    <n v="-3448.4444999999978"/>
    <n v="-3448.4444999999978"/>
    <n v="-22075.212399999844"/>
    <n v="4611537"/>
    <n v="4611537"/>
    <n v="4611537"/>
    <n v="4611537.4000000004"/>
    <n v="4611537.4000000004"/>
    <d v="2019-02-19T00:00:00"/>
    <n v="88"/>
    <n v="88"/>
    <s v="Contq  Issued"/>
  </r>
  <r>
    <n v="2021"/>
    <s v="Q1"/>
    <s v="First 6 Months"/>
    <x v="46"/>
    <s v="Negotiation Assurance &amp; Papers "/>
    <x v="5"/>
    <s v="NesfsfsfQFDool "/>
    <n v="5494521.7300000004"/>
    <s v="Our Projects"/>
    <n v="2"/>
    <s v="Closed"/>
    <n v="686152.68"/>
    <d v="2019-10-24T00:00:00"/>
    <n v="-3448.4444999999978"/>
    <n v="-3448.4444999999978"/>
    <n v="-3448.4444999999978"/>
    <n v="-22075.212399999844"/>
    <n v="5494518.1500000004"/>
    <n v="5494518.1500000004"/>
    <n v="5494518.1500000004"/>
    <n v="5494518.1500000004"/>
    <n v="5494518.1500000004"/>
    <d v="2019-04-10T00:00:00"/>
    <n v="90"/>
    <n v="90.322173177099998"/>
    <s v="OPE Sergfd"/>
  </r>
  <r>
    <n v="2021"/>
    <s v="Q4"/>
    <s v="First 6 Months"/>
    <x v="47"/>
    <s v="Negotiation Assurance &amp; Papers "/>
    <x v="5"/>
    <s v="OPwNET "/>
    <n v="9800000"/>
    <s v="Our Projects"/>
    <n v="2"/>
    <s v="Closed"/>
    <n v="1694205.31"/>
    <d v="2020-01-24T00:00:00"/>
    <n v="-32550.480200000107"/>
    <n v="-1640878.2600000007"/>
    <n v="22333"/>
    <n v="33444"/>
    <n v="5800000"/>
    <n v="5800000"/>
    <n v="5800000"/>
    <n v="5800000"/>
    <n v="5800000.0077999998"/>
    <d v="2020-01-01T00:00:00"/>
    <n v="144.6870986296"/>
    <n v="128.09139818470001"/>
    <s v="TA Approval"/>
  </r>
  <r>
    <n v="2021"/>
    <s v="Q2"/>
    <s v="First 6 Months"/>
    <x v="47"/>
    <s v="Negotiation Assurance &amp; Papers "/>
    <x v="5"/>
    <s v="OPNET "/>
    <n v="5800000"/>
    <s v="Our Projects"/>
    <n v="2"/>
    <s v="Closed"/>
    <n v="1998780.35"/>
    <d v="2020-01-24T00:00:00"/>
    <n v="-3448.4444999999978"/>
    <n v="-3448.4444999999978"/>
    <n v="-3448.4444999999978"/>
    <n v="-22075.212399999844"/>
    <n v="5800000"/>
    <n v="5800000"/>
    <n v="5800000"/>
    <n v="5800000"/>
    <n v="5800000.0077999998"/>
    <d v="2019-05-11T00:00:00"/>
    <n v="144.6870986296"/>
    <n v="128.09139818470001"/>
    <s v="TA Approval"/>
  </r>
  <r>
    <n v="2021"/>
    <s v="Q3"/>
    <s v="First 6 Months"/>
    <x v="48"/>
    <s v="Negotiation Assurance &amp; Papers "/>
    <x v="5"/>
    <s v="sdf Anasdflyzer Part 2  (2018 Capex Target)"/>
    <n v="1542724.82"/>
    <s v="Our Projects"/>
    <n v="3"/>
    <s v="Current"/>
    <n v="1542724.82"/>
    <d v="2020-11-30T00:00:00"/>
    <n v="-153796.4915"/>
    <n v="0"/>
    <n v="-437313.53600000008"/>
    <n v="-56414.5"/>
    <n v="1388928.3285000001"/>
    <n v="1388928.3285000001"/>
    <n v="1388928.3285000001"/>
    <n v="951614.79249999998"/>
    <n v="895200.29249999998"/>
    <d v="2020-04-20T00:00:00"/>
    <n v="127.8014736521"/>
    <n v="128.09139818470001"/>
    <s v="TA Approval"/>
  </r>
  <r>
    <n v="2021"/>
    <s v="Q2"/>
    <s v="First 6 Months"/>
    <x v="49"/>
    <s v="Negotiation Assurance &amp; Papers "/>
    <x v="5"/>
    <s v="sdfsfsfs sdfs fsghdfd"/>
    <n v="3571088.9180000001"/>
    <s v="Our Projects"/>
    <n v="3"/>
    <s v="Current"/>
    <n v="63512.73"/>
    <d v="2022-10-09T00:00:00"/>
    <n v="-3448.4444999999978"/>
    <n v="-3448.4444999999978"/>
    <n v="-3448.4444999999978"/>
    <n v="-22075.212399999844"/>
    <n v="3571088.9180000001"/>
    <n v="3571088.9180000001"/>
    <n v="0"/>
    <n v="0"/>
    <n v="0"/>
    <d v="2018-10-18T00:00:00"/>
    <n v="90"/>
    <n v="88.828158418599998"/>
    <s v="Response Received"/>
  </r>
  <r>
    <n v="2020"/>
    <s v="Q1"/>
    <s v="First 6 Months"/>
    <x v="50"/>
    <s v="Netflxo Barmon Systems"/>
    <x v="6"/>
    <s v="BwAT Tsfsfools Support-201sf7  "/>
    <n v="55000000"/>
    <s v="Our Projects"/>
    <n v="2"/>
    <s v="Closed"/>
    <n v="5800000"/>
    <d v="2019-03-28T00:00:00"/>
    <n v="0"/>
    <n v="0"/>
    <n v="0"/>
    <n v="0"/>
    <n v="500000"/>
    <n v="500000"/>
    <n v="499999.99550000002"/>
    <n v="500000.07549999998"/>
    <n v="500000.07559999998"/>
    <d v="2019-07-12T00:00:00"/>
    <n v="80"/>
    <n v="44"/>
    <s v="ASP Evaluation"/>
  </r>
  <r>
    <n v="2020"/>
    <s v="Q1"/>
    <s v="First 6 Months"/>
    <x v="51"/>
    <s v="Netflxo Barmon Systems"/>
    <x v="6"/>
    <s v="MicroStation Tools Technical Support-2017  "/>
    <n v="55000000"/>
    <s v="Our Projects"/>
    <n v="2"/>
    <s v="Closed"/>
    <n v="1349247.51"/>
    <d v="2018-02-28T00:00:00"/>
    <n v="-3448.4444999999978"/>
    <n v="-3448.4444999999978"/>
    <n v="-3448.4444999999978"/>
    <n v="-22075.212399999844"/>
    <n v="655896"/>
    <n v="655896"/>
    <n v="655896"/>
    <n v="655896"/>
    <n v="655896"/>
    <d v="2019-08-12T00:00:00"/>
    <n v="90"/>
    <n v="88.828158418599998"/>
    <s v="T-Go Approval"/>
  </r>
  <r>
    <n v="2020"/>
    <s v="Q1"/>
    <s v="First 6 Months"/>
    <x v="52"/>
    <s v="Netflxo Barmon Systems"/>
    <x v="6"/>
    <s v="Coppdfdfer Desdfign Todfols Techndfdical Support-2017 "/>
    <n v="2901990"/>
    <s v="Our Projects"/>
    <n v="2"/>
    <s v="Closed"/>
    <n v="120458.25"/>
    <d v="2018-04-30T00:00:00"/>
    <n v="-3448.4444999999978"/>
    <n v="-3448.4444999999978"/>
    <n v="-3448.4444999999978"/>
    <n v="-22075.212399999844"/>
    <n v="2781532"/>
    <n v="2781532"/>
    <n v="2781532"/>
    <n v="2781531.75"/>
    <n v="2781531.75"/>
    <d v="2019-09-12T00:00:00"/>
    <n v="90"/>
    <n v="90.322173177099998"/>
    <s v="Mommercial Negiation"/>
  </r>
  <r>
    <n v="2020"/>
    <s v="Q1"/>
    <s v="First 6 Months"/>
    <x v="52"/>
    <s v="Netflxo Barmon Systems"/>
    <x v="6"/>
    <s v="Coppdfdfer Desdfign Todfols Techndfdical Support-2017 "/>
    <n v="2901990"/>
    <s v="Our Projects"/>
    <n v="2"/>
    <s v="Closed"/>
    <n v="120458.25"/>
    <d v="2018-04-30T00:00:00"/>
    <n v="-3448.4444999999978"/>
    <n v="-3448.4444999999978"/>
    <n v="-3448.4444999999978"/>
    <n v="-22075.212399999844"/>
    <n v="2781532"/>
    <n v="2781532"/>
    <n v="2781532"/>
    <n v="2781531.75"/>
    <n v="2781531.75"/>
    <d v="2019-10-12T00:00:00"/>
    <n v="127.8014736521"/>
    <n v="127.8014736521"/>
    <s v="Po Approval"/>
  </r>
  <r>
    <n v="2020"/>
    <s v="Q4"/>
    <s v="First 6 Months"/>
    <x v="40"/>
    <s v="Netflxo Barmon Systems"/>
    <x v="6"/>
    <s v="sdfsfs sdfsf Autosdfmation 2017 "/>
    <n v="40467"/>
    <s v="Our Projects"/>
    <n v="2"/>
    <s v="Closed"/>
    <n v="9800000"/>
    <d v="2019-03-27T00:00:00"/>
    <n v="0"/>
    <n v="0"/>
    <n v="0"/>
    <n v="0"/>
    <n v="4825000"/>
    <n v="4825000"/>
    <n v="4824999.3194000004"/>
    <n v="4825000.1705999998"/>
    <n v="4825000.1719000004"/>
    <d v="2019-11-12T00:00:00"/>
    <n v="34"/>
    <n v="34"/>
    <s v="Under CVO Issuance"/>
  </r>
  <r>
    <n v="2019"/>
    <s v="Q1"/>
    <s v="Second 6 Months"/>
    <x v="53"/>
    <s v="Pen Colors &amp; Center"/>
    <x v="7"/>
    <s v="sdfsdf Broafgfgdband ( NBB – NW ) - NW Manpower (Services Solutions) (2)"/>
    <n v="1133477"/>
    <s v="Our Projects"/>
    <n v="3"/>
    <s v="Current"/>
    <n v="40467"/>
    <d v="2020-07-31T00:00:00"/>
    <n v="0"/>
    <n v="0"/>
    <n v="-3150000"/>
    <n v="0"/>
    <n v="1133477"/>
    <n v="1133477"/>
    <n v="1133477"/>
    <n v="1133468"/>
    <n v="1133468"/>
    <d v="2019-12-12T00:00:00"/>
    <n v="88"/>
    <n v="88"/>
    <s v="LK Approval"/>
  </r>
  <r>
    <n v="2019"/>
    <s v="Q2"/>
    <s v="Second 6 Months"/>
    <x v="54"/>
    <s v="Pen Colors &amp; Center"/>
    <x v="7"/>
    <s v="Consultdfdfancy Services Prddoject 2019 - Infdfdra . Manpower (Clouds)"/>
    <n v="79863.78"/>
    <s v="Our Projects"/>
    <n v="3"/>
    <s v="Current"/>
    <n v="79863.78"/>
    <d v="2020-07-31T00:00:00"/>
    <n v="-32550.480200000107"/>
    <n v="-1640878.2600000007"/>
    <n v="0"/>
    <n v="0"/>
    <n v="4320000"/>
    <n v="4320000"/>
    <n v="4320000"/>
    <n v="1032746"/>
    <n v="1032746"/>
    <d v="2020-03-20T00:00:00"/>
    <n v="144.6870986296"/>
    <n v="128.09139818470001"/>
    <s v="Hipas vendor"/>
  </r>
  <r>
    <n v="2019"/>
    <s v="Q3"/>
    <s v="Second 6 Months"/>
    <x v="55"/>
    <s v="Pen Colors &amp; Center"/>
    <x v="7"/>
    <s v="Consultdfdancy Servdfdfices Project 2019 - Infra. Consultant MPA 8558"/>
    <n v="7900000"/>
    <s v="Our Projects"/>
    <n v="3"/>
    <s v="Current"/>
    <n v="7900000"/>
    <d v="2020-06-30T00:00:00"/>
    <n v="-32550.480200000107"/>
    <n v="-1640878.2600000007"/>
    <n v="22333"/>
    <n v="33444"/>
    <n v="7900000"/>
    <n v="7900000"/>
    <n v="7900000"/>
    <n v="5304458"/>
    <n v="5304458"/>
    <d v="2019-09-12T00:00:00"/>
    <n v="30"/>
    <n v="15"/>
    <s v="Response Received"/>
  </r>
  <r>
    <n v="2020"/>
    <s v="Q2"/>
    <s v="First 6 Months"/>
    <x v="56"/>
    <s v="Pen Colors &amp; Center"/>
    <x v="7"/>
    <s v="Network Consultancy Servicesdfs 2017 (AWL)  "/>
    <n v="4604017"/>
    <s v="Our Projects"/>
    <n v="2"/>
    <s v="Closed"/>
    <n v="1500000"/>
    <d v="2018-08-31T00:00:00"/>
    <n v="-32550.480200000107"/>
    <n v="-1640878.2600000007"/>
    <n v="22333"/>
    <n v="33444"/>
    <n v="3104017"/>
    <n v="3104017"/>
    <n v="3104017"/>
    <n v="3104017"/>
    <n v="3104017"/>
    <d v="2019-08-12T00:00:00"/>
    <n v="127.8014736521"/>
    <n v="128.09139818470001"/>
    <s v="Contq  Issued"/>
  </r>
  <r>
    <n v="2020"/>
    <s v="Q1"/>
    <s v="First 6 Months"/>
    <x v="57"/>
    <s v="Pen Colors &amp; Center"/>
    <x v="7"/>
    <s v="Network Consultancy Services 2017 (BT) "/>
    <n v="4493279"/>
    <s v="Our Projects"/>
    <n v="2"/>
    <s v="Closed"/>
    <n v="686152.68"/>
    <d v="2018-07-31T00:00:00"/>
    <n v="-2003.5"/>
    <n v="-1640878.2600000007"/>
    <n v="0"/>
    <n v="0"/>
    <n v="4493279"/>
    <n v="4493279"/>
    <n v="4493279"/>
    <n v="4493279"/>
    <n v="4493279"/>
    <d v="2020-04-20T00:00:00"/>
    <n v="127.8014736521"/>
    <n v="120"/>
    <s v="Contq  Issued"/>
  </r>
  <r>
    <n v="2021"/>
    <s v="Q3"/>
    <s v="First 6 Months"/>
    <x v="58"/>
    <s v="Pen Colors &amp; Center"/>
    <x v="7"/>
    <s v="Natiosdfsdfnal sdf ( NBB – NW ) - NW dfg (Services Solutions) (1)"/>
    <n v="1263106"/>
    <s v="Our Projects"/>
    <n v="2"/>
    <s v="Closed"/>
    <n v="63512.73"/>
    <d v="2019-06-30T00:00:00"/>
    <n v="-32550.480200000107"/>
    <n v="-1640878.2600000007"/>
    <n v="22333"/>
    <n v="33444"/>
    <n v="1263106"/>
    <n v="1263106"/>
    <n v="1263106"/>
    <n v="1263080"/>
    <n v="1263080"/>
    <d v="2020-01-01T00:00:00"/>
    <n v="90"/>
    <n v="88.828158418599998"/>
    <s v="Contq  Issued"/>
  </r>
  <r>
    <n v="2021"/>
    <s v="Q3"/>
    <s v="First 6 Months"/>
    <x v="59"/>
    <s v="Pen Colors &amp; Center"/>
    <x v="7"/>
    <s v="df Sdfdervices Project 2018 - NW Manpower (Services Solutions)"/>
    <n v="40467"/>
    <s v="Our Projects"/>
    <n v="2"/>
    <s v="Closed"/>
    <n v="686152.68"/>
    <d v="2019-06-30T00:00:00"/>
    <n v="-2003.5"/>
    <n v="-1640878.2600000007"/>
    <n v="0"/>
    <n v="0"/>
    <n v="3967145"/>
    <n v="3967145"/>
    <n v="3967145"/>
    <n v="3967127"/>
    <n v="3967127"/>
    <d v="2020-02-20T00:00:00"/>
    <n v="90"/>
    <n v="90.322173177099998"/>
    <s v="Contq  Issued"/>
  </r>
  <r>
    <n v="2021"/>
    <s v="Q3"/>
    <s v="First 6 Months"/>
    <x v="60"/>
    <s v="Pen Colors &amp; Center"/>
    <x v="7"/>
    <s v="Consultdfdfancy Serdfdfvices Projedfdct 2018 - NdfW Condsultant"/>
    <n v="40467"/>
    <s v="Our Projects"/>
    <n v="2"/>
    <s v="Closed"/>
    <n v="686152.68"/>
    <d v="2019-06-30T00:00:00"/>
    <n v="0"/>
    <n v="0"/>
    <n v="0"/>
    <n v="0"/>
    <n v="11140000"/>
    <n v="11140000"/>
    <n v="11140000"/>
    <n v="11139999.800000001"/>
    <n v="11139999.800000001"/>
    <d v="2019-11-12T00:00:00"/>
    <n v="101.18785901450001"/>
    <n v="78.696927969300006"/>
    <s v="Contq  Issued"/>
  </r>
  <r>
    <n v="2021"/>
    <s v="Q3"/>
    <s v="First 6 Months"/>
    <x v="61"/>
    <s v="Pen Colors &amp; Center"/>
    <x v="7"/>
    <s v="Nafgfgtional Broadfgfgfband (NBB-NW) - NW Consultant 88558 mpa"/>
    <n v="10638000"/>
    <s v="Our Projects"/>
    <n v="3"/>
    <s v="Current"/>
    <n v="10638000"/>
    <d v="2020-12-31T00:00:00"/>
    <n v="-32550.480200000107"/>
    <n v="-1640878.2600000007"/>
    <n v="22333"/>
    <n v="33444"/>
    <n v="10638000"/>
    <n v="10638000"/>
    <n v="10638000"/>
    <n v="10638000"/>
    <n v="10638000"/>
    <d v="2019-10-12T00:00:00"/>
    <n v="33"/>
    <n v="33"/>
    <s v="ASP Evaluation"/>
  </r>
  <r>
    <n v="2019"/>
    <s v="Q1"/>
    <s v="Second 6 Months"/>
    <x v="62"/>
    <s v="E2E Centralized &amp; Qaulity Types "/>
    <x v="8"/>
    <s v="Aswpiratiofhfhn WiFi 2019 -WiFi ffhfhf Expansion Scope  "/>
    <n v="245833.35"/>
    <s v="Other Projects"/>
    <n v="3"/>
    <s v="Closed"/>
    <n v="245833.35"/>
    <d v="2022-04-30T00:00:00"/>
    <n v="-245833.35"/>
    <n v="0"/>
    <n v="0"/>
    <n v="0"/>
    <n v="0"/>
    <n v="0"/>
    <n v="0"/>
    <n v="0"/>
    <n v="0"/>
    <d v="2020-03-20T00:00:00"/>
    <n v="33"/>
    <n v="33"/>
    <s v="Response Received"/>
  </r>
  <r>
    <n v="2019"/>
    <s v="Q3"/>
    <s v="Second 6 Months"/>
    <x v="63"/>
    <s v="E2E Centralized &amp; Qaulity Types "/>
    <x v="8"/>
    <s v="IMwytyS - FNtyP "/>
    <n v="63512.73"/>
    <s v="Other Projects"/>
    <n v="3"/>
    <s v="Closed"/>
    <n v="63512.73"/>
    <d v="2020-11-14T00:00:00"/>
    <n v="-63512.73"/>
    <n v="0"/>
    <n v="0"/>
    <n v="0"/>
    <n v="0"/>
    <n v="0"/>
    <n v="0"/>
    <n v="0"/>
    <n v="0"/>
    <d v="2020-01-01T00:00:00"/>
    <n v="130"/>
    <n v="100"/>
    <s v="Response Received"/>
  </r>
  <r>
    <n v="2019"/>
    <s v="Q4"/>
    <s v="Second 6 Months"/>
    <x v="64"/>
    <s v="E2E Centralized &amp; Qaulity Types "/>
    <x v="8"/>
    <s v="tty rtyrtyr rtyr ryr"/>
    <n v="33223.97"/>
    <s v="Other Projects"/>
    <n v="3"/>
    <s v="Current"/>
    <n v="33223.97"/>
    <d v="2020-10-03T00:00:00"/>
    <n v="-12678.054400000001"/>
    <n v="0"/>
    <n v="0"/>
    <n v="0"/>
    <n v="20545.9156"/>
    <n v="20545.9156"/>
    <n v="20545.9156"/>
    <n v="20545.9156"/>
    <n v="20545.9156"/>
    <d v="2019-10-12T00:00:00"/>
    <n v="33"/>
    <n v="33"/>
    <s v="Response Received"/>
  </r>
  <r>
    <n v="2019"/>
    <s v="Q4"/>
    <s v="Second 6 Months"/>
    <x v="65"/>
    <s v="E2E Centralized &amp; Qaulity Types "/>
    <x v="8"/>
    <s v="TXw&amp;DdfWDM 20sdfsf19  (1)"/>
    <n v="79863.78"/>
    <s v="Other Projects"/>
    <n v="3"/>
    <s v="Current"/>
    <n v="79863.78"/>
    <d v="2020-10-30T00:00:00"/>
    <n v="-3448.4444999999978"/>
    <n v="-3448.4444999999978"/>
    <n v="-3448.4444999999978"/>
    <n v="-22075.212399999844"/>
    <n v="76415.335500000001"/>
    <n v="76415.335500000001"/>
    <n v="67735.760999999999"/>
    <n v="39480.975899999998"/>
    <n v="0"/>
    <d v="2020-02-20T00:00:00"/>
    <n v="140"/>
    <n v="100"/>
    <s v="Response Received"/>
  </r>
  <r>
    <n v="2019"/>
    <s v="Q2"/>
    <s v="Second 6 Months"/>
    <x v="66"/>
    <s v="E2E Centralized &amp; Qaulity Types "/>
    <x v="8"/>
    <s v="TX&amp;DWsdDMsfsf 2019  (2)"/>
    <n v="566867.78"/>
    <s v="Other Projects"/>
    <n v="3"/>
    <s v="Current"/>
    <n v="566867.78"/>
    <d v="2020-10-31T00:00:00"/>
    <n v="-3448.4444999999978"/>
    <n v="-3448.4444999999978"/>
    <n v="-3448.4444999999978"/>
    <n v="-22075.212399999844"/>
    <n v="566867.77879999997"/>
    <n v="566867.77879999997"/>
    <n v="566867.77879999997"/>
    <n v="566867.77879999997"/>
    <n v="566867.77879999997"/>
    <d v="2020-04-20T00:00:00"/>
    <n v="197"/>
    <n v="144"/>
    <s v="Response Received"/>
  </r>
  <r>
    <n v="2019"/>
    <s v="Q3"/>
    <s v="Second 6 Months"/>
    <x v="67"/>
    <s v="E2E Centralized &amp; Qaulity Types "/>
    <x v="8"/>
    <s v="Aspirfhfhfation WiFi - Corfhfhe Scope  (2)"/>
    <n v="1055772.18"/>
    <s v="Other Projects"/>
    <n v="3"/>
    <s v="Current"/>
    <n v="1055772.18"/>
    <d v="2022-04-30T00:00:00"/>
    <n v="-3448.4444999999978"/>
    <n v="-3448.4444999999978"/>
    <n v="-3448.4444999999978"/>
    <n v="-22075.212399999844"/>
    <n v="1055772.18"/>
    <n v="1055772.18"/>
    <n v="1006220.79"/>
    <n v="0"/>
    <n v="0"/>
    <d v="2018-07-20T00:00:00"/>
    <n v="127.8014736521"/>
    <n v="120"/>
    <s v="Response Received"/>
  </r>
  <r>
    <n v="2019"/>
    <s v="Q4"/>
    <s v="Second 6 Months"/>
    <x v="68"/>
    <s v="E2E Centralized &amp; Qaulity Types "/>
    <x v="8"/>
    <s v="MSADFGDFGN 20DFGD19  (3)"/>
    <n v="1300000"/>
    <s v="Other Projects"/>
    <n v="3"/>
    <s v="Current"/>
    <n v="79863.78"/>
    <d v="2020-10-24T00:00:00"/>
    <n v="-3448.4444999999978"/>
    <n v="-3448.4444999999978"/>
    <n v="-3448.4444999999978"/>
    <n v="-22075.212399999844"/>
    <n v="1299999.8"/>
    <n v="1299999.8"/>
    <n v="1299999.8"/>
    <n v="1299999.8"/>
    <n v="1299999.8"/>
    <d v="2018-08-01T00:00:00"/>
    <n v="127.8014736521"/>
    <n v="128.09139818470001"/>
    <s v="Contq  Issued"/>
  </r>
  <r>
    <n v="2019"/>
    <s v="Q1"/>
    <s v="Second 6 Months"/>
    <x v="69"/>
    <s v="E2E Centralized &amp; Qaulity Types "/>
    <x v="8"/>
    <s v="Aspirationfhfh WiFi - Core fhfhScope  (1)"/>
    <n v="1542000.97"/>
    <s v="Other Projects"/>
    <n v="3"/>
    <s v="Current"/>
    <n v="1542000.97"/>
    <d v="2022-04-30T00:00:00"/>
    <n v="-5.7999999262392521E-3"/>
    <n v="-3448.4444999999978"/>
    <n v="0"/>
    <n v="0"/>
    <n v="1542000.9642"/>
    <n v="1145897.4705999999"/>
    <n v="0"/>
    <n v="0"/>
    <n v="0"/>
    <d v="2018-09-20T00:00:00"/>
    <n v="90"/>
    <n v="90.322173177099998"/>
    <s v="YRE Under Creation"/>
  </r>
  <r>
    <n v="2019"/>
    <s v="Q4"/>
    <s v="Second 6 Months"/>
    <x v="70"/>
    <s v="E2E Centralized &amp; Qaulity Types "/>
    <x v="8"/>
    <s v="sfsdfsdffs Macffro - PO  sdfsf93073  "/>
    <n v="2433987.2599999998"/>
    <s v="Other Projects"/>
    <n v="3"/>
    <s v="Current"/>
    <n v="63512.73"/>
    <d v="2022-03-20T00:00:00"/>
    <n v="-851864.87999999989"/>
    <n v="-3448.4444999999978"/>
    <n v="0"/>
    <n v="0"/>
    <n v="1582122.38"/>
    <n v="1582122.38"/>
    <n v="1582122.38"/>
    <n v="1582122.38"/>
    <n v="1582122.38"/>
    <d v="2018-12-13T00:00:00"/>
    <n v="127.8014736521"/>
    <n v="120"/>
    <s v="OPE Sergfd"/>
  </r>
  <r>
    <n v="2019"/>
    <s v="Q4"/>
    <s v="Second 6 Months"/>
    <x v="70"/>
    <s v="E2E Centralized &amp; Qaulity Types "/>
    <x v="8"/>
    <s v="sfsdfsdffs Macffro - PO  sdfsf93073  "/>
    <n v="2433987.2599999998"/>
    <s v="Other Projects"/>
    <n v="3"/>
    <s v="Current"/>
    <n v="2433987.2599999998"/>
    <d v="2022-03-20T00:00:00"/>
    <n v="-851864.87999999989"/>
    <n v="-3448.4444999999978"/>
    <n v="0"/>
    <n v="0"/>
    <n v="1582122.38"/>
    <n v="1582122.38"/>
    <n v="1582122.38"/>
    <n v="1582122.38"/>
    <n v="1582122.38"/>
    <d v="2019-04-10T00:00:00"/>
    <n v="90"/>
    <n v="90.322173177099998"/>
    <s v="TA Approval"/>
  </r>
  <r>
    <n v="2019"/>
    <s v="Q2"/>
    <s v="Second 6 Months"/>
    <x v="71"/>
    <s v="E2E Centralized &amp; Qaulity Types "/>
    <x v="8"/>
    <s v="TX&amp;sdf 201sdfs9  (3)"/>
    <n v="1694955.4"/>
    <s v="Other Projects"/>
    <n v="3"/>
    <s v="Current"/>
    <n v="1694955.4"/>
    <d v="2020-10-31T00:00:00"/>
    <n v="-22075.212399999844"/>
    <n v="-3448.4444999999978"/>
    <n v="0"/>
    <n v="-1663075.0090000001"/>
    <n v="1672880.1876000001"/>
    <n v="1672880.1876000001"/>
    <n v="1663075.0090000001"/>
    <n v="1663075.0090000001"/>
    <n v="0"/>
    <d v="2018-10-18T00:00:00"/>
    <n v="111"/>
    <n v="96.005330808600007"/>
    <s v="Pnder Kick On"/>
  </r>
  <r>
    <n v="2019"/>
    <s v="Q3"/>
    <s v="Second 6 Months"/>
    <x v="72"/>
    <s v="E2E Centralized &amp; Qaulity Types "/>
    <x v="8"/>
    <s v="MSAN dgdgfdgs  (2)"/>
    <n v="2357327"/>
    <s v="Other Projects"/>
    <n v="3"/>
    <s v="Current"/>
    <n v="2357327"/>
    <d v="2020-10-24T00:00:00"/>
    <n v="0"/>
    <n v="-3448.4444999999978"/>
    <n v="0"/>
    <n v="0"/>
    <n v="2357327"/>
    <n v="2357327"/>
    <n v="2357327"/>
    <n v="2357327"/>
    <n v="2357327"/>
    <d v="2018-11-15T00:00:00"/>
    <n v="127.8014736521"/>
    <n v="110.35002679759999"/>
    <s v="LK Approval"/>
  </r>
  <r>
    <n v="2019"/>
    <s v="Q3"/>
    <s v="Second 6 Months"/>
    <x v="72"/>
    <s v="E2E Centralized &amp; Qaulity Types "/>
    <x v="8"/>
    <s v="MSAN dgdgfdgs  (2)"/>
    <n v="2357327"/>
    <s v="Other Projects"/>
    <n v="3"/>
    <s v="Current"/>
    <n v="2357327"/>
    <d v="2020-10-24T00:00:00"/>
    <n v="0"/>
    <n v="-3448.4444999999978"/>
    <n v="0"/>
    <n v="0"/>
    <n v="2357327"/>
    <n v="2357327"/>
    <n v="2357327"/>
    <n v="2357327"/>
    <n v="2357327"/>
    <d v="2019-03-19T00:00:00"/>
    <n v="90"/>
    <n v="88.828158418599998"/>
    <s v="Hipas vendor"/>
  </r>
  <r>
    <n v="2019"/>
    <s v="Q1"/>
    <s v="Second 6 Months"/>
    <x v="73"/>
    <s v="E2E Centralized &amp; Qaulity Types "/>
    <x v="8"/>
    <s v="IPMPtyrtyLS 20wer19  "/>
    <n v="7486881.75"/>
    <s v="Other Projects"/>
    <n v="3"/>
    <s v="Current"/>
    <n v="7486881.75"/>
    <d v="2020-12-08T00:00:00"/>
    <n v="-5007242.6554000005"/>
    <n v="-3448.4444999999978"/>
    <n v="-1501880.7141999998"/>
    <n v="-3.0000007245689631E-4"/>
    <n v="2479639.0946"/>
    <n v="2479639.0946"/>
    <n v="2479639.0946"/>
    <n v="977758.38040000002"/>
    <n v="977758.38009999995"/>
    <d v="2019-09-12T00:00:00"/>
    <n v="90"/>
    <n v="90.322173177099998"/>
    <s v="Response Received"/>
  </r>
  <r>
    <n v="2019"/>
    <s v="Q2"/>
    <s v="Second 6 Months"/>
    <x v="74"/>
    <s v="E2E Centralized &amp; Qaulity Types "/>
    <x v="8"/>
    <s v="MSFGDFGDAN 201aSDFS9  (1)"/>
    <n v="2801081.69"/>
    <s v="Other Projects"/>
    <n v="3"/>
    <s v="Current"/>
    <n v="2801081.69"/>
    <d v="2020-10-24T00:00:00"/>
    <n v="-9000.0016999999061"/>
    <n v="-3448.4444999999978"/>
    <n v="0"/>
    <n v="0"/>
    <n v="2792081.6883"/>
    <n v="2792081.6883"/>
    <n v="0"/>
    <n v="0"/>
    <n v="0"/>
    <d v="2019-06-12T00:00:00"/>
    <n v="34"/>
    <n v="34"/>
    <s v="Under CVO Issuance"/>
  </r>
  <r>
    <n v="2019"/>
    <s v="Q2"/>
    <s v="Second 6 Months"/>
    <x v="74"/>
    <s v="E2E Centralized &amp; Qaulity Types "/>
    <x v="8"/>
    <s v="MSFGDFGDAN 201aSDFS9  (1)"/>
    <n v="2801081.69"/>
    <s v="Other Projects"/>
    <n v="3"/>
    <s v="Current"/>
    <n v="2801081.69"/>
    <d v="2020-10-24T00:00:00"/>
    <n v="-3448.4444999999978"/>
    <n v="-3448.4444999999978"/>
    <n v="0"/>
    <n v="0"/>
    <n v="2792081.6883"/>
    <n v="2792081.6883"/>
    <n v="0"/>
    <n v="0"/>
    <n v="0"/>
    <d v="2019-02-19T00:00:00"/>
    <n v="90"/>
    <n v="88.828158418599998"/>
    <s v="Contq  Issued"/>
  </r>
  <r>
    <n v="2019"/>
    <s v="Q2"/>
    <s v="Second 6 Months"/>
    <x v="75"/>
    <s v="E2E Centralized &amp; Qaulity Types "/>
    <x v="8"/>
    <s v="Aspirationsdfsfsf Macro - PO  93076  "/>
    <n v="33988817.960000001"/>
    <s v="Other Projects"/>
    <n v="3"/>
    <s v="Current"/>
    <n v="33988817.960000001"/>
    <d v="2022-03-20T00:00:00"/>
    <n v="-12634342.7522"/>
    <n v="-3448.4444999999978"/>
    <n v="-10510793.1943"/>
    <n v="9.999983012676239E-5"/>
    <n v="21354475.207800001"/>
    <n v="21354475.207800001"/>
    <n v="19456520.7234"/>
    <n v="8945727.5291000009"/>
    <n v="8945727.5292000007"/>
    <d v="2019-10-12T00:00:00"/>
    <n v="144.6870986296"/>
    <n v="128.09139818470001"/>
    <s v="TA Approval"/>
  </r>
  <r>
    <n v="2019"/>
    <s v="Q3"/>
    <s v="Second 6 Months"/>
    <x v="76"/>
    <s v="E2E Centralized &amp; Qaulity Types "/>
    <x v="8"/>
    <s v="Aspirsdfdfsation sfssfsfs - PO  9sfsfsf3080  "/>
    <n v="33988817.960000001"/>
    <s v="Other Projects"/>
    <n v="3"/>
    <s v="Current"/>
    <n v="33988817.960000001"/>
    <d v="2022-03-20T00:00:00"/>
    <n v="-100074.35869999975"/>
    <n v="-3448.4444999999978"/>
    <n v="-0.65029999986290932"/>
    <n v="-7165380.4216000009"/>
    <n v="37596595.7513"/>
    <n v="37596595.7513"/>
    <n v="18310073.884300001"/>
    <n v="18310073.234000001"/>
    <n v="11144692.8124"/>
    <d v="2019-11-12T00:00:00"/>
    <n v="144.6870986296"/>
    <n v="128.09139818470001"/>
    <s v="Pnder Kick On"/>
  </r>
  <r>
    <n v="2019"/>
    <s v="Q4"/>
    <s v="Second 6 Months"/>
    <x v="77"/>
    <s v="E2E Centralized &amp; Qaulity Types "/>
    <x v="8"/>
    <s v="Aspiratsfsdfsfion fg - fg 930gf69  "/>
    <n v="33988817.960000001"/>
    <s v="Other Projects"/>
    <n v="3"/>
    <s v="Current"/>
    <n v="33988817.960000001"/>
    <d v="2022-03-20T00:00:00"/>
    <n v="-14001972.022799999"/>
    <n v="-28274635.665199995"/>
    <n v="-13050738.742600009"/>
    <n v="-9945552.2475000024"/>
    <n v="157517839.3872"/>
    <n v="129243203.722"/>
    <n v="101567673.00220001"/>
    <n v="88516934.259599999"/>
    <n v="78571382.012099996"/>
    <d v="2019-12-12T00:00:00"/>
    <n v="144.6870986296"/>
    <n v="128.09139818470001"/>
    <s v="LK Approval"/>
  </r>
  <r>
    <n v="2021"/>
    <s v="Q4"/>
    <s v="First 6 Months"/>
    <x v="78"/>
    <s v="Negotiation Assurance &amp; Papers "/>
    <x v="5"/>
    <s v="IGtwyW 20tyt17 - vPOP "/>
    <n v="45345345"/>
    <s v="Other Projects"/>
    <n v="2"/>
    <s v="Closed"/>
    <n v="2400000"/>
    <d v="2019-10-20T00:00:00"/>
    <n v="-32550.480200000107"/>
    <n v="-1640878.2600000007"/>
    <n v="22333"/>
    <n v="33444"/>
    <n v="40467"/>
    <n v="40467"/>
    <n v="40467"/>
    <n v="40467"/>
    <n v="40467"/>
    <d v="2020-02-20T00:00:00"/>
    <n v="144.6870986296"/>
    <n v="128.09139818470001"/>
    <s v="ASP Evaluation"/>
  </r>
  <r>
    <m/>
    <m/>
    <m/>
    <x v="79"/>
    <m/>
    <x v="9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1BEC7-4104-44A5-AC9B-A3C7D603EEC1}" name="PivotTable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8:A19" firstHeaderRow="1" firstDataRow="1" firstDataCol="0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nvoice Submitted" fld="2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30906-E191-4F80-926D-C6325CFF3D14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0:A11" firstHeaderRow="1" firstDataRow="1" firstDataCol="0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avings" fld="11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1B360-6359-471A-8D7D-CAA52C64D4C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6:A7" firstHeaderRow="1" firstDataRow="1" firstDataCol="0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ojects Value" fld="7" baseField="0" baseItem="0" numFmtId="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25079-8739-42D2-99FA-A5FEF426D7C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A3" firstHeaderRow="1" firstDataRow="1" firstDataCol="0"/>
  <pivotFields count="26">
    <pivotField showAll="0"/>
    <pivotField showAll="0"/>
    <pivotField showAll="0"/>
    <pivotField dataField="1"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O Numb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D1F6C-DBCC-4556-A7F5-BABC33D7BED8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Department">
  <location ref="D15:F25" firstHeaderRow="0" firstDataRow="1" firstDataCol="1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axis="axisRow" showAll="0">
      <items count="11">
        <item x="8"/>
        <item x="7"/>
        <item x="4"/>
        <item x="3"/>
        <item x="0"/>
        <item x="5"/>
        <item x="6"/>
        <item x="2"/>
        <item x="1"/>
        <item h="1" x="9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Projects Value" fld="7" baseField="0" baseItem="0"/>
    <dataField name="Сумма по полю Savings" fld="11" baseField="0" baseItem="0"/>
  </dataFields>
  <formats count="4">
    <format dxfId="6">
      <pivotArea outline="0" collapsedLevelsAreSubtotals="1" fieldPosition="0"/>
    </format>
    <format dxfId="5">
      <pivotArea collapsedLevelsAreSubtotals="1" fieldPosition="0">
        <references count="1">
          <reference field="5" count="1">
            <x v="0"/>
          </reference>
        </references>
      </pivotArea>
    </format>
    <format dxfId="4">
      <pivotArea collapsedLevelsAreSubtotals="1" fieldPosition="0">
        <references count="1">
          <reference field="5" count="1">
            <x v="1"/>
          </reference>
        </references>
      </pivotArea>
    </format>
    <format dxfId="3">
      <pivotArea collapsedLevelsAreSubtotals="1" fieldPosition="0">
        <references count="1">
          <reference field="5" count="7"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81EDE-0776-4D7B-8D80-63D69A82615F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4:A15" firstHeaderRow="1" firstDataRow="1" firstDataCol="0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nvoice Submitted" fld="21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40E68-B169-4223-90F1-A5ACA69E79DF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Department">
  <location ref="D2:E12" firstHeaderRow="1" firstDataRow="1" firstDataCol="1"/>
  <pivotFields count="26">
    <pivotField showAll="0"/>
    <pivotField showAll="0"/>
    <pivotField showAll="0"/>
    <pivotField showAll="0">
      <items count="81">
        <item x="46"/>
        <item x="41"/>
        <item x="45"/>
        <item x="2"/>
        <item x="13"/>
        <item x="0"/>
        <item x="1"/>
        <item x="42"/>
        <item x="60"/>
        <item x="61"/>
        <item x="12"/>
        <item x="43"/>
        <item x="47"/>
        <item x="32"/>
        <item x="49"/>
        <item x="63"/>
        <item x="74"/>
        <item x="72"/>
        <item x="68"/>
        <item x="65"/>
        <item x="66"/>
        <item x="71"/>
        <item x="34"/>
        <item x="48"/>
        <item x="69"/>
        <item x="67"/>
        <item x="73"/>
        <item x="33"/>
        <item x="28"/>
        <item x="64"/>
        <item x="70"/>
        <item x="75"/>
        <item x="77"/>
        <item x="76"/>
        <item x="62"/>
        <item x="55"/>
        <item x="26"/>
        <item x="35"/>
        <item x="31"/>
        <item x="18"/>
        <item x="16"/>
        <item x="24"/>
        <item x="19"/>
        <item x="25"/>
        <item x="30"/>
        <item x="27"/>
        <item x="21"/>
        <item x="29"/>
        <item x="20"/>
        <item x="22"/>
        <item x="54"/>
        <item x="53"/>
        <item x="17"/>
        <item x="3"/>
        <item x="9"/>
        <item x="57"/>
        <item x="15"/>
        <item x="56"/>
        <item x="38"/>
        <item x="40"/>
        <item x="4"/>
        <item x="58"/>
        <item x="59"/>
        <item x="51"/>
        <item x="52"/>
        <item x="7"/>
        <item x="8"/>
        <item x="11"/>
        <item x="14"/>
        <item x="10"/>
        <item x="5"/>
        <item x="39"/>
        <item x="6"/>
        <item x="37"/>
        <item x="50"/>
        <item x="23"/>
        <item x="36"/>
        <item x="78"/>
        <item x="44"/>
        <item x="79"/>
        <item t="default"/>
      </items>
    </pivotField>
    <pivotField showAll="0"/>
    <pivotField axis="axisRow" showAll="0">
      <items count="11">
        <item x="8"/>
        <item x="7"/>
        <item x="4"/>
        <item x="3"/>
        <item x="0"/>
        <item x="5"/>
        <item x="6"/>
        <item x="2"/>
        <item x="1"/>
        <item h="1"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jects Value" fld="7" baseField="0" baseItem="0" numFmtId="4"/>
  </dataFields>
  <formats count="2">
    <format dxfId="9">
      <pivotArea outline="0" collapsedLevelsAreSubtotals="1" fieldPosition="0"/>
    </format>
    <format dxfId="8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F933-7F68-4713-BCAB-81A7E862F37B}">
  <dimension ref="A1"/>
  <sheetViews>
    <sheetView showGridLines="0" topLeftCell="B1" zoomScale="80" zoomScaleNormal="80" workbookViewId="0">
      <selection activeCell="N5" sqref="N5"/>
    </sheetView>
  </sheetViews>
  <sheetFormatPr defaultRowHeight="21" x14ac:dyDescent="0.35"/>
  <cols>
    <col min="1" max="16384" width="8.7265625" style="16"/>
  </cols>
  <sheetData>
    <row r="1" s="17" customFormat="1" ht="30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8D30-733C-4240-86CA-4C611057ED5B}">
  <dimension ref="A2:F32"/>
  <sheetViews>
    <sheetView zoomScale="70" zoomScaleNormal="70" workbookViewId="0">
      <selection activeCell="B32" sqref="B32"/>
    </sheetView>
  </sheetViews>
  <sheetFormatPr defaultRowHeight="21" x14ac:dyDescent="0.35"/>
  <cols>
    <col min="1" max="2" width="29.7265625" bestFit="1" customWidth="1"/>
    <col min="4" max="4" width="12.7265625" bestFit="1" customWidth="1"/>
    <col min="5" max="5" width="26.453125" bestFit="1" customWidth="1"/>
    <col min="6" max="6" width="20.7265625" bestFit="1" customWidth="1"/>
  </cols>
  <sheetData>
    <row r="2" spans="1:6" x14ac:dyDescent="0.35">
      <c r="A2" t="s">
        <v>158</v>
      </c>
      <c r="D2" s="18" t="s">
        <v>5</v>
      </c>
      <c r="E2" t="s">
        <v>160</v>
      </c>
    </row>
    <row r="3" spans="1:6" x14ac:dyDescent="0.35">
      <c r="A3" s="20">
        <v>99</v>
      </c>
      <c r="D3" s="19" t="s">
        <v>156</v>
      </c>
      <c r="E3" s="22">
        <v>131220157.69</v>
      </c>
    </row>
    <row r="4" spans="1:6" x14ac:dyDescent="0.35">
      <c r="D4" s="19" t="s">
        <v>127</v>
      </c>
      <c r="E4" s="22">
        <v>30192676.780000001</v>
      </c>
    </row>
    <row r="5" spans="1:6" x14ac:dyDescent="0.35">
      <c r="D5" s="19" t="s">
        <v>98</v>
      </c>
      <c r="E5" s="22">
        <v>30948572.240000002</v>
      </c>
    </row>
    <row r="6" spans="1:6" x14ac:dyDescent="0.35">
      <c r="A6" t="s">
        <v>160</v>
      </c>
      <c r="D6" s="19" t="s">
        <v>76</v>
      </c>
      <c r="E6" s="22">
        <v>176040398.13</v>
      </c>
    </row>
    <row r="7" spans="1:6" x14ac:dyDescent="0.35">
      <c r="A7" s="21">
        <v>774111895.45800006</v>
      </c>
      <c r="B7" s="21">
        <f>GETPIVOTDATA("Projects Value",$A$6)/12</f>
        <v>64509324.621500008</v>
      </c>
      <c r="D7" s="19" t="s">
        <v>29</v>
      </c>
      <c r="E7" s="22">
        <v>32523494.450000003</v>
      </c>
    </row>
    <row r="8" spans="1:6" x14ac:dyDescent="0.35">
      <c r="D8" s="19" t="s">
        <v>105</v>
      </c>
      <c r="E8" s="22">
        <v>148255552.15799999</v>
      </c>
    </row>
    <row r="9" spans="1:6" x14ac:dyDescent="0.35">
      <c r="A9" s="23"/>
      <c r="B9" s="25"/>
      <c r="D9" s="19" t="s">
        <v>121</v>
      </c>
      <c r="E9" s="22">
        <v>115844447</v>
      </c>
    </row>
    <row r="10" spans="1:6" x14ac:dyDescent="0.35">
      <c r="A10" t="s">
        <v>162</v>
      </c>
      <c r="B10" t="s">
        <v>164</v>
      </c>
      <c r="D10" s="19" t="s">
        <v>70</v>
      </c>
      <c r="E10" s="22">
        <v>42628913.479999997</v>
      </c>
    </row>
    <row r="11" spans="1:6" x14ac:dyDescent="0.35">
      <c r="A11" s="21">
        <v>657920172.24010015</v>
      </c>
      <c r="B11" s="25">
        <f>GETPIVOTDATA("Savings",$A$10)/GETPIVOTDATA("Projects Value",$A$6)</f>
        <v>0.84990319371186573</v>
      </c>
      <c r="D11" s="19" t="s">
        <v>43</v>
      </c>
      <c r="E11" s="22">
        <v>66457683.530000001</v>
      </c>
    </row>
    <row r="12" spans="1:6" x14ac:dyDescent="0.35">
      <c r="B12" s="21">
        <f>GETPIVOTDATA("Savings",$A$10)/12</f>
        <v>54826681.020008348</v>
      </c>
      <c r="D12" s="19" t="s">
        <v>157</v>
      </c>
      <c r="E12" s="21">
        <v>774111895.45799994</v>
      </c>
    </row>
    <row r="14" spans="1:6" x14ac:dyDescent="0.35">
      <c r="A14" t="s">
        <v>163</v>
      </c>
      <c r="F14" s="23"/>
    </row>
    <row r="15" spans="1:6" x14ac:dyDescent="0.35">
      <c r="A15" s="21">
        <v>402632574.95960009</v>
      </c>
      <c r="D15" s="18" t="s">
        <v>5</v>
      </c>
      <c r="E15" t="s">
        <v>159</v>
      </c>
      <c r="F15" t="s">
        <v>161</v>
      </c>
    </row>
    <row r="16" spans="1:6" x14ac:dyDescent="0.35">
      <c r="D16" s="19" t="s">
        <v>156</v>
      </c>
      <c r="E16" s="22">
        <v>131220157.69</v>
      </c>
      <c r="F16" s="22">
        <v>127629546.94</v>
      </c>
    </row>
    <row r="17" spans="1:6" x14ac:dyDescent="0.35">
      <c r="D17" s="19" t="s">
        <v>127</v>
      </c>
      <c r="E17" s="22">
        <v>30192676.780000001</v>
      </c>
      <c r="F17" s="22">
        <v>22280301.550000001</v>
      </c>
    </row>
    <row r="18" spans="1:6" x14ac:dyDescent="0.35">
      <c r="A18" s="18" t="s">
        <v>163</v>
      </c>
      <c r="D18" s="19" t="s">
        <v>98</v>
      </c>
      <c r="E18" s="22">
        <v>30948572.240000002</v>
      </c>
      <c r="F18" s="22">
        <v>28571161.359999999</v>
      </c>
    </row>
    <row r="19" spans="1:6" x14ac:dyDescent="0.35">
      <c r="A19" s="21">
        <v>402632574.95960009</v>
      </c>
      <c r="D19" s="19" t="s">
        <v>76</v>
      </c>
      <c r="E19" s="22">
        <v>176040398.13</v>
      </c>
      <c r="F19" s="22">
        <v>171678400</v>
      </c>
    </row>
    <row r="20" spans="1:6" x14ac:dyDescent="0.35">
      <c r="D20" s="19" t="s">
        <v>29</v>
      </c>
      <c r="E20" s="22">
        <v>32523494.450000003</v>
      </c>
      <c r="F20" s="22">
        <v>46191225.240000002</v>
      </c>
    </row>
    <row r="21" spans="1:6" x14ac:dyDescent="0.35">
      <c r="D21" s="19" t="s">
        <v>105</v>
      </c>
      <c r="E21" s="22">
        <v>148255552.15799999</v>
      </c>
      <c r="F21" s="22">
        <v>146634276.04000002</v>
      </c>
    </row>
    <row r="22" spans="1:6" x14ac:dyDescent="0.35">
      <c r="D22" s="19" t="s">
        <v>121</v>
      </c>
      <c r="E22" s="22">
        <v>115844447</v>
      </c>
      <c r="F22" s="22">
        <v>17190164.009999998</v>
      </c>
    </row>
    <row r="23" spans="1:6" x14ac:dyDescent="0.35">
      <c r="D23" s="19" t="s">
        <v>70</v>
      </c>
      <c r="E23" s="22">
        <v>42628913.479999997</v>
      </c>
      <c r="F23" s="22">
        <v>763851.83589999937</v>
      </c>
    </row>
    <row r="24" spans="1:6" x14ac:dyDescent="0.35">
      <c r="D24" s="19" t="s">
        <v>43</v>
      </c>
      <c r="E24" s="22">
        <v>66457683.530000001</v>
      </c>
      <c r="F24" s="22">
        <v>96981245.264200047</v>
      </c>
    </row>
    <row r="25" spans="1:6" x14ac:dyDescent="0.35">
      <c r="B25">
        <f>SUM(Database!H2:H80)</f>
        <v>597546392.76799989</v>
      </c>
      <c r="D25" s="19" t="s">
        <v>157</v>
      </c>
      <c r="E25" s="21">
        <v>774111895.45799994</v>
      </c>
      <c r="F25" s="21">
        <v>657920172.24010015</v>
      </c>
    </row>
    <row r="26" spans="1:6" x14ac:dyDescent="0.35">
      <c r="B26" s="25">
        <f>B25/GETPIVOTDATA("Projects Value",$A$6)</f>
        <v>0.77191216964113962</v>
      </c>
    </row>
    <row r="31" spans="1:6" x14ac:dyDescent="0.35">
      <c r="B31">
        <v>320753541</v>
      </c>
    </row>
    <row r="32" spans="1:6" x14ac:dyDescent="0.35">
      <c r="B32" s="25">
        <f>B31/B25</f>
        <v>0.53678433152977634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406B-78A5-45FB-9D87-C1B1EB81D0DF}">
  <sheetPr>
    <tabColor theme="1" tint="4.9989318521683403E-2"/>
  </sheetPr>
  <dimension ref="A1:AA100"/>
  <sheetViews>
    <sheetView showGridLines="0" tabSelected="1" topLeftCell="F1" zoomScale="70" zoomScaleNormal="70" workbookViewId="0">
      <selection activeCell="F1" sqref="A1:XFD1"/>
    </sheetView>
  </sheetViews>
  <sheetFormatPr defaultColWidth="18.453125" defaultRowHeight="21" x14ac:dyDescent="0.35"/>
  <cols>
    <col min="1" max="1" width="3.90625" style="2" bestFit="1" customWidth="1"/>
    <col min="2" max="2" width="6.6328125" style="2" bestFit="1" customWidth="1"/>
    <col min="3" max="3" width="11.36328125" style="2" bestFit="1" customWidth="1"/>
    <col min="4" max="4" width="8" style="2" bestFit="1" customWidth="1"/>
    <col min="5" max="5" width="25.7265625" style="2" bestFit="1" customWidth="1"/>
    <col min="6" max="6" width="8.26953125" style="2" bestFit="1" customWidth="1"/>
    <col min="7" max="7" width="25.08984375" style="2" customWidth="1"/>
    <col min="8" max="8" width="9.6328125" style="1" bestFit="1" customWidth="1"/>
    <col min="9" max="9" width="22.36328125" style="2" bestFit="1" customWidth="1"/>
    <col min="10" max="10" width="10.453125" style="1" bestFit="1" customWidth="1"/>
    <col min="11" max="11" width="9.36328125" style="2" bestFit="1" customWidth="1"/>
    <col min="12" max="12" width="8.6328125" style="2" bestFit="1" customWidth="1"/>
    <col min="13" max="13" width="8.6328125" style="2" customWidth="1"/>
    <col min="14" max="14" width="9.26953125" style="2" bestFit="1" customWidth="1"/>
    <col min="15" max="17" width="8.08984375" style="1" bestFit="1" customWidth="1"/>
    <col min="18" max="18" width="7.36328125" style="1" bestFit="1" customWidth="1"/>
    <col min="19" max="19" width="15.6328125" style="1" bestFit="1" customWidth="1"/>
    <col min="20" max="20" width="9.453125" style="1" bestFit="1" customWidth="1"/>
    <col min="21" max="21" width="11.08984375" style="2" bestFit="1" customWidth="1"/>
    <col min="22" max="22" width="8.6328125" style="2" bestFit="1" customWidth="1"/>
    <col min="23" max="23" width="11.90625" style="2" bestFit="1" customWidth="1"/>
    <col min="24" max="24" width="9.26953125" style="1" bestFit="1" customWidth="1"/>
    <col min="25" max="25" width="4.90625" style="1" bestFit="1" customWidth="1"/>
    <col min="26" max="26" width="4.7265625" style="1" bestFit="1" customWidth="1"/>
    <col min="27" max="27" width="14.90625" style="2" bestFit="1" customWidth="1"/>
    <col min="28" max="28" width="7" style="1" customWidth="1"/>
    <col min="29" max="31" width="14.6328125" style="1" customWidth="1"/>
    <col min="32" max="16384" width="18.453125" style="1"/>
  </cols>
  <sheetData>
    <row r="1" spans="1:27" s="3" customFormat="1" ht="54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/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</row>
    <row r="2" spans="1:27" ht="15.75" x14ac:dyDescent="0.35">
      <c r="A2" s="4">
        <v>2020</v>
      </c>
      <c r="B2" s="4" t="s">
        <v>26</v>
      </c>
      <c r="C2" s="4" t="s">
        <v>27</v>
      </c>
      <c r="D2" s="4">
        <v>851256</v>
      </c>
      <c r="E2" s="14" t="s">
        <v>28</v>
      </c>
      <c r="F2" s="14" t="s">
        <v>29</v>
      </c>
      <c r="G2" s="5" t="s">
        <v>30</v>
      </c>
      <c r="H2" s="6">
        <v>1860257.32</v>
      </c>
      <c r="I2" s="14" t="s">
        <v>31</v>
      </c>
      <c r="J2" s="14">
        <v>2</v>
      </c>
      <c r="K2" s="5" t="s">
        <v>32</v>
      </c>
      <c r="L2" s="6">
        <v>686152.68</v>
      </c>
      <c r="M2" s="24">
        <f>L2/H2</f>
        <v>0.36884826234684565</v>
      </c>
      <c r="N2" s="7">
        <v>43756</v>
      </c>
      <c r="O2" s="8">
        <v>0</v>
      </c>
      <c r="P2" s="8">
        <v>0</v>
      </c>
      <c r="Q2" s="8">
        <v>0</v>
      </c>
      <c r="R2" s="8">
        <v>0</v>
      </c>
      <c r="S2" s="6">
        <v>1860257.3118</v>
      </c>
      <c r="T2" s="6">
        <v>1860257.3118</v>
      </c>
      <c r="U2" s="6">
        <v>1860257.3118</v>
      </c>
      <c r="V2" s="9">
        <v>1860257.3118</v>
      </c>
      <c r="W2" s="9">
        <v>1860257.3123999999</v>
      </c>
      <c r="X2" s="10">
        <v>43301</v>
      </c>
      <c r="Y2" s="11">
        <v>127.8014736521</v>
      </c>
      <c r="Z2" s="11">
        <v>120</v>
      </c>
      <c r="AA2" s="14" t="s">
        <v>33</v>
      </c>
    </row>
    <row r="3" spans="1:27" ht="15.75" x14ac:dyDescent="0.35">
      <c r="A3" s="4">
        <v>2021</v>
      </c>
      <c r="B3" s="4" t="s">
        <v>34</v>
      </c>
      <c r="C3" s="4" t="s">
        <v>27</v>
      </c>
      <c r="D3" s="4">
        <v>851285</v>
      </c>
      <c r="E3" s="14" t="s">
        <v>28</v>
      </c>
      <c r="F3" s="14" t="s">
        <v>29</v>
      </c>
      <c r="G3" s="5" t="s">
        <v>35</v>
      </c>
      <c r="H3" s="6">
        <v>79863.78</v>
      </c>
      <c r="I3" s="14" t="s">
        <v>31</v>
      </c>
      <c r="J3" s="14">
        <v>3</v>
      </c>
      <c r="K3" s="5" t="s">
        <v>32</v>
      </c>
      <c r="L3" s="6">
        <v>79863.78</v>
      </c>
      <c r="M3" s="24">
        <f t="shared" ref="M3:M66" si="0">L3/H3</f>
        <v>1</v>
      </c>
      <c r="N3" s="7">
        <v>44104</v>
      </c>
      <c r="O3" s="8">
        <v>-217821</v>
      </c>
      <c r="P3" s="8">
        <v>0</v>
      </c>
      <c r="Q3" s="8">
        <v>-60750</v>
      </c>
      <c r="R3" s="8">
        <v>-703458.59999999986</v>
      </c>
      <c r="S3" s="6">
        <v>13498859</v>
      </c>
      <c r="T3" s="6">
        <v>13498859</v>
      </c>
      <c r="U3" s="6">
        <v>13498859</v>
      </c>
      <c r="V3" s="9">
        <v>13438109</v>
      </c>
      <c r="W3" s="9">
        <v>13438109</v>
      </c>
      <c r="X3" s="10">
        <v>43363</v>
      </c>
      <c r="Y3" s="11">
        <v>90</v>
      </c>
      <c r="Z3" s="11">
        <v>90.322173177099998</v>
      </c>
      <c r="AA3" s="14" t="s">
        <v>33</v>
      </c>
    </row>
    <row r="4" spans="1:27" ht="15.75" x14ac:dyDescent="0.35">
      <c r="A4" s="4">
        <v>2021</v>
      </c>
      <c r="B4" s="4" t="s">
        <v>36</v>
      </c>
      <c r="C4" s="4" t="s">
        <v>27</v>
      </c>
      <c r="D4" s="12">
        <v>851223</v>
      </c>
      <c r="E4" s="14" t="s">
        <v>28</v>
      </c>
      <c r="F4" s="14" t="s">
        <v>29</v>
      </c>
      <c r="G4" s="5" t="s">
        <v>37</v>
      </c>
      <c r="H4" s="6">
        <v>26000000</v>
      </c>
      <c r="I4" s="14" t="s">
        <v>31</v>
      </c>
      <c r="J4" s="14">
        <v>2</v>
      </c>
      <c r="K4" s="5" t="s">
        <v>38</v>
      </c>
      <c r="L4" s="6">
        <v>45345345</v>
      </c>
      <c r="M4" s="24">
        <f t="shared" si="0"/>
        <v>1.7440517307692307</v>
      </c>
      <c r="N4" s="7">
        <v>43756</v>
      </c>
      <c r="O4" s="8">
        <v>-217821</v>
      </c>
      <c r="P4" s="8">
        <v>0</v>
      </c>
      <c r="Q4" s="8">
        <v>-60750</v>
      </c>
      <c r="R4" s="8">
        <v>-703458.59999999986</v>
      </c>
      <c r="S4" s="6">
        <v>26000000</v>
      </c>
      <c r="T4" s="6">
        <v>26000000</v>
      </c>
      <c r="U4" s="6">
        <v>26000000</v>
      </c>
      <c r="V4" s="6">
        <v>26000000</v>
      </c>
      <c r="W4" s="6">
        <v>26000000</v>
      </c>
      <c r="X4" s="10">
        <v>43391</v>
      </c>
      <c r="Y4" s="11">
        <v>111</v>
      </c>
      <c r="Z4" s="11">
        <v>96.005330808600007</v>
      </c>
      <c r="AA4" s="14" t="s">
        <v>33</v>
      </c>
    </row>
    <row r="5" spans="1:27" ht="15.75" x14ac:dyDescent="0.35">
      <c r="A5" s="4">
        <v>2021</v>
      </c>
      <c r="B5" s="4" t="s">
        <v>39</v>
      </c>
      <c r="C5" s="4" t="s">
        <v>27</v>
      </c>
      <c r="D5" s="4">
        <v>855785</v>
      </c>
      <c r="E5" s="14" t="s">
        <v>28</v>
      </c>
      <c r="F5" s="14" t="s">
        <v>29</v>
      </c>
      <c r="G5" s="5" t="s">
        <v>40</v>
      </c>
      <c r="H5" s="6">
        <v>4583373.3499999996</v>
      </c>
      <c r="I5" s="14" t="s">
        <v>31</v>
      </c>
      <c r="J5" s="14">
        <v>3</v>
      </c>
      <c r="K5" s="5" t="s">
        <v>38</v>
      </c>
      <c r="L5" s="6">
        <v>79863.78</v>
      </c>
      <c r="M5" s="24">
        <f t="shared" si="0"/>
        <v>1.7424672594040371E-2</v>
      </c>
      <c r="N5" s="7">
        <v>44682</v>
      </c>
      <c r="O5" s="8">
        <v>0</v>
      </c>
      <c r="P5" s="8">
        <v>0</v>
      </c>
      <c r="Q5" s="8">
        <v>-472090.89999999991</v>
      </c>
      <c r="R5" s="8">
        <v>-703458.59999999986</v>
      </c>
      <c r="S5" s="6">
        <v>4583373.3499999996</v>
      </c>
      <c r="T5" s="6">
        <v>4583373.3499999996</v>
      </c>
      <c r="U5" s="6">
        <v>2640297.8199999998</v>
      </c>
      <c r="V5" s="9">
        <v>2168206.92</v>
      </c>
      <c r="W5" s="9">
        <v>1464748.32</v>
      </c>
      <c r="X5" s="10">
        <v>43313</v>
      </c>
      <c r="Y5" s="11">
        <v>127.8014736521</v>
      </c>
      <c r="Z5" s="11">
        <v>128.09139818470001</v>
      </c>
      <c r="AA5" s="14" t="s">
        <v>41</v>
      </c>
    </row>
    <row r="6" spans="1:27" ht="15.75" x14ac:dyDescent="0.35">
      <c r="A6" s="4">
        <v>2020</v>
      </c>
      <c r="B6" s="4" t="s">
        <v>39</v>
      </c>
      <c r="C6" s="4" t="s">
        <v>27</v>
      </c>
      <c r="D6" s="12">
        <v>856858</v>
      </c>
      <c r="E6" s="14" t="s">
        <v>42</v>
      </c>
      <c r="F6" s="14" t="s">
        <v>43</v>
      </c>
      <c r="G6" s="5" t="s">
        <v>44</v>
      </c>
      <c r="H6" s="6">
        <v>25925328.920000002</v>
      </c>
      <c r="I6" s="14" t="s">
        <v>31</v>
      </c>
      <c r="J6" s="14">
        <v>1</v>
      </c>
      <c r="K6" s="5" t="s">
        <v>45</v>
      </c>
      <c r="L6" s="9">
        <v>25925328.920000002</v>
      </c>
      <c r="M6" s="24">
        <f t="shared" si="0"/>
        <v>1</v>
      </c>
      <c r="N6" s="7">
        <v>43524</v>
      </c>
      <c r="O6" s="8">
        <v>-3448.4444999999978</v>
      </c>
      <c r="P6" s="8">
        <v>-3448.4444999999978</v>
      </c>
      <c r="Q6" s="8">
        <v>-3448.4444999999978</v>
      </c>
      <c r="R6" s="8">
        <v>-22075.212399999844</v>
      </c>
      <c r="S6" s="6">
        <v>0</v>
      </c>
      <c r="T6" s="6">
        <v>0</v>
      </c>
      <c r="U6" s="6">
        <v>0</v>
      </c>
      <c r="V6" s="9">
        <v>0</v>
      </c>
      <c r="W6" s="9">
        <v>0</v>
      </c>
      <c r="X6" s="10">
        <v>43831</v>
      </c>
      <c r="Y6" s="11">
        <v>144.6870986296</v>
      </c>
      <c r="Z6" s="11">
        <v>128.09139818470001</v>
      </c>
      <c r="AA6" s="14" t="s">
        <v>41</v>
      </c>
    </row>
    <row r="7" spans="1:27" ht="15.75" x14ac:dyDescent="0.35">
      <c r="A7" s="4">
        <v>2020</v>
      </c>
      <c r="B7" s="4" t="s">
        <v>39</v>
      </c>
      <c r="C7" s="4" t="s">
        <v>27</v>
      </c>
      <c r="D7" s="12">
        <v>885735</v>
      </c>
      <c r="E7" s="14" t="s">
        <v>42</v>
      </c>
      <c r="F7" s="14" t="s">
        <v>43</v>
      </c>
      <c r="G7" s="5" t="s">
        <v>46</v>
      </c>
      <c r="H7" s="6">
        <v>686152.68</v>
      </c>
      <c r="I7" s="14" t="s">
        <v>31</v>
      </c>
      <c r="J7" s="14">
        <v>2</v>
      </c>
      <c r="K7" s="5" t="s">
        <v>32</v>
      </c>
      <c r="L7" s="6">
        <v>686152.68</v>
      </c>
      <c r="M7" s="24">
        <f t="shared" si="0"/>
        <v>1</v>
      </c>
      <c r="N7" s="7">
        <v>43459</v>
      </c>
      <c r="O7" s="8">
        <v>-3448.4444999999978</v>
      </c>
      <c r="P7" s="8">
        <v>-3448.4444999999978</v>
      </c>
      <c r="Q7" s="8">
        <v>-3448.4444999999978</v>
      </c>
      <c r="R7" s="8">
        <v>-22075.212399999844</v>
      </c>
      <c r="S7" s="6">
        <v>686152.67669999995</v>
      </c>
      <c r="T7" s="6">
        <v>686152.67669999995</v>
      </c>
      <c r="U7" s="6">
        <v>686152.67669999995</v>
      </c>
      <c r="V7" s="9">
        <v>686152.67669999995</v>
      </c>
      <c r="W7" s="9">
        <v>686152.67669999995</v>
      </c>
      <c r="X7" s="10">
        <v>43515</v>
      </c>
      <c r="Y7" s="11">
        <v>90</v>
      </c>
      <c r="Z7" s="11">
        <v>88.828158418599998</v>
      </c>
      <c r="AA7" s="14" t="s">
        <v>47</v>
      </c>
    </row>
    <row r="8" spans="1:27" ht="15.75" x14ac:dyDescent="0.35">
      <c r="A8" s="4">
        <v>2020</v>
      </c>
      <c r="B8" s="4" t="s">
        <v>34</v>
      </c>
      <c r="C8" s="4" t="s">
        <v>27</v>
      </c>
      <c r="D8" s="12">
        <v>885752</v>
      </c>
      <c r="E8" s="14" t="s">
        <v>42</v>
      </c>
      <c r="F8" s="14" t="s">
        <v>43</v>
      </c>
      <c r="G8" s="5" t="s">
        <v>48</v>
      </c>
      <c r="H8" s="6">
        <v>1694205.31</v>
      </c>
      <c r="I8" s="14" t="s">
        <v>31</v>
      </c>
      <c r="J8" s="14">
        <v>2</v>
      </c>
      <c r="K8" s="5" t="s">
        <v>32</v>
      </c>
      <c r="L8" s="6">
        <v>3947433.47</v>
      </c>
      <c r="M8" s="24">
        <f t="shared" si="0"/>
        <v>2.3299616915968704</v>
      </c>
      <c r="N8" s="7">
        <v>43303</v>
      </c>
      <c r="O8" s="8">
        <v>-3448.4444999999978</v>
      </c>
      <c r="P8" s="8">
        <v>-3448.4444999999978</v>
      </c>
      <c r="Q8" s="8">
        <v>-3448.4444999999978</v>
      </c>
      <c r="R8" s="8">
        <v>-22075.212399999844</v>
      </c>
      <c r="S8" s="6">
        <v>1694205.31</v>
      </c>
      <c r="T8" s="6">
        <v>1694205.31</v>
      </c>
      <c r="U8" s="6">
        <v>1694205.3125</v>
      </c>
      <c r="V8" s="9">
        <v>1694205.3125</v>
      </c>
      <c r="W8" s="9">
        <v>1694205.3125</v>
      </c>
      <c r="X8" s="10">
        <v>43565</v>
      </c>
      <c r="Y8" s="11">
        <v>90</v>
      </c>
      <c r="Z8" s="11">
        <v>90.322173177099998</v>
      </c>
      <c r="AA8" s="14" t="s">
        <v>49</v>
      </c>
    </row>
    <row r="9" spans="1:27" ht="15.75" x14ac:dyDescent="0.35">
      <c r="A9" s="4">
        <v>2020</v>
      </c>
      <c r="B9" s="4" t="s">
        <v>36</v>
      </c>
      <c r="C9" s="4" t="s">
        <v>27</v>
      </c>
      <c r="D9" s="12">
        <v>885436</v>
      </c>
      <c r="E9" s="14" t="s">
        <v>42</v>
      </c>
      <c r="F9" s="14" t="s">
        <v>43</v>
      </c>
      <c r="G9" s="5" t="s">
        <v>50</v>
      </c>
      <c r="H9" s="6">
        <v>1998780.35</v>
      </c>
      <c r="I9" s="14" t="s">
        <v>31</v>
      </c>
      <c r="J9" s="14">
        <v>2</v>
      </c>
      <c r="K9" s="5" t="s">
        <v>32</v>
      </c>
      <c r="L9" s="6">
        <v>55000000</v>
      </c>
      <c r="M9" s="24">
        <f t="shared" si="0"/>
        <v>27.516780420620002</v>
      </c>
      <c r="N9" s="7">
        <v>43421</v>
      </c>
      <c r="O9" s="8">
        <v>-3448.4444999999978</v>
      </c>
      <c r="P9" s="8">
        <v>-3448.4444999999978</v>
      </c>
      <c r="Q9" s="8">
        <v>-3448.4444999999978</v>
      </c>
      <c r="R9" s="8">
        <v>-22075.212399999844</v>
      </c>
      <c r="S9" s="6">
        <v>1998780.35</v>
      </c>
      <c r="T9" s="6">
        <v>1998780.35</v>
      </c>
      <c r="U9" s="6">
        <v>1998780.35</v>
      </c>
      <c r="V9" s="9">
        <v>1998780.35</v>
      </c>
      <c r="W9" s="9">
        <v>1998780.35</v>
      </c>
      <c r="X9" s="10">
        <v>43596</v>
      </c>
      <c r="Y9" s="11">
        <v>127.8014736521</v>
      </c>
      <c r="Z9" s="11">
        <v>127.8014736521</v>
      </c>
      <c r="AA9" s="14" t="s">
        <v>51</v>
      </c>
    </row>
    <row r="10" spans="1:27" ht="15.75" x14ac:dyDescent="0.35">
      <c r="A10" s="4">
        <v>2020</v>
      </c>
      <c r="B10" s="4" t="s">
        <v>26</v>
      </c>
      <c r="C10" s="4" t="s">
        <v>27</v>
      </c>
      <c r="D10" s="12">
        <v>885456</v>
      </c>
      <c r="E10" s="14" t="s">
        <v>42</v>
      </c>
      <c r="F10" s="14" t="s">
        <v>43</v>
      </c>
      <c r="G10" s="5" t="s">
        <v>52</v>
      </c>
      <c r="H10" s="6">
        <v>2799995</v>
      </c>
      <c r="I10" s="14" t="s">
        <v>31</v>
      </c>
      <c r="J10" s="14">
        <v>2</v>
      </c>
      <c r="K10" s="5" t="s">
        <v>32</v>
      </c>
      <c r="L10" s="9">
        <v>202078.00210000016</v>
      </c>
      <c r="M10" s="24">
        <f t="shared" si="0"/>
        <v>7.2170843912221325E-2</v>
      </c>
      <c r="N10" s="7">
        <v>43421</v>
      </c>
      <c r="O10" s="8">
        <v>-3448.4444999999978</v>
      </c>
      <c r="P10" s="8">
        <v>-3448.4444999999978</v>
      </c>
      <c r="Q10" s="8">
        <v>-3448.4444999999978</v>
      </c>
      <c r="R10" s="8">
        <v>-22075.212399999844</v>
      </c>
      <c r="S10" s="6">
        <v>2597916.9977000002</v>
      </c>
      <c r="T10" s="6">
        <v>2597916.9977000002</v>
      </c>
      <c r="U10" s="6">
        <v>2597916.9977000002</v>
      </c>
      <c r="V10" s="9">
        <v>2597916.9977000002</v>
      </c>
      <c r="W10" s="9">
        <v>2597916.9978999998</v>
      </c>
      <c r="X10" s="10">
        <v>43658</v>
      </c>
      <c r="Y10" s="11">
        <v>88</v>
      </c>
      <c r="Z10" s="11">
        <v>88</v>
      </c>
      <c r="AA10" s="14" t="s">
        <v>53</v>
      </c>
    </row>
    <row r="11" spans="1:27" ht="15.75" x14ac:dyDescent="0.35">
      <c r="A11" s="4">
        <v>2020</v>
      </c>
      <c r="B11" s="4" t="s">
        <v>39</v>
      </c>
      <c r="C11" s="4" t="s">
        <v>27</v>
      </c>
      <c r="D11" s="12">
        <v>885456</v>
      </c>
      <c r="E11" s="14" t="s">
        <v>42</v>
      </c>
      <c r="F11" s="14" t="s">
        <v>43</v>
      </c>
      <c r="G11" s="5" t="s">
        <v>52</v>
      </c>
      <c r="H11" s="6">
        <v>2799995</v>
      </c>
      <c r="I11" s="14" t="s">
        <v>31</v>
      </c>
      <c r="J11" s="14">
        <v>2</v>
      </c>
      <c r="K11" s="5" t="s">
        <v>32</v>
      </c>
      <c r="L11" s="9">
        <v>202078.00210000016</v>
      </c>
      <c r="M11" s="24">
        <f t="shared" si="0"/>
        <v>7.2170843912221325E-2</v>
      </c>
      <c r="N11" s="7">
        <v>43421</v>
      </c>
      <c r="O11" s="8">
        <v>-3448.4444999999978</v>
      </c>
      <c r="P11" s="8">
        <v>-3448.4444999999978</v>
      </c>
      <c r="Q11" s="8">
        <v>-3448.4444999999978</v>
      </c>
      <c r="R11" s="8">
        <v>-22075.212399999844</v>
      </c>
      <c r="S11" s="6">
        <v>2597916.9977000002</v>
      </c>
      <c r="T11" s="6">
        <v>2597916.9977000002</v>
      </c>
      <c r="U11" s="6">
        <v>2597916.9977000002</v>
      </c>
      <c r="V11" s="9">
        <v>2597916.9977000002</v>
      </c>
      <c r="W11" s="9">
        <v>2597916.9978999998</v>
      </c>
      <c r="X11" s="10">
        <v>43720</v>
      </c>
      <c r="Y11" s="11">
        <v>90</v>
      </c>
      <c r="Z11" s="11">
        <v>90.322173177099998</v>
      </c>
      <c r="AA11" s="14" t="s">
        <v>54</v>
      </c>
    </row>
    <row r="12" spans="1:27" ht="15.75" x14ac:dyDescent="0.35">
      <c r="A12" s="4">
        <v>2020</v>
      </c>
      <c r="B12" s="4" t="s">
        <v>34</v>
      </c>
      <c r="C12" s="4" t="s">
        <v>27</v>
      </c>
      <c r="D12" s="12">
        <v>856133</v>
      </c>
      <c r="E12" s="14" t="s">
        <v>42</v>
      </c>
      <c r="F12" s="14" t="s">
        <v>43</v>
      </c>
      <c r="G12" s="5" t="s">
        <v>55</v>
      </c>
      <c r="H12" s="6">
        <v>5500000</v>
      </c>
      <c r="I12" s="14" t="s">
        <v>31</v>
      </c>
      <c r="J12" s="14">
        <v>2</v>
      </c>
      <c r="K12" s="5" t="s">
        <v>32</v>
      </c>
      <c r="L12" s="9">
        <v>196706.20550000016</v>
      </c>
      <c r="M12" s="24">
        <f t="shared" si="0"/>
        <v>3.5764764636363668E-2</v>
      </c>
      <c r="N12" s="7">
        <v>43559</v>
      </c>
      <c r="O12" s="8">
        <v>-3448.4444999999978</v>
      </c>
      <c r="P12" s="8">
        <v>-3448.4444999999978</v>
      </c>
      <c r="Q12" s="8">
        <v>-3448.4444999999978</v>
      </c>
      <c r="R12" s="8">
        <v>-22075.212399999844</v>
      </c>
      <c r="S12" s="6">
        <v>5499999.5368999997</v>
      </c>
      <c r="T12" s="6">
        <v>5499999.5368999997</v>
      </c>
      <c r="U12" s="6">
        <v>5499999.5368999997</v>
      </c>
      <c r="V12" s="9">
        <v>5303293.7940999996</v>
      </c>
      <c r="W12" s="9">
        <v>5303293.7944999998</v>
      </c>
      <c r="X12" s="10">
        <v>43419</v>
      </c>
      <c r="Y12" s="11">
        <v>127.8014736521</v>
      </c>
      <c r="Z12" s="11">
        <v>110.35002679759999</v>
      </c>
      <c r="AA12" s="14" t="s">
        <v>56</v>
      </c>
    </row>
    <row r="13" spans="1:27" ht="15.75" x14ac:dyDescent="0.35">
      <c r="A13" s="4">
        <v>2020</v>
      </c>
      <c r="B13" s="4" t="s">
        <v>34</v>
      </c>
      <c r="C13" s="4" t="s">
        <v>27</v>
      </c>
      <c r="D13" s="12">
        <v>856133</v>
      </c>
      <c r="E13" s="14" t="s">
        <v>42</v>
      </c>
      <c r="F13" s="14" t="s">
        <v>43</v>
      </c>
      <c r="G13" s="5" t="s">
        <v>57</v>
      </c>
      <c r="H13" s="6">
        <v>5500000</v>
      </c>
      <c r="I13" s="14" t="s">
        <v>31</v>
      </c>
      <c r="J13" s="14">
        <v>2</v>
      </c>
      <c r="K13" s="5" t="s">
        <v>32</v>
      </c>
      <c r="L13" s="9">
        <v>196706.20550000016</v>
      </c>
      <c r="M13" s="24">
        <f t="shared" si="0"/>
        <v>3.5764764636363668E-2</v>
      </c>
      <c r="N13" s="7">
        <v>43559</v>
      </c>
      <c r="O13" s="8">
        <v>-3448.4444999999978</v>
      </c>
      <c r="P13" s="8">
        <v>-3448.4444999999978</v>
      </c>
      <c r="Q13" s="8">
        <v>-3448.4444999999978</v>
      </c>
      <c r="R13" s="8">
        <v>-22075.212399999844</v>
      </c>
      <c r="S13" s="6">
        <v>5499999.5368999997</v>
      </c>
      <c r="T13" s="6">
        <v>5499999.5368999997</v>
      </c>
      <c r="U13" s="6">
        <v>5499999.5368999997</v>
      </c>
      <c r="V13" s="9">
        <v>5303293.7940999996</v>
      </c>
      <c r="W13" s="9">
        <v>5303293.7944999998</v>
      </c>
      <c r="X13" s="10">
        <v>43750</v>
      </c>
      <c r="Y13" s="11">
        <v>144.6870986296</v>
      </c>
      <c r="Z13" s="11">
        <v>128.09139818470001</v>
      </c>
      <c r="AA13" s="14" t="s">
        <v>58</v>
      </c>
    </row>
    <row r="14" spans="1:27" ht="15.75" x14ac:dyDescent="0.35">
      <c r="A14" s="4">
        <v>2020</v>
      </c>
      <c r="B14" s="4" t="s">
        <v>36</v>
      </c>
      <c r="C14" s="4" t="s">
        <v>27</v>
      </c>
      <c r="D14" s="12">
        <v>885728</v>
      </c>
      <c r="E14" s="14" t="s">
        <v>42</v>
      </c>
      <c r="F14" s="14" t="s">
        <v>43</v>
      </c>
      <c r="G14" s="5" t="s">
        <v>59</v>
      </c>
      <c r="H14" s="6">
        <v>6499999.0300000003</v>
      </c>
      <c r="I14" s="14" t="s">
        <v>31</v>
      </c>
      <c r="J14" s="14">
        <v>2</v>
      </c>
      <c r="K14" s="5" t="s">
        <v>32</v>
      </c>
      <c r="L14" s="9">
        <v>212239.00800000038</v>
      </c>
      <c r="M14" s="24">
        <f t="shared" si="0"/>
        <v>3.2652159949630083E-2</v>
      </c>
      <c r="N14" s="7">
        <v>43455</v>
      </c>
      <c r="O14" s="8">
        <v>-3448.4444999999978</v>
      </c>
      <c r="P14" s="8">
        <v>-3448.4444999999978</v>
      </c>
      <c r="Q14" s="8">
        <v>-3448.4444999999978</v>
      </c>
      <c r="R14" s="8">
        <v>-22075.212399999844</v>
      </c>
      <c r="S14" s="6">
        <v>6499999.0034999996</v>
      </c>
      <c r="T14" s="6">
        <v>6499999.0034999996</v>
      </c>
      <c r="U14" s="6">
        <v>6335149.4419</v>
      </c>
      <c r="V14" s="9">
        <v>6335149.4419</v>
      </c>
      <c r="W14" s="9">
        <v>6287760.0219999999</v>
      </c>
      <c r="X14" s="10">
        <v>43447</v>
      </c>
      <c r="Y14" s="11">
        <v>127.8014736521</v>
      </c>
      <c r="Z14" s="11">
        <v>120</v>
      </c>
      <c r="AA14" s="14" t="s">
        <v>60</v>
      </c>
    </row>
    <row r="15" spans="1:27" ht="15.75" x14ac:dyDescent="0.35">
      <c r="A15" s="4">
        <v>2020</v>
      </c>
      <c r="B15" s="4" t="s">
        <v>36</v>
      </c>
      <c r="C15" s="4" t="s">
        <v>27</v>
      </c>
      <c r="D15" s="12">
        <v>885728</v>
      </c>
      <c r="E15" s="14" t="s">
        <v>42</v>
      </c>
      <c r="F15" s="14" t="s">
        <v>43</v>
      </c>
      <c r="G15" s="5" t="s">
        <v>61</v>
      </c>
      <c r="H15" s="6">
        <v>40467</v>
      </c>
      <c r="I15" s="14" t="s">
        <v>31</v>
      </c>
      <c r="J15" s="14">
        <v>2</v>
      </c>
      <c r="K15" s="5" t="s">
        <v>32</v>
      </c>
      <c r="L15" s="9">
        <v>212239.00800000038</v>
      </c>
      <c r="M15" s="24">
        <f t="shared" si="0"/>
        <v>5.2447428274890742</v>
      </c>
      <c r="N15" s="7">
        <v>43455</v>
      </c>
      <c r="O15" s="8">
        <v>-3448.4444999999978</v>
      </c>
      <c r="P15" s="8">
        <v>-3448.4444999999978</v>
      </c>
      <c r="Q15" s="8">
        <v>-3448.4444999999978</v>
      </c>
      <c r="R15" s="8">
        <v>-22075.212399999844</v>
      </c>
      <c r="S15" s="6">
        <v>6499999.0034999996</v>
      </c>
      <c r="T15" s="6">
        <v>6499999.0034999996</v>
      </c>
      <c r="U15" s="6">
        <v>6335149.4419</v>
      </c>
      <c r="V15" s="9">
        <v>6335149.4419</v>
      </c>
      <c r="W15" s="9">
        <v>6287760.0219999999</v>
      </c>
      <c r="X15" s="10">
        <v>43781</v>
      </c>
      <c r="Y15" s="11">
        <v>144.6870986296</v>
      </c>
      <c r="Z15" s="11">
        <v>128.09139818470001</v>
      </c>
      <c r="AA15" s="14" t="s">
        <v>62</v>
      </c>
    </row>
    <row r="16" spans="1:27" ht="15.75" x14ac:dyDescent="0.35">
      <c r="A16" s="4">
        <v>2020</v>
      </c>
      <c r="B16" s="4" t="s">
        <v>26</v>
      </c>
      <c r="C16" s="4" t="s">
        <v>27</v>
      </c>
      <c r="D16" s="12">
        <v>885686</v>
      </c>
      <c r="E16" s="14" t="s">
        <v>42</v>
      </c>
      <c r="F16" s="14" t="s">
        <v>43</v>
      </c>
      <c r="G16" s="5" t="s">
        <v>63</v>
      </c>
      <c r="H16" s="6">
        <v>63512.73</v>
      </c>
      <c r="I16" s="14" t="s">
        <v>31</v>
      </c>
      <c r="J16" s="14">
        <v>2</v>
      </c>
      <c r="K16" s="5" t="s">
        <v>32</v>
      </c>
      <c r="L16" s="9">
        <v>223142.00299999956</v>
      </c>
      <c r="M16" s="24">
        <f t="shared" si="0"/>
        <v>3.5133429628989266</v>
      </c>
      <c r="N16" s="7">
        <v>43444</v>
      </c>
      <c r="O16" s="8">
        <v>-3448.4444999999978</v>
      </c>
      <c r="P16" s="8">
        <v>-3448.4444999999978</v>
      </c>
      <c r="Q16" s="8">
        <v>-3448.4444999999978</v>
      </c>
      <c r="R16" s="8">
        <v>-22075.212399999844</v>
      </c>
      <c r="S16" s="6">
        <v>6576857.9970000004</v>
      </c>
      <c r="T16" s="6">
        <v>6576857.9970000004</v>
      </c>
      <c r="U16" s="6">
        <v>6576857.9170000004</v>
      </c>
      <c r="V16" s="9">
        <v>6576858.0769999996</v>
      </c>
      <c r="W16" s="9">
        <v>6576857.9970000004</v>
      </c>
      <c r="X16" s="10">
        <v>43811</v>
      </c>
      <c r="Y16" s="11">
        <v>144.6870986296</v>
      </c>
      <c r="Z16" s="11">
        <v>128.09139818470001</v>
      </c>
      <c r="AA16" s="14" t="s">
        <v>64</v>
      </c>
    </row>
    <row r="17" spans="1:27" ht="15.75" x14ac:dyDescent="0.35">
      <c r="A17" s="4">
        <v>2020</v>
      </c>
      <c r="B17" s="4" t="s">
        <v>26</v>
      </c>
      <c r="C17" s="4" t="s">
        <v>27</v>
      </c>
      <c r="D17" s="12">
        <v>885686</v>
      </c>
      <c r="E17" s="14" t="s">
        <v>42</v>
      </c>
      <c r="F17" s="14" t="s">
        <v>43</v>
      </c>
      <c r="G17" s="5" t="s">
        <v>65</v>
      </c>
      <c r="H17" s="6">
        <v>6800000</v>
      </c>
      <c r="I17" s="14" t="s">
        <v>31</v>
      </c>
      <c r="J17" s="14">
        <v>2</v>
      </c>
      <c r="K17" s="5" t="s">
        <v>32</v>
      </c>
      <c r="L17" s="6">
        <v>6800000</v>
      </c>
      <c r="M17" s="24">
        <f t="shared" si="0"/>
        <v>1</v>
      </c>
      <c r="N17" s="7">
        <v>43444</v>
      </c>
      <c r="O17" s="8">
        <v>-3448.4444999999978</v>
      </c>
      <c r="P17" s="8">
        <v>-3448.4444999999978</v>
      </c>
      <c r="Q17" s="8">
        <v>-3448.4444999999978</v>
      </c>
      <c r="R17" s="8">
        <v>-22075.212399999844</v>
      </c>
      <c r="S17" s="6">
        <v>6576857.9970000004</v>
      </c>
      <c r="T17" s="6">
        <v>6576857.9970000004</v>
      </c>
      <c r="U17" s="6">
        <v>6576857.9170000004</v>
      </c>
      <c r="V17" s="9">
        <v>6576858.0769999996</v>
      </c>
      <c r="W17" s="9">
        <v>6576857.9970000004</v>
      </c>
      <c r="X17" s="10">
        <v>43484</v>
      </c>
      <c r="Y17" s="11">
        <v>127.8014736521</v>
      </c>
      <c r="Z17" s="11">
        <v>128.09139818470001</v>
      </c>
      <c r="AA17" s="14" t="s">
        <v>66</v>
      </c>
    </row>
    <row r="18" spans="1:27" ht="15.75" x14ac:dyDescent="0.35">
      <c r="A18" s="4">
        <v>2021</v>
      </c>
      <c r="B18" s="4" t="s">
        <v>26</v>
      </c>
      <c r="C18" s="4" t="s">
        <v>27</v>
      </c>
      <c r="D18" s="12">
        <v>851666</v>
      </c>
      <c r="E18" s="14" t="s">
        <v>42</v>
      </c>
      <c r="F18" s="14" t="s">
        <v>43</v>
      </c>
      <c r="G18" s="5" t="s">
        <v>67</v>
      </c>
      <c r="H18" s="6">
        <v>1349247.51</v>
      </c>
      <c r="I18" s="14" t="s">
        <v>31</v>
      </c>
      <c r="J18" s="14">
        <v>2</v>
      </c>
      <c r="K18" s="5" t="s">
        <v>38</v>
      </c>
      <c r="L18" s="6">
        <v>1804836.4</v>
      </c>
      <c r="M18" s="24">
        <f t="shared" si="0"/>
        <v>1.3376614643520817</v>
      </c>
      <c r="N18" s="7">
        <v>43733</v>
      </c>
      <c r="O18" s="8">
        <v>-3448.4444999999978</v>
      </c>
      <c r="P18" s="8">
        <v>-3448.4444999999978</v>
      </c>
      <c r="Q18" s="8">
        <v>-3448.4444999999978</v>
      </c>
      <c r="R18" s="8">
        <v>-22075.212399999844</v>
      </c>
      <c r="S18" s="6">
        <v>1349247.51</v>
      </c>
      <c r="T18" s="6">
        <v>1349247.51</v>
      </c>
      <c r="U18" s="6">
        <v>1349247.51</v>
      </c>
      <c r="V18" s="9">
        <v>1349247.51</v>
      </c>
      <c r="W18" s="9">
        <v>1349247.51</v>
      </c>
      <c r="X18" s="10">
        <v>43543</v>
      </c>
      <c r="Y18" s="11">
        <v>90</v>
      </c>
      <c r="Z18" s="11">
        <v>88.828158418599998</v>
      </c>
      <c r="AA18" s="14" t="s">
        <v>47</v>
      </c>
    </row>
    <row r="19" spans="1:27" ht="15.75" x14ac:dyDescent="0.35">
      <c r="A19" s="4">
        <v>2021</v>
      </c>
      <c r="B19" s="4" t="s">
        <v>39</v>
      </c>
      <c r="C19" s="4" t="s">
        <v>27</v>
      </c>
      <c r="D19" s="12">
        <v>851237</v>
      </c>
      <c r="E19" s="14" t="s">
        <v>42</v>
      </c>
      <c r="F19" s="14" t="s">
        <v>43</v>
      </c>
      <c r="G19" s="5" t="s">
        <v>68</v>
      </c>
      <c r="H19" s="6">
        <v>2400000</v>
      </c>
      <c r="I19" s="14" t="s">
        <v>31</v>
      </c>
      <c r="J19" s="14">
        <v>2</v>
      </c>
      <c r="K19" s="5" t="s">
        <v>38</v>
      </c>
      <c r="L19" s="6">
        <v>686152.68</v>
      </c>
      <c r="M19" s="24">
        <f t="shared" si="0"/>
        <v>0.28589695000000004</v>
      </c>
      <c r="N19" s="7">
        <v>43767</v>
      </c>
      <c r="O19" s="8">
        <v>-3448.4444999999978</v>
      </c>
      <c r="P19" s="8">
        <v>-3448.4444999999978</v>
      </c>
      <c r="Q19" s="8">
        <v>-3448.4444999999978</v>
      </c>
      <c r="R19" s="8">
        <v>-22075.212399999844</v>
      </c>
      <c r="S19" s="6">
        <v>2399999.9978999998</v>
      </c>
      <c r="T19" s="6">
        <v>2399999.9978999998</v>
      </c>
      <c r="U19" s="6">
        <v>2399999.9978999998</v>
      </c>
      <c r="V19" s="9">
        <v>2399999.9978999998</v>
      </c>
      <c r="W19" s="9">
        <v>2399999.9978</v>
      </c>
      <c r="X19" s="10">
        <v>43689</v>
      </c>
      <c r="Y19" s="11">
        <v>90</v>
      </c>
      <c r="Z19" s="11">
        <v>88.828158418599998</v>
      </c>
      <c r="AA19" s="14" t="s">
        <v>49</v>
      </c>
    </row>
    <row r="20" spans="1:27" ht="15.75" x14ac:dyDescent="0.35">
      <c r="A20" s="4">
        <v>2021</v>
      </c>
      <c r="B20" s="4" t="s">
        <v>39</v>
      </c>
      <c r="C20" s="4" t="s">
        <v>27</v>
      </c>
      <c r="D20" s="12">
        <v>851237</v>
      </c>
      <c r="E20" s="14" t="s">
        <v>42</v>
      </c>
      <c r="F20" s="14" t="s">
        <v>43</v>
      </c>
      <c r="G20" s="5" t="s">
        <v>68</v>
      </c>
      <c r="H20" s="6">
        <v>2400000</v>
      </c>
      <c r="I20" s="14" t="s">
        <v>31</v>
      </c>
      <c r="J20" s="14">
        <v>2</v>
      </c>
      <c r="K20" s="5" t="s">
        <v>32</v>
      </c>
      <c r="L20" s="6">
        <v>686152.68</v>
      </c>
      <c r="M20" s="24">
        <f t="shared" si="0"/>
        <v>0.28589695000000004</v>
      </c>
      <c r="N20" s="7">
        <v>43767</v>
      </c>
      <c r="O20" s="8">
        <v>-3448.4444999999978</v>
      </c>
      <c r="P20" s="8">
        <v>-3448.4444999999978</v>
      </c>
      <c r="Q20" s="8">
        <v>-3448.4444999999978</v>
      </c>
      <c r="R20" s="8">
        <v>-22075.212399999844</v>
      </c>
      <c r="S20" s="6">
        <v>2399999.9978999998</v>
      </c>
      <c r="T20" s="6">
        <v>2399999.9978999998</v>
      </c>
      <c r="U20" s="6">
        <v>2399999.9978999998</v>
      </c>
      <c r="V20" s="9">
        <v>2399999.9978999998</v>
      </c>
      <c r="W20" s="9">
        <v>2399999.9978</v>
      </c>
      <c r="X20" s="10">
        <v>43628</v>
      </c>
      <c r="Y20" s="11">
        <v>34</v>
      </c>
      <c r="Z20" s="11">
        <v>34</v>
      </c>
      <c r="AA20" s="14" t="s">
        <v>51</v>
      </c>
    </row>
    <row r="21" spans="1:27" ht="15.75" x14ac:dyDescent="0.35">
      <c r="A21" s="4">
        <v>2020</v>
      </c>
      <c r="B21" s="4" t="s">
        <v>26</v>
      </c>
      <c r="C21" s="4" t="s">
        <v>27</v>
      </c>
      <c r="D21" s="12">
        <v>885726</v>
      </c>
      <c r="E21" s="14" t="s">
        <v>69</v>
      </c>
      <c r="F21" s="14" t="s">
        <v>70</v>
      </c>
      <c r="G21" s="5" t="s">
        <v>71</v>
      </c>
      <c r="H21" s="6">
        <v>29998768.399999999</v>
      </c>
      <c r="I21" s="14" t="s">
        <v>31</v>
      </c>
      <c r="J21" s="14">
        <v>2</v>
      </c>
      <c r="K21" s="5" t="s">
        <v>32</v>
      </c>
      <c r="L21" s="9">
        <v>678795.35469999909</v>
      </c>
      <c r="M21" s="24">
        <f t="shared" si="0"/>
        <v>2.2627440755201109E-2</v>
      </c>
      <c r="N21" s="7">
        <v>43638</v>
      </c>
      <c r="O21" s="8">
        <v>0</v>
      </c>
      <c r="P21" s="8">
        <v>-3448.4444999999978</v>
      </c>
      <c r="Q21" s="8">
        <v>0</v>
      </c>
      <c r="R21" s="8">
        <v>0</v>
      </c>
      <c r="S21" s="6">
        <v>29873620.802299999</v>
      </c>
      <c r="T21" s="6">
        <v>29873620.802299999</v>
      </c>
      <c r="U21" s="6">
        <v>29320543.802299999</v>
      </c>
      <c r="V21" s="9">
        <v>29319973.043900002</v>
      </c>
      <c r="W21" s="9">
        <v>29319973.045299999</v>
      </c>
      <c r="X21" s="10">
        <v>43941</v>
      </c>
      <c r="Y21" s="11">
        <v>127.8014736521</v>
      </c>
      <c r="Z21" s="11">
        <v>128.09139818470001</v>
      </c>
      <c r="AA21" s="14" t="s">
        <v>54</v>
      </c>
    </row>
    <row r="22" spans="1:27" ht="15.75" x14ac:dyDescent="0.35">
      <c r="A22" s="4">
        <v>2020</v>
      </c>
      <c r="B22" s="4" t="s">
        <v>34</v>
      </c>
      <c r="C22" s="4" t="s">
        <v>27</v>
      </c>
      <c r="D22" s="12">
        <v>856182</v>
      </c>
      <c r="E22" s="14" t="s">
        <v>69</v>
      </c>
      <c r="F22" s="14" t="s">
        <v>70</v>
      </c>
      <c r="G22" s="5" t="s">
        <v>72</v>
      </c>
      <c r="H22" s="6">
        <v>6315072.54</v>
      </c>
      <c r="I22" s="14" t="s">
        <v>31</v>
      </c>
      <c r="J22" s="14">
        <v>2</v>
      </c>
      <c r="K22" s="5" t="s">
        <v>38</v>
      </c>
      <c r="L22" s="9">
        <v>42528.240600000136</v>
      </c>
      <c r="M22" s="24">
        <f t="shared" si="0"/>
        <v>6.7344025473379809E-3</v>
      </c>
      <c r="N22" s="7">
        <v>43543</v>
      </c>
      <c r="O22" s="8">
        <v>-3448.4444999999978</v>
      </c>
      <c r="P22" s="8">
        <v>-3448.4444999999978</v>
      </c>
      <c r="Q22" s="8">
        <v>-3448.4444999999978</v>
      </c>
      <c r="R22" s="8">
        <v>-22075.212399999844</v>
      </c>
      <c r="S22" s="6">
        <v>6283671.0274</v>
      </c>
      <c r="T22" s="6">
        <v>6283671.0274</v>
      </c>
      <c r="U22" s="6">
        <v>6282757.3250000002</v>
      </c>
      <c r="V22" s="9">
        <v>6272544.2993999999</v>
      </c>
      <c r="W22" s="9">
        <v>6272544.2993999999</v>
      </c>
      <c r="X22" s="10">
        <v>43881</v>
      </c>
      <c r="Y22" s="11">
        <v>144.6870986296</v>
      </c>
      <c r="Z22" s="11">
        <v>128.09139818470001</v>
      </c>
      <c r="AA22" s="14" t="s">
        <v>56</v>
      </c>
    </row>
    <row r="23" spans="1:27" ht="15.75" x14ac:dyDescent="0.35">
      <c r="A23" s="4">
        <v>2020</v>
      </c>
      <c r="B23" s="4" t="s">
        <v>36</v>
      </c>
      <c r="C23" s="4" t="s">
        <v>27</v>
      </c>
      <c r="D23" s="12">
        <v>856182</v>
      </c>
      <c r="E23" s="14" t="s">
        <v>69</v>
      </c>
      <c r="F23" s="14" t="s">
        <v>70</v>
      </c>
      <c r="G23" s="5" t="s">
        <v>73</v>
      </c>
      <c r="H23" s="6">
        <v>6315072.54</v>
      </c>
      <c r="I23" s="14" t="s">
        <v>31</v>
      </c>
      <c r="J23" s="14">
        <v>2</v>
      </c>
      <c r="K23" s="5" t="s">
        <v>38</v>
      </c>
      <c r="L23" s="9">
        <v>42528.240600000136</v>
      </c>
      <c r="M23" s="24">
        <f t="shared" si="0"/>
        <v>6.7344025473379809E-3</v>
      </c>
      <c r="N23" s="7">
        <v>43543</v>
      </c>
      <c r="O23" s="8">
        <v>-3448.4444999999978</v>
      </c>
      <c r="P23" s="8">
        <v>-3448.4444999999978</v>
      </c>
      <c r="Q23" s="8">
        <v>-3448.4444999999978</v>
      </c>
      <c r="R23" s="8">
        <v>-22075.212399999844</v>
      </c>
      <c r="S23" s="6">
        <v>6283671.0274</v>
      </c>
      <c r="T23" s="6">
        <v>6283671.0274</v>
      </c>
      <c r="U23" s="6">
        <v>6282757.3250000002</v>
      </c>
      <c r="V23" s="9">
        <v>6272544.2993999999</v>
      </c>
      <c r="W23" s="9">
        <v>6272544.2993999999</v>
      </c>
      <c r="X23" s="10">
        <v>43910</v>
      </c>
      <c r="Y23" s="11">
        <v>127.8014736521</v>
      </c>
      <c r="Z23" s="11">
        <v>120</v>
      </c>
      <c r="AA23" s="14" t="s">
        <v>58</v>
      </c>
    </row>
    <row r="24" spans="1:27" ht="15.75" x14ac:dyDescent="0.35">
      <c r="A24" s="4">
        <v>2019</v>
      </c>
      <c r="B24" s="4" t="s">
        <v>36</v>
      </c>
      <c r="C24" s="4" t="s">
        <v>74</v>
      </c>
      <c r="D24" s="12">
        <v>854416</v>
      </c>
      <c r="E24" s="14" t="s">
        <v>75</v>
      </c>
      <c r="F24" s="14" t="s">
        <v>76</v>
      </c>
      <c r="G24" s="5" t="s">
        <v>77</v>
      </c>
      <c r="H24" s="6">
        <v>14215911.1</v>
      </c>
      <c r="I24" s="14" t="s">
        <v>31</v>
      </c>
      <c r="J24" s="14">
        <v>3</v>
      </c>
      <c r="K24" s="5" t="s">
        <v>45</v>
      </c>
      <c r="L24" s="6">
        <v>14215911.1</v>
      </c>
      <c r="M24" s="24">
        <f t="shared" si="0"/>
        <v>1</v>
      </c>
      <c r="N24" s="13">
        <v>44174</v>
      </c>
      <c r="O24" s="8">
        <v>-5899920.0199999996</v>
      </c>
      <c r="P24" s="8">
        <v>0</v>
      </c>
      <c r="Q24" s="8">
        <v>0</v>
      </c>
      <c r="R24" s="8">
        <v>0</v>
      </c>
      <c r="S24" s="6">
        <v>8315991.0800000001</v>
      </c>
      <c r="T24" s="6">
        <v>8315991.0800000001</v>
      </c>
      <c r="U24" s="6">
        <v>0</v>
      </c>
      <c r="V24" s="9">
        <v>0</v>
      </c>
      <c r="W24" s="9">
        <v>0</v>
      </c>
      <c r="X24" s="10">
        <v>43941</v>
      </c>
      <c r="Y24" s="11">
        <v>127.8014736521</v>
      </c>
      <c r="Z24" s="11">
        <v>120</v>
      </c>
      <c r="AA24" s="14" t="s">
        <v>33</v>
      </c>
    </row>
    <row r="25" spans="1:27" ht="15.75" x14ac:dyDescent="0.35">
      <c r="A25" s="4">
        <v>2019</v>
      </c>
      <c r="B25" s="4" t="s">
        <v>36</v>
      </c>
      <c r="C25" s="4" t="s">
        <v>27</v>
      </c>
      <c r="D25" s="12">
        <v>854685</v>
      </c>
      <c r="E25" s="14" t="s">
        <v>75</v>
      </c>
      <c r="F25" s="14" t="s">
        <v>76</v>
      </c>
      <c r="G25" s="6" t="s">
        <v>78</v>
      </c>
      <c r="H25" s="6">
        <v>63512.73</v>
      </c>
      <c r="I25" s="14" t="s">
        <v>31</v>
      </c>
      <c r="J25" s="14">
        <v>3</v>
      </c>
      <c r="K25" s="5" t="s">
        <v>32</v>
      </c>
      <c r="L25" s="6">
        <v>63512.73</v>
      </c>
      <c r="M25" s="24">
        <f t="shared" si="0"/>
        <v>1</v>
      </c>
      <c r="N25" s="13">
        <v>44174</v>
      </c>
      <c r="O25" s="8">
        <v>-4141018.2</v>
      </c>
      <c r="P25" s="8">
        <v>0</v>
      </c>
      <c r="Q25" s="8">
        <v>0</v>
      </c>
      <c r="R25" s="8">
        <v>0</v>
      </c>
      <c r="S25" s="6">
        <v>0</v>
      </c>
      <c r="T25" s="6">
        <v>0</v>
      </c>
      <c r="U25" s="6">
        <v>0</v>
      </c>
      <c r="V25" s="9">
        <v>0</v>
      </c>
      <c r="W25" s="9">
        <v>0</v>
      </c>
      <c r="X25" s="10">
        <v>43689</v>
      </c>
      <c r="Y25" s="11">
        <v>90</v>
      </c>
      <c r="Z25" s="11">
        <v>88.828158418599998</v>
      </c>
      <c r="AA25" s="14" t="s">
        <v>41</v>
      </c>
    </row>
    <row r="26" spans="1:27" ht="15.75" x14ac:dyDescent="0.35">
      <c r="A26" s="4">
        <v>2019</v>
      </c>
      <c r="B26" s="4" t="s">
        <v>26</v>
      </c>
      <c r="C26" s="4" t="s">
        <v>27</v>
      </c>
      <c r="D26" s="12">
        <v>854412</v>
      </c>
      <c r="E26" s="14" t="s">
        <v>75</v>
      </c>
      <c r="F26" s="14" t="s">
        <v>76</v>
      </c>
      <c r="G26" s="5" t="s">
        <v>79</v>
      </c>
      <c r="H26" s="6">
        <v>823709.66</v>
      </c>
      <c r="I26" s="14" t="s">
        <v>31</v>
      </c>
      <c r="J26" s="14">
        <v>3</v>
      </c>
      <c r="K26" s="5" t="s">
        <v>32</v>
      </c>
      <c r="L26" s="6">
        <v>823709.66</v>
      </c>
      <c r="M26" s="24">
        <f t="shared" si="0"/>
        <v>1</v>
      </c>
      <c r="N26" s="13">
        <v>44174</v>
      </c>
      <c r="O26" s="8">
        <v>-823709.66</v>
      </c>
      <c r="P26" s="8">
        <v>-3448.4444999999978</v>
      </c>
      <c r="Q26" s="8">
        <v>-2954358.5032000002</v>
      </c>
      <c r="R26" s="8">
        <v>-160439.28</v>
      </c>
      <c r="S26" s="6">
        <v>0</v>
      </c>
      <c r="T26" s="6">
        <v>0</v>
      </c>
      <c r="U26" s="6">
        <v>0</v>
      </c>
      <c r="V26" s="9">
        <v>0</v>
      </c>
      <c r="W26" s="9">
        <v>0</v>
      </c>
      <c r="X26" s="10">
        <v>43391</v>
      </c>
      <c r="Y26" s="11">
        <v>90</v>
      </c>
      <c r="Z26" s="11">
        <v>88.828158418599998</v>
      </c>
      <c r="AA26" s="14" t="s">
        <v>47</v>
      </c>
    </row>
    <row r="27" spans="1:27" ht="15.75" x14ac:dyDescent="0.35">
      <c r="A27" s="4">
        <v>2019</v>
      </c>
      <c r="B27" s="4" t="s">
        <v>39</v>
      </c>
      <c r="C27" s="4" t="s">
        <v>27</v>
      </c>
      <c r="D27" s="12">
        <v>854466</v>
      </c>
      <c r="E27" s="14" t="s">
        <v>75</v>
      </c>
      <c r="F27" s="14" t="s">
        <v>76</v>
      </c>
      <c r="G27" s="5" t="s">
        <v>80</v>
      </c>
      <c r="H27" s="6">
        <v>3835149</v>
      </c>
      <c r="I27" s="14" t="s">
        <v>31</v>
      </c>
      <c r="J27" s="14">
        <v>3</v>
      </c>
      <c r="K27" s="5" t="s">
        <v>38</v>
      </c>
      <c r="L27" s="6">
        <v>3835149</v>
      </c>
      <c r="M27" s="24">
        <f t="shared" si="0"/>
        <v>1</v>
      </c>
      <c r="N27" s="13">
        <v>44174</v>
      </c>
      <c r="O27" s="8">
        <v>-646690.06900000013</v>
      </c>
      <c r="P27" s="8">
        <v>-3448.4444999999978</v>
      </c>
      <c r="Q27" s="8">
        <v>-2954358.5032000002</v>
      </c>
      <c r="R27" s="8">
        <v>-160439.28</v>
      </c>
      <c r="S27" s="6">
        <v>0</v>
      </c>
      <c r="T27" s="6">
        <v>0</v>
      </c>
      <c r="U27" s="6">
        <v>0</v>
      </c>
      <c r="V27" s="9">
        <v>0</v>
      </c>
      <c r="W27" s="9">
        <v>0</v>
      </c>
      <c r="X27" s="10">
        <v>43628</v>
      </c>
      <c r="Y27" s="11">
        <v>75</v>
      </c>
      <c r="Z27" s="11">
        <v>38</v>
      </c>
      <c r="AA27" s="14" t="s">
        <v>49</v>
      </c>
    </row>
    <row r="28" spans="1:27" ht="15.75" x14ac:dyDescent="0.35">
      <c r="A28" s="4">
        <v>2019</v>
      </c>
      <c r="B28" s="4" t="s">
        <v>26</v>
      </c>
      <c r="C28" s="4" t="s">
        <v>27</v>
      </c>
      <c r="D28" s="12">
        <v>854487</v>
      </c>
      <c r="E28" s="14" t="s">
        <v>75</v>
      </c>
      <c r="F28" s="14" t="s">
        <v>76</v>
      </c>
      <c r="G28" s="6" t="s">
        <v>81</v>
      </c>
      <c r="H28" s="6">
        <v>2622311.29</v>
      </c>
      <c r="I28" s="14" t="s">
        <v>31</v>
      </c>
      <c r="J28" s="14">
        <v>3</v>
      </c>
      <c r="K28" s="5" t="s">
        <v>38</v>
      </c>
      <c r="L28" s="6">
        <v>2622311.29</v>
      </c>
      <c r="M28" s="24">
        <f t="shared" si="0"/>
        <v>1</v>
      </c>
      <c r="N28" s="13">
        <v>44592</v>
      </c>
      <c r="O28" s="8">
        <v>-363043.08999999985</v>
      </c>
      <c r="P28" s="8">
        <v>-3448.4444999999978</v>
      </c>
      <c r="Q28" s="8">
        <v>0</v>
      </c>
      <c r="R28" s="8">
        <v>0</v>
      </c>
      <c r="S28" s="6">
        <v>2259268.2000000002</v>
      </c>
      <c r="T28" s="6">
        <v>2259268.2000000002</v>
      </c>
      <c r="U28" s="6">
        <v>0</v>
      </c>
      <c r="V28" s="9">
        <v>0</v>
      </c>
      <c r="W28" s="9">
        <v>0</v>
      </c>
      <c r="X28" s="10">
        <v>43484</v>
      </c>
      <c r="Y28" s="11">
        <v>34</v>
      </c>
      <c r="Z28" s="11">
        <v>34</v>
      </c>
      <c r="AA28" s="14" t="s">
        <v>51</v>
      </c>
    </row>
    <row r="29" spans="1:27" ht="15.75" x14ac:dyDescent="0.35">
      <c r="A29" s="4">
        <v>2019</v>
      </c>
      <c r="B29" s="4" t="s">
        <v>26</v>
      </c>
      <c r="C29" s="4" t="s">
        <v>27</v>
      </c>
      <c r="D29" s="12">
        <v>854487</v>
      </c>
      <c r="E29" s="14" t="s">
        <v>75</v>
      </c>
      <c r="F29" s="14" t="s">
        <v>76</v>
      </c>
      <c r="G29" s="6" t="s">
        <v>81</v>
      </c>
      <c r="H29" s="6">
        <v>2622311.29</v>
      </c>
      <c r="I29" s="14" t="s">
        <v>31</v>
      </c>
      <c r="J29" s="14">
        <v>3</v>
      </c>
      <c r="K29" s="5" t="s">
        <v>38</v>
      </c>
      <c r="L29" s="6">
        <v>2622311.29</v>
      </c>
      <c r="M29" s="24">
        <f t="shared" si="0"/>
        <v>1</v>
      </c>
      <c r="N29" s="13">
        <v>44592</v>
      </c>
      <c r="O29" s="8">
        <v>-363043.08999999985</v>
      </c>
      <c r="P29" s="8">
        <v>-3448.4444999999978</v>
      </c>
      <c r="Q29" s="8">
        <v>0</v>
      </c>
      <c r="R29" s="8">
        <v>0</v>
      </c>
      <c r="S29" s="6">
        <v>2259268.2000000002</v>
      </c>
      <c r="T29" s="6">
        <v>2259268.2000000002</v>
      </c>
      <c r="U29" s="6">
        <v>0</v>
      </c>
      <c r="V29" s="9">
        <v>0</v>
      </c>
      <c r="W29" s="9">
        <v>0</v>
      </c>
      <c r="X29" s="10">
        <v>43565</v>
      </c>
      <c r="Y29" s="11">
        <v>90</v>
      </c>
      <c r="Z29" s="11">
        <v>90.322173177099998</v>
      </c>
      <c r="AA29" s="14" t="s">
        <v>53</v>
      </c>
    </row>
    <row r="30" spans="1:27" ht="15.75" x14ac:dyDescent="0.35">
      <c r="A30" s="4">
        <v>2019</v>
      </c>
      <c r="B30" s="4" t="s">
        <v>26</v>
      </c>
      <c r="C30" s="4" t="s">
        <v>27</v>
      </c>
      <c r="D30" s="12">
        <v>854485</v>
      </c>
      <c r="E30" s="14" t="s">
        <v>75</v>
      </c>
      <c r="F30" s="14" t="s">
        <v>76</v>
      </c>
      <c r="G30" s="6" t="s">
        <v>82</v>
      </c>
      <c r="H30" s="6">
        <v>2367268.2000000002</v>
      </c>
      <c r="I30" s="14" t="s">
        <v>31</v>
      </c>
      <c r="J30" s="14">
        <v>3</v>
      </c>
      <c r="K30" s="5" t="s">
        <v>38</v>
      </c>
      <c r="L30" s="6">
        <v>2367268.2000000002</v>
      </c>
      <c r="M30" s="24">
        <f t="shared" si="0"/>
        <v>1</v>
      </c>
      <c r="N30" s="13">
        <v>44592</v>
      </c>
      <c r="O30" s="8">
        <v>-823709.66</v>
      </c>
      <c r="P30" s="8">
        <v>-3448.4444999999978</v>
      </c>
      <c r="Q30" s="8">
        <v>-2954358.5032000002</v>
      </c>
      <c r="R30" s="8">
        <v>-160439.28</v>
      </c>
      <c r="S30" s="6">
        <v>2367268.2000000002</v>
      </c>
      <c r="T30" s="6">
        <v>2367268.2000000002</v>
      </c>
      <c r="U30" s="6">
        <v>0</v>
      </c>
      <c r="V30" s="9">
        <v>0</v>
      </c>
      <c r="W30" s="9">
        <v>0</v>
      </c>
      <c r="X30" s="10">
        <v>43447</v>
      </c>
      <c r="Y30" s="11">
        <v>127.8014736521</v>
      </c>
      <c r="Z30" s="11">
        <v>127.8014736521</v>
      </c>
      <c r="AA30" s="14" t="s">
        <v>54</v>
      </c>
    </row>
    <row r="31" spans="1:27" ht="15.75" x14ac:dyDescent="0.35">
      <c r="A31" s="4">
        <v>2019</v>
      </c>
      <c r="B31" s="4" t="s">
        <v>26</v>
      </c>
      <c r="C31" s="4" t="s">
        <v>27</v>
      </c>
      <c r="D31" s="12">
        <v>854485</v>
      </c>
      <c r="E31" s="14" t="s">
        <v>75</v>
      </c>
      <c r="F31" s="14" t="s">
        <v>76</v>
      </c>
      <c r="G31" s="6" t="s">
        <v>82</v>
      </c>
      <c r="H31" s="6">
        <v>2367268.2000000002</v>
      </c>
      <c r="I31" s="14" t="s">
        <v>31</v>
      </c>
      <c r="J31" s="14">
        <v>3</v>
      </c>
      <c r="K31" s="5" t="s">
        <v>38</v>
      </c>
      <c r="L31" s="6">
        <v>2367268.2000000002</v>
      </c>
      <c r="M31" s="24">
        <f t="shared" si="0"/>
        <v>1</v>
      </c>
      <c r="N31" s="13">
        <v>44592</v>
      </c>
      <c r="O31" s="8">
        <v>0</v>
      </c>
      <c r="P31" s="8">
        <v>-3448.4444999999978</v>
      </c>
      <c r="Q31" s="8">
        <v>0</v>
      </c>
      <c r="R31" s="8">
        <v>0</v>
      </c>
      <c r="S31" s="6">
        <v>2367268.2000000002</v>
      </c>
      <c r="T31" s="6">
        <v>2367268.2000000002</v>
      </c>
      <c r="U31" s="6">
        <v>0</v>
      </c>
      <c r="V31" s="9">
        <v>0</v>
      </c>
      <c r="W31" s="9">
        <v>0</v>
      </c>
      <c r="X31" s="10">
        <v>43543</v>
      </c>
      <c r="Y31" s="11">
        <v>90</v>
      </c>
      <c r="Z31" s="11">
        <v>88.828158418599998</v>
      </c>
      <c r="AA31" s="14" t="s">
        <v>56</v>
      </c>
    </row>
    <row r="32" spans="1:27" ht="15.75" x14ac:dyDescent="0.35">
      <c r="A32" s="4">
        <v>2019</v>
      </c>
      <c r="B32" s="4" t="s">
        <v>26</v>
      </c>
      <c r="C32" s="4" t="s">
        <v>27</v>
      </c>
      <c r="D32" s="12">
        <v>854488</v>
      </c>
      <c r="E32" s="14" t="s">
        <v>75</v>
      </c>
      <c r="F32" s="14" t="s">
        <v>76</v>
      </c>
      <c r="G32" s="6" t="s">
        <v>83</v>
      </c>
      <c r="H32" s="6">
        <v>3074951</v>
      </c>
      <c r="I32" s="14" t="s">
        <v>31</v>
      </c>
      <c r="J32" s="14">
        <v>3</v>
      </c>
      <c r="K32" s="5" t="s">
        <v>38</v>
      </c>
      <c r="L32" s="6">
        <v>40467</v>
      </c>
      <c r="M32" s="24">
        <f t="shared" si="0"/>
        <v>1.3160209707406719E-2</v>
      </c>
      <c r="N32" s="13">
        <v>44227</v>
      </c>
      <c r="O32" s="8">
        <v>-144669.6222000001</v>
      </c>
      <c r="P32" s="8">
        <v>-3448.4444999999978</v>
      </c>
      <c r="Q32" s="8">
        <v>0</v>
      </c>
      <c r="R32" s="8">
        <v>0</v>
      </c>
      <c r="S32" s="6">
        <v>2930281.3777999999</v>
      </c>
      <c r="T32" s="6">
        <v>2930281.3777999999</v>
      </c>
      <c r="U32" s="6">
        <v>0</v>
      </c>
      <c r="V32" s="9">
        <v>0</v>
      </c>
      <c r="W32" s="9">
        <v>0</v>
      </c>
      <c r="X32" s="10">
        <v>43596</v>
      </c>
      <c r="Y32" s="11">
        <v>144.6870986296</v>
      </c>
      <c r="Z32" s="11">
        <v>128.09139818470001</v>
      </c>
      <c r="AA32" s="14" t="s">
        <v>58</v>
      </c>
    </row>
    <row r="33" spans="1:27" ht="15.75" x14ac:dyDescent="0.35">
      <c r="A33" s="4">
        <v>2019</v>
      </c>
      <c r="B33" s="4" t="s">
        <v>26</v>
      </c>
      <c r="C33" s="4" t="s">
        <v>27</v>
      </c>
      <c r="D33" s="12">
        <v>854488</v>
      </c>
      <c r="E33" s="14" t="s">
        <v>75</v>
      </c>
      <c r="F33" s="14" t="s">
        <v>76</v>
      </c>
      <c r="G33" s="6" t="s">
        <v>83</v>
      </c>
      <c r="H33" s="6">
        <v>3074951</v>
      </c>
      <c r="I33" s="14" t="s">
        <v>31</v>
      </c>
      <c r="J33" s="14">
        <v>3</v>
      </c>
      <c r="K33" s="5" t="s">
        <v>38</v>
      </c>
      <c r="L33" s="6">
        <v>3074951</v>
      </c>
      <c r="M33" s="24">
        <f t="shared" si="0"/>
        <v>1</v>
      </c>
      <c r="N33" s="13">
        <v>44227</v>
      </c>
      <c r="O33" s="8">
        <v>-144669.6222000001</v>
      </c>
      <c r="P33" s="8">
        <v>-3448.4444999999978</v>
      </c>
      <c r="Q33" s="8">
        <v>0</v>
      </c>
      <c r="R33" s="8">
        <v>0</v>
      </c>
      <c r="S33" s="6">
        <v>2930281.3777999999</v>
      </c>
      <c r="T33" s="6">
        <v>2930281.3777999999</v>
      </c>
      <c r="U33" s="6">
        <v>0</v>
      </c>
      <c r="V33" s="9">
        <v>0</v>
      </c>
      <c r="W33" s="9">
        <v>0</v>
      </c>
      <c r="X33" s="10">
        <v>43515</v>
      </c>
      <c r="Y33" s="11">
        <v>88</v>
      </c>
      <c r="Z33" s="11">
        <v>88</v>
      </c>
      <c r="AA33" s="14" t="s">
        <v>60</v>
      </c>
    </row>
    <row r="34" spans="1:27" ht="15.75" x14ac:dyDescent="0.35">
      <c r="A34" s="4">
        <v>2019</v>
      </c>
      <c r="B34" s="4" t="s">
        <v>34</v>
      </c>
      <c r="C34" s="4" t="s">
        <v>27</v>
      </c>
      <c r="D34" s="12">
        <v>890675</v>
      </c>
      <c r="E34" s="14" t="s">
        <v>75</v>
      </c>
      <c r="F34" s="14" t="s">
        <v>76</v>
      </c>
      <c r="G34" s="6" t="s">
        <v>84</v>
      </c>
      <c r="H34" s="6">
        <v>3946768.2</v>
      </c>
      <c r="I34" s="14" t="s">
        <v>31</v>
      </c>
      <c r="J34" s="14">
        <v>3</v>
      </c>
      <c r="K34" s="5" t="s">
        <v>38</v>
      </c>
      <c r="L34" s="6">
        <v>3946768.2</v>
      </c>
      <c r="M34" s="24">
        <f t="shared" si="0"/>
        <v>1</v>
      </c>
      <c r="N34" s="13">
        <v>44227</v>
      </c>
      <c r="O34" s="8">
        <v>-823709.66</v>
      </c>
      <c r="P34" s="8">
        <v>-3448.4444999999978</v>
      </c>
      <c r="Q34" s="8">
        <v>-2954358.5032000002</v>
      </c>
      <c r="R34" s="8">
        <v>-160439.28</v>
      </c>
      <c r="S34" s="6">
        <v>3946768.2</v>
      </c>
      <c r="T34" s="6">
        <v>3946768.2</v>
      </c>
      <c r="U34" s="6">
        <v>0</v>
      </c>
      <c r="V34" s="9">
        <v>0</v>
      </c>
      <c r="W34" s="9">
        <v>0</v>
      </c>
      <c r="X34" s="10">
        <v>43658</v>
      </c>
      <c r="Y34" s="11">
        <v>80</v>
      </c>
      <c r="Z34" s="11">
        <v>44</v>
      </c>
      <c r="AA34" s="14" t="s">
        <v>62</v>
      </c>
    </row>
    <row r="35" spans="1:27" ht="15.75" x14ac:dyDescent="0.35">
      <c r="A35" s="4">
        <v>2019</v>
      </c>
      <c r="B35" s="4" t="s">
        <v>26</v>
      </c>
      <c r="C35" s="4" t="s">
        <v>27</v>
      </c>
      <c r="D35" s="12">
        <v>854456</v>
      </c>
      <c r="E35" s="14" t="s">
        <v>75</v>
      </c>
      <c r="F35" s="14" t="s">
        <v>76</v>
      </c>
      <c r="G35" s="6" t="s">
        <v>85</v>
      </c>
      <c r="H35" s="6">
        <v>63512.73</v>
      </c>
      <c r="I35" s="14" t="s">
        <v>31</v>
      </c>
      <c r="J35" s="14">
        <v>3</v>
      </c>
      <c r="K35" s="5" t="s">
        <v>38</v>
      </c>
      <c r="L35" s="6">
        <v>63512.73</v>
      </c>
      <c r="M35" s="24">
        <f t="shared" si="0"/>
        <v>1</v>
      </c>
      <c r="N35" s="13">
        <v>44227</v>
      </c>
      <c r="O35" s="8">
        <v>-1.6000000759959221E-3</v>
      </c>
      <c r="P35" s="8">
        <v>0</v>
      </c>
      <c r="Q35" s="8">
        <v>0</v>
      </c>
      <c r="R35" s="8">
        <v>0</v>
      </c>
      <c r="S35" s="6">
        <v>4925620.1484000003</v>
      </c>
      <c r="T35" s="6">
        <v>4925620.1484000003</v>
      </c>
      <c r="U35" s="6">
        <v>0</v>
      </c>
      <c r="V35" s="9">
        <v>0</v>
      </c>
      <c r="W35" s="9">
        <v>0</v>
      </c>
      <c r="X35" s="10">
        <v>43720</v>
      </c>
      <c r="Y35" s="11">
        <v>90</v>
      </c>
      <c r="Z35" s="11">
        <v>90.322173177099998</v>
      </c>
      <c r="AA35" s="14" t="s">
        <v>64</v>
      </c>
    </row>
    <row r="36" spans="1:27" ht="15.75" x14ac:dyDescent="0.35">
      <c r="A36" s="4">
        <v>2019</v>
      </c>
      <c r="B36" s="4" t="s">
        <v>26</v>
      </c>
      <c r="C36" s="4" t="s">
        <v>27</v>
      </c>
      <c r="D36" s="12">
        <v>854467</v>
      </c>
      <c r="E36" s="14" t="s">
        <v>75</v>
      </c>
      <c r="F36" s="14" t="s">
        <v>76</v>
      </c>
      <c r="G36" s="6" t="s">
        <v>86</v>
      </c>
      <c r="H36" s="6">
        <v>5781720</v>
      </c>
      <c r="I36" s="14" t="s">
        <v>31</v>
      </c>
      <c r="J36" s="14">
        <v>3</v>
      </c>
      <c r="K36" s="5" t="s">
        <v>38</v>
      </c>
      <c r="L36" s="6">
        <v>5781720</v>
      </c>
      <c r="M36" s="24">
        <f t="shared" si="0"/>
        <v>1</v>
      </c>
      <c r="N36" s="13">
        <v>44174</v>
      </c>
      <c r="O36" s="8">
        <v>-6.0800000000745058</v>
      </c>
      <c r="P36" s="8">
        <v>-3448.4444999999978</v>
      </c>
      <c r="Q36" s="8">
        <v>0</v>
      </c>
      <c r="R36" s="8">
        <v>0</v>
      </c>
      <c r="S36" s="6">
        <v>5781713.9199999999</v>
      </c>
      <c r="T36" s="6">
        <v>5781713.9199999999</v>
      </c>
      <c r="U36" s="6">
        <v>0</v>
      </c>
      <c r="V36" s="9">
        <v>0</v>
      </c>
      <c r="W36" s="9">
        <v>0</v>
      </c>
      <c r="X36" s="10">
        <v>43313</v>
      </c>
      <c r="Y36" s="11">
        <v>5</v>
      </c>
      <c r="Z36" s="11">
        <v>8</v>
      </c>
      <c r="AA36" s="14" t="s">
        <v>66</v>
      </c>
    </row>
    <row r="37" spans="1:27" ht="15.75" x14ac:dyDescent="0.35">
      <c r="A37" s="4">
        <v>2019</v>
      </c>
      <c r="B37" s="4" t="s">
        <v>39</v>
      </c>
      <c r="C37" s="4" t="s">
        <v>27</v>
      </c>
      <c r="D37" s="12">
        <v>854467</v>
      </c>
      <c r="E37" s="14" t="s">
        <v>75</v>
      </c>
      <c r="F37" s="14" t="s">
        <v>76</v>
      </c>
      <c r="G37" s="6" t="s">
        <v>87</v>
      </c>
      <c r="H37" s="6">
        <v>5781720</v>
      </c>
      <c r="I37" s="14" t="s">
        <v>31</v>
      </c>
      <c r="J37" s="14">
        <v>3</v>
      </c>
      <c r="K37" s="5" t="s">
        <v>38</v>
      </c>
      <c r="L37" s="6">
        <v>5781720</v>
      </c>
      <c r="M37" s="24">
        <f t="shared" si="0"/>
        <v>1</v>
      </c>
      <c r="N37" s="13">
        <v>44174</v>
      </c>
      <c r="O37" s="8">
        <v>-6.0800000000745058</v>
      </c>
      <c r="P37" s="8">
        <v>0</v>
      </c>
      <c r="Q37" s="8">
        <v>0</v>
      </c>
      <c r="R37" s="8">
        <v>0</v>
      </c>
      <c r="S37" s="6">
        <v>5781713.9199999999</v>
      </c>
      <c r="T37" s="6">
        <v>5781713.9199999999</v>
      </c>
      <c r="U37" s="6">
        <v>0</v>
      </c>
      <c r="V37" s="9">
        <v>0</v>
      </c>
      <c r="W37" s="9">
        <v>0</v>
      </c>
      <c r="X37" s="10">
        <v>43750</v>
      </c>
      <c r="Y37" s="11">
        <v>127.8014736521</v>
      </c>
      <c r="Z37" s="11">
        <v>127.8014736521</v>
      </c>
      <c r="AA37" s="14" t="s">
        <v>56</v>
      </c>
    </row>
    <row r="38" spans="1:27" ht="15.75" x14ac:dyDescent="0.35">
      <c r="A38" s="4">
        <v>2019</v>
      </c>
      <c r="B38" s="4" t="s">
        <v>26</v>
      </c>
      <c r="C38" s="4" t="s">
        <v>27</v>
      </c>
      <c r="D38" s="12">
        <v>854236</v>
      </c>
      <c r="E38" s="14" t="s">
        <v>75</v>
      </c>
      <c r="F38" s="14" t="s">
        <v>76</v>
      </c>
      <c r="G38" s="5" t="s">
        <v>88</v>
      </c>
      <c r="H38" s="6">
        <v>7194422.9800000004</v>
      </c>
      <c r="I38" s="14" t="s">
        <v>31</v>
      </c>
      <c r="J38" s="14">
        <v>3</v>
      </c>
      <c r="K38" s="5" t="s">
        <v>38</v>
      </c>
      <c r="L38" s="6">
        <v>7194422.9800000004</v>
      </c>
      <c r="M38" s="24">
        <f t="shared" si="0"/>
        <v>1</v>
      </c>
      <c r="N38" s="13">
        <v>44336</v>
      </c>
      <c r="O38" s="8">
        <v>-646690.06900000013</v>
      </c>
      <c r="P38" s="8">
        <v>-3448.4444999999978</v>
      </c>
      <c r="Q38" s="8">
        <v>-2954358.5032000002</v>
      </c>
      <c r="R38" s="8">
        <v>-160439.28</v>
      </c>
      <c r="S38" s="6">
        <v>6547732.9110000003</v>
      </c>
      <c r="T38" s="6">
        <v>6547732.9110000003</v>
      </c>
      <c r="U38" s="6">
        <v>3114797.7831999999</v>
      </c>
      <c r="V38" s="9">
        <v>160439.28</v>
      </c>
      <c r="W38" s="9">
        <v>0</v>
      </c>
      <c r="X38" s="10">
        <v>43363</v>
      </c>
      <c r="Y38" s="11">
        <v>12</v>
      </c>
      <c r="Z38" s="11">
        <v>10</v>
      </c>
      <c r="AA38" s="14" t="s">
        <v>56</v>
      </c>
    </row>
    <row r="39" spans="1:27" ht="15.75" x14ac:dyDescent="0.35">
      <c r="A39" s="4">
        <v>2019</v>
      </c>
      <c r="B39" s="4" t="s">
        <v>34</v>
      </c>
      <c r="C39" s="4" t="s">
        <v>27</v>
      </c>
      <c r="D39" s="12">
        <v>854236</v>
      </c>
      <c r="E39" s="14" t="s">
        <v>75</v>
      </c>
      <c r="F39" s="14" t="s">
        <v>76</v>
      </c>
      <c r="G39" s="5" t="s">
        <v>89</v>
      </c>
      <c r="H39" s="6">
        <v>79863.78</v>
      </c>
      <c r="I39" s="14" t="s">
        <v>31</v>
      </c>
      <c r="J39" s="14">
        <v>3</v>
      </c>
      <c r="K39" s="5" t="s">
        <v>38</v>
      </c>
      <c r="L39" s="6">
        <v>79863.78</v>
      </c>
      <c r="M39" s="24">
        <f t="shared" si="0"/>
        <v>1</v>
      </c>
      <c r="N39" s="13">
        <v>44336</v>
      </c>
      <c r="O39" s="8">
        <v>-646690.06900000013</v>
      </c>
      <c r="P39" s="8">
        <v>0</v>
      </c>
      <c r="Q39" s="8">
        <v>-2954358.5032000002</v>
      </c>
      <c r="R39" s="8">
        <v>-160439.28</v>
      </c>
      <c r="S39" s="6">
        <v>6547732.9110000003</v>
      </c>
      <c r="T39" s="6">
        <v>6547732.9110000003</v>
      </c>
      <c r="U39" s="6">
        <v>3114797.7831999999</v>
      </c>
      <c r="V39" s="9">
        <v>160439.28</v>
      </c>
      <c r="W39" s="9">
        <v>0</v>
      </c>
      <c r="X39" s="10">
        <v>43781</v>
      </c>
      <c r="Y39" s="11">
        <v>34</v>
      </c>
      <c r="Z39" s="11">
        <v>34</v>
      </c>
      <c r="AA39" s="14" t="s">
        <v>56</v>
      </c>
    </row>
    <row r="40" spans="1:27" ht="15.75" x14ac:dyDescent="0.35">
      <c r="A40" s="4">
        <v>2019</v>
      </c>
      <c r="B40" s="4" t="s">
        <v>36</v>
      </c>
      <c r="C40" s="4" t="s">
        <v>27</v>
      </c>
      <c r="D40" s="12">
        <v>854484</v>
      </c>
      <c r="E40" s="14" t="s">
        <v>75</v>
      </c>
      <c r="F40" s="14" t="s">
        <v>76</v>
      </c>
      <c r="G40" s="6" t="s">
        <v>90</v>
      </c>
      <c r="H40" s="6">
        <v>8295952.3499999996</v>
      </c>
      <c r="I40" s="14" t="s">
        <v>31</v>
      </c>
      <c r="J40" s="14">
        <v>3</v>
      </c>
      <c r="K40" s="5" t="s">
        <v>38</v>
      </c>
      <c r="L40" s="6">
        <v>8295952.3499999996</v>
      </c>
      <c r="M40" s="24">
        <f t="shared" si="0"/>
        <v>1</v>
      </c>
      <c r="N40" s="13">
        <v>44227</v>
      </c>
      <c r="O40" s="8">
        <v>-1.6000000759959221E-3</v>
      </c>
      <c r="P40" s="8">
        <v>0</v>
      </c>
      <c r="Q40" s="8">
        <v>0</v>
      </c>
      <c r="R40" s="8">
        <v>0</v>
      </c>
      <c r="S40" s="6">
        <v>8295952.3483999996</v>
      </c>
      <c r="T40" s="6">
        <v>8295952.3483999996</v>
      </c>
      <c r="U40" s="6">
        <v>0</v>
      </c>
      <c r="V40" s="9">
        <v>0</v>
      </c>
      <c r="W40" s="9">
        <v>0</v>
      </c>
      <c r="X40" s="10">
        <v>43811</v>
      </c>
      <c r="Y40" s="11">
        <v>88</v>
      </c>
      <c r="Z40" s="11">
        <v>88</v>
      </c>
      <c r="AA40" s="14" t="s">
        <v>33</v>
      </c>
    </row>
    <row r="41" spans="1:27" ht="15.75" x14ac:dyDescent="0.35">
      <c r="A41" s="4">
        <v>2019</v>
      </c>
      <c r="B41" s="4" t="s">
        <v>26</v>
      </c>
      <c r="C41" s="4" t="s">
        <v>27</v>
      </c>
      <c r="D41" s="12">
        <v>853466</v>
      </c>
      <c r="E41" s="14" t="s">
        <v>75</v>
      </c>
      <c r="F41" s="14" t="s">
        <v>76</v>
      </c>
      <c r="G41" s="5" t="s">
        <v>91</v>
      </c>
      <c r="H41" s="6">
        <v>9000000</v>
      </c>
      <c r="I41" s="14" t="s">
        <v>31</v>
      </c>
      <c r="J41" s="14">
        <v>3</v>
      </c>
      <c r="K41" s="5" t="s">
        <v>38</v>
      </c>
      <c r="L41" s="6">
        <v>9000000</v>
      </c>
      <c r="M41" s="24">
        <f t="shared" si="0"/>
        <v>1</v>
      </c>
      <c r="N41" s="13">
        <v>43994</v>
      </c>
      <c r="O41" s="8">
        <v>0</v>
      </c>
      <c r="P41" s="8">
        <v>0</v>
      </c>
      <c r="Q41" s="8">
        <v>-3150000</v>
      </c>
      <c r="R41" s="8">
        <v>0</v>
      </c>
      <c r="S41" s="6">
        <v>9000000</v>
      </c>
      <c r="T41" s="6">
        <v>9000000</v>
      </c>
      <c r="U41" s="6">
        <v>3600000</v>
      </c>
      <c r="V41" s="9">
        <v>450000</v>
      </c>
      <c r="W41" s="9">
        <v>450000</v>
      </c>
      <c r="X41" s="10">
        <v>43831</v>
      </c>
      <c r="Y41" s="11">
        <v>90</v>
      </c>
      <c r="Z41" s="11">
        <v>88.828158418599998</v>
      </c>
      <c r="AA41" s="14" t="s">
        <v>41</v>
      </c>
    </row>
    <row r="42" spans="1:27" ht="15.75" x14ac:dyDescent="0.35">
      <c r="A42" s="4">
        <v>2019</v>
      </c>
      <c r="B42" s="4" t="s">
        <v>39</v>
      </c>
      <c r="C42" s="4" t="s">
        <v>27</v>
      </c>
      <c r="D42" s="12">
        <v>854486</v>
      </c>
      <c r="E42" s="14" t="s">
        <v>75</v>
      </c>
      <c r="F42" s="14" t="s">
        <v>76</v>
      </c>
      <c r="G42" s="6" t="s">
        <v>92</v>
      </c>
      <c r="H42" s="6">
        <v>9377688.7100000009</v>
      </c>
      <c r="I42" s="14" t="s">
        <v>31</v>
      </c>
      <c r="J42" s="14">
        <v>3</v>
      </c>
      <c r="K42" s="5" t="s">
        <v>38</v>
      </c>
      <c r="L42" s="6">
        <v>9377688.7100000009</v>
      </c>
      <c r="M42" s="24">
        <f t="shared" si="0"/>
        <v>1</v>
      </c>
      <c r="N42" s="13">
        <v>44227</v>
      </c>
      <c r="O42" s="8">
        <v>-32550.480200000107</v>
      </c>
      <c r="P42" s="8">
        <v>-1640878.2600000007</v>
      </c>
      <c r="Q42" s="8">
        <v>0</v>
      </c>
      <c r="R42" s="8">
        <v>0</v>
      </c>
      <c r="S42" s="6">
        <v>9345138.2298000008</v>
      </c>
      <c r="T42" s="6">
        <v>7704259.9698000001</v>
      </c>
      <c r="U42" s="6">
        <v>0</v>
      </c>
      <c r="V42" s="9">
        <v>0</v>
      </c>
      <c r="W42" s="9">
        <v>0</v>
      </c>
      <c r="X42" s="10">
        <v>43881</v>
      </c>
      <c r="Y42" s="11">
        <v>90</v>
      </c>
      <c r="Z42" s="11">
        <v>90.322173177099998</v>
      </c>
      <c r="AA42" s="14" t="s">
        <v>47</v>
      </c>
    </row>
    <row r="43" spans="1:27" ht="15.75" x14ac:dyDescent="0.35">
      <c r="A43" s="4">
        <v>2019</v>
      </c>
      <c r="B43" s="4" t="s">
        <v>34</v>
      </c>
      <c r="C43" s="4" t="s">
        <v>74</v>
      </c>
      <c r="D43" s="12">
        <v>854468</v>
      </c>
      <c r="E43" s="14" t="s">
        <v>75</v>
      </c>
      <c r="F43" s="14" t="s">
        <v>76</v>
      </c>
      <c r="G43" s="6" t="s">
        <v>93</v>
      </c>
      <c r="H43" s="6">
        <v>63512.73</v>
      </c>
      <c r="I43" s="14" t="s">
        <v>31</v>
      </c>
      <c r="J43" s="14">
        <v>3</v>
      </c>
      <c r="K43" s="5" t="s">
        <v>38</v>
      </c>
      <c r="L43" s="6">
        <v>63512.73</v>
      </c>
      <c r="M43" s="24">
        <f t="shared" si="0"/>
        <v>1</v>
      </c>
      <c r="N43" s="13">
        <v>44174</v>
      </c>
      <c r="O43" s="8">
        <v>-2003.5</v>
      </c>
      <c r="P43" s="8">
        <v>-1640878.2600000007</v>
      </c>
      <c r="Q43" s="8">
        <v>0</v>
      </c>
      <c r="R43" s="8">
        <v>0</v>
      </c>
      <c r="S43" s="6">
        <v>11484832.9</v>
      </c>
      <c r="T43" s="6">
        <v>11484832.9</v>
      </c>
      <c r="U43" s="6">
        <v>0</v>
      </c>
      <c r="V43" s="9">
        <v>0</v>
      </c>
      <c r="W43" s="9">
        <v>0</v>
      </c>
      <c r="X43" s="10">
        <v>43910</v>
      </c>
      <c r="Y43" s="11">
        <v>144.6870986296</v>
      </c>
      <c r="Z43" s="11">
        <v>128.09139818470001</v>
      </c>
      <c r="AA43" s="14" t="s">
        <v>49</v>
      </c>
    </row>
    <row r="44" spans="1:27" ht="15.75" x14ac:dyDescent="0.35">
      <c r="A44" s="4">
        <v>2019</v>
      </c>
      <c r="B44" s="4" t="s">
        <v>26</v>
      </c>
      <c r="C44" s="4" t="s">
        <v>74</v>
      </c>
      <c r="D44" s="12">
        <v>854411</v>
      </c>
      <c r="E44" s="14" t="s">
        <v>75</v>
      </c>
      <c r="F44" s="14" t="s">
        <v>76</v>
      </c>
      <c r="G44" s="6" t="s">
        <v>94</v>
      </c>
      <c r="H44" s="6">
        <v>30512511.18</v>
      </c>
      <c r="I44" s="14" t="s">
        <v>31</v>
      </c>
      <c r="J44" s="14">
        <v>3</v>
      </c>
      <c r="K44" s="5" t="s">
        <v>38</v>
      </c>
      <c r="L44" s="6">
        <v>30512511.18</v>
      </c>
      <c r="M44" s="24">
        <f t="shared" si="0"/>
        <v>1</v>
      </c>
      <c r="N44" s="13">
        <v>44174</v>
      </c>
      <c r="O44" s="8">
        <v>-18319044.57</v>
      </c>
      <c r="P44" s="8">
        <v>0</v>
      </c>
      <c r="Q44" s="8">
        <v>0</v>
      </c>
      <c r="R44" s="8">
        <v>0</v>
      </c>
      <c r="S44" s="6">
        <v>12193466.609999999</v>
      </c>
      <c r="T44" s="6">
        <v>12193466.609999999</v>
      </c>
      <c r="U44" s="6">
        <v>0</v>
      </c>
      <c r="V44" s="9">
        <v>0</v>
      </c>
      <c r="W44" s="9">
        <v>0</v>
      </c>
      <c r="X44" s="10">
        <v>43689</v>
      </c>
      <c r="Y44" s="11">
        <v>127.8014736521</v>
      </c>
      <c r="Z44" s="11">
        <v>128.09139818470001</v>
      </c>
      <c r="AA44" s="14" t="s">
        <v>51</v>
      </c>
    </row>
    <row r="45" spans="1:27" ht="15.75" x14ac:dyDescent="0.35">
      <c r="A45" s="4">
        <v>2021</v>
      </c>
      <c r="B45" s="4" t="s">
        <v>39</v>
      </c>
      <c r="C45" s="4" t="s">
        <v>27</v>
      </c>
      <c r="D45" s="12">
        <v>852263</v>
      </c>
      <c r="E45" s="14" t="s">
        <v>75</v>
      </c>
      <c r="F45" s="14" t="s">
        <v>76</v>
      </c>
      <c r="G45" s="5" t="s">
        <v>95</v>
      </c>
      <c r="H45" s="6">
        <v>1987514</v>
      </c>
      <c r="I45" s="14" t="s">
        <v>31</v>
      </c>
      <c r="J45" s="14">
        <v>2</v>
      </c>
      <c r="K45" s="5" t="s">
        <v>32</v>
      </c>
      <c r="L45" s="9">
        <v>659999.87000000011</v>
      </c>
      <c r="M45" s="24">
        <f t="shared" si="0"/>
        <v>0.33207306715826912</v>
      </c>
      <c r="N45" s="7">
        <v>43576</v>
      </c>
      <c r="O45" s="8">
        <v>-646690.06900000013</v>
      </c>
      <c r="P45" s="8">
        <v>-3448.4444999999978</v>
      </c>
      <c r="Q45" s="8">
        <v>-2954358.5032000002</v>
      </c>
      <c r="R45" s="8">
        <v>-160439.28</v>
      </c>
      <c r="S45" s="6">
        <v>1327514.1299999999</v>
      </c>
      <c r="T45" s="6">
        <v>1327514.1299999999</v>
      </c>
      <c r="U45" s="6">
        <v>1327514.1299999999</v>
      </c>
      <c r="V45" s="9">
        <v>1327514.1299999999</v>
      </c>
      <c r="W45" s="9">
        <v>1327514.1299999999</v>
      </c>
      <c r="X45" s="10">
        <v>43419</v>
      </c>
      <c r="Y45" s="11">
        <v>90</v>
      </c>
      <c r="Z45" s="11">
        <v>90.322173177099998</v>
      </c>
      <c r="AA45" s="14" t="s">
        <v>53</v>
      </c>
    </row>
    <row r="46" spans="1:27" ht="15.75" x14ac:dyDescent="0.35">
      <c r="A46" s="4">
        <v>2021</v>
      </c>
      <c r="B46" s="4" t="s">
        <v>39</v>
      </c>
      <c r="C46" s="4" t="s">
        <v>27</v>
      </c>
      <c r="D46" s="12">
        <v>853462</v>
      </c>
      <c r="E46" s="14" t="s">
        <v>75</v>
      </c>
      <c r="F46" s="14" t="s">
        <v>76</v>
      </c>
      <c r="G46" s="5" t="s">
        <v>96</v>
      </c>
      <c r="H46" s="6">
        <v>58887868</v>
      </c>
      <c r="I46" s="14" t="s">
        <v>31</v>
      </c>
      <c r="J46" s="14">
        <v>3</v>
      </c>
      <c r="K46" s="5" t="s">
        <v>38</v>
      </c>
      <c r="L46" s="6">
        <v>58887868</v>
      </c>
      <c r="M46" s="24">
        <f t="shared" si="0"/>
        <v>1</v>
      </c>
      <c r="N46" s="7">
        <v>44180</v>
      </c>
      <c r="O46" s="8">
        <v>-390476.70729999989</v>
      </c>
      <c r="P46" s="8">
        <v>0</v>
      </c>
      <c r="Q46" s="8">
        <v>-23386934.213699996</v>
      </c>
      <c r="R46" s="8">
        <v>-6.0399999842047691E-2</v>
      </c>
      <c r="S46" s="6">
        <v>58497391.2927</v>
      </c>
      <c r="T46" s="6">
        <v>58497391.2927</v>
      </c>
      <c r="U46" s="6">
        <v>34873252.025899999</v>
      </c>
      <c r="V46" s="9">
        <v>11486317.812200001</v>
      </c>
      <c r="W46" s="9">
        <v>11486317.751800001</v>
      </c>
      <c r="X46" s="10">
        <v>43720</v>
      </c>
      <c r="Y46" s="11">
        <v>30</v>
      </c>
      <c r="Z46" s="11">
        <v>15</v>
      </c>
      <c r="AA46" s="14" t="s">
        <v>54</v>
      </c>
    </row>
    <row r="47" spans="1:27" ht="15.75" x14ac:dyDescent="0.35">
      <c r="A47" s="4">
        <v>2019</v>
      </c>
      <c r="B47" s="4" t="s">
        <v>34</v>
      </c>
      <c r="C47" s="4" t="s">
        <v>74</v>
      </c>
      <c r="D47" s="12">
        <v>853361</v>
      </c>
      <c r="E47" s="14" t="s">
        <v>97</v>
      </c>
      <c r="F47" s="14" t="s">
        <v>98</v>
      </c>
      <c r="G47" s="5" t="s">
        <v>99</v>
      </c>
      <c r="H47" s="6">
        <v>2457274.66</v>
      </c>
      <c r="I47" s="14" t="s">
        <v>31</v>
      </c>
      <c r="J47" s="14">
        <v>3</v>
      </c>
      <c r="K47" s="5" t="s">
        <v>38</v>
      </c>
      <c r="L47" s="6">
        <v>79863.78</v>
      </c>
      <c r="M47" s="24">
        <f t="shared" si="0"/>
        <v>3.250095778873982E-2</v>
      </c>
      <c r="N47" s="7">
        <v>44165</v>
      </c>
      <c r="O47" s="8">
        <v>-5.0000003539025784E-3</v>
      </c>
      <c r="P47" s="8">
        <v>-3448.4444999999978</v>
      </c>
      <c r="Q47" s="8">
        <v>-1676021.5549999997</v>
      </c>
      <c r="R47" s="8">
        <v>-781253.1</v>
      </c>
      <c r="S47" s="6">
        <v>2457274.6549999998</v>
      </c>
      <c r="T47" s="6">
        <v>2457274.6549999998</v>
      </c>
      <c r="U47" s="6">
        <v>2457274.6549999998</v>
      </c>
      <c r="V47" s="9">
        <v>781253.1</v>
      </c>
      <c r="W47" s="9">
        <v>0</v>
      </c>
      <c r="X47" s="10">
        <v>43484</v>
      </c>
      <c r="Y47" s="11">
        <v>127.8014736521</v>
      </c>
      <c r="Z47" s="11">
        <v>128.09139818470001</v>
      </c>
      <c r="AA47" s="14" t="s">
        <v>54</v>
      </c>
    </row>
    <row r="48" spans="1:27" ht="15.75" x14ac:dyDescent="0.35">
      <c r="A48" s="4">
        <v>2019</v>
      </c>
      <c r="B48" s="4" t="s">
        <v>34</v>
      </c>
      <c r="C48" s="4" t="s">
        <v>74</v>
      </c>
      <c r="D48" s="12">
        <v>853361</v>
      </c>
      <c r="E48" s="14" t="s">
        <v>97</v>
      </c>
      <c r="F48" s="14" t="s">
        <v>98</v>
      </c>
      <c r="G48" s="5" t="s">
        <v>99</v>
      </c>
      <c r="H48" s="6">
        <v>2457274.66</v>
      </c>
      <c r="I48" s="14" t="s">
        <v>31</v>
      </c>
      <c r="J48" s="14">
        <v>3</v>
      </c>
      <c r="K48" s="5" t="s">
        <v>38</v>
      </c>
      <c r="L48" s="6">
        <v>2457274.66</v>
      </c>
      <c r="M48" s="24">
        <f t="shared" si="0"/>
        <v>1</v>
      </c>
      <c r="N48" s="7">
        <v>44165</v>
      </c>
      <c r="O48" s="8">
        <v>-5.0000003539025784E-3</v>
      </c>
      <c r="P48" s="8">
        <v>-3448.4444999999978</v>
      </c>
      <c r="Q48" s="8">
        <v>-1676021.5549999997</v>
      </c>
      <c r="R48" s="8">
        <v>-781253.1</v>
      </c>
      <c r="S48" s="6">
        <v>2457274.6549999998</v>
      </c>
      <c r="T48" s="6">
        <v>2457274.6549999998</v>
      </c>
      <c r="U48" s="6">
        <v>2457274.6549999998</v>
      </c>
      <c r="V48" s="9">
        <v>781253.1</v>
      </c>
      <c r="W48" s="9">
        <v>0</v>
      </c>
      <c r="X48" s="10">
        <v>43596</v>
      </c>
      <c r="Y48" s="11">
        <v>127.8014736521</v>
      </c>
      <c r="Z48" s="11">
        <v>127.8014736521</v>
      </c>
      <c r="AA48" s="14" t="s">
        <v>54</v>
      </c>
    </row>
    <row r="49" spans="1:27" ht="15.75" x14ac:dyDescent="0.35">
      <c r="A49" s="4">
        <v>2019</v>
      </c>
      <c r="B49" s="4" t="s">
        <v>34</v>
      </c>
      <c r="C49" s="4" t="s">
        <v>74</v>
      </c>
      <c r="D49" s="12">
        <v>854336</v>
      </c>
      <c r="E49" s="14" t="s">
        <v>97</v>
      </c>
      <c r="F49" s="14" t="s">
        <v>98</v>
      </c>
      <c r="G49" s="5" t="s">
        <v>100</v>
      </c>
      <c r="H49" s="6">
        <v>5817011.46</v>
      </c>
      <c r="I49" s="14" t="s">
        <v>31</v>
      </c>
      <c r="J49" s="14">
        <v>3</v>
      </c>
      <c r="K49" s="5" t="s">
        <v>38</v>
      </c>
      <c r="L49" s="6">
        <v>5817011.46</v>
      </c>
      <c r="M49" s="24">
        <f t="shared" si="0"/>
        <v>1</v>
      </c>
      <c r="N49" s="7">
        <v>44366</v>
      </c>
      <c r="O49" s="8">
        <v>-3332849.76</v>
      </c>
      <c r="P49" s="8">
        <v>0</v>
      </c>
      <c r="Q49" s="8">
        <v>0</v>
      </c>
      <c r="R49" s="8">
        <v>-1436591.66</v>
      </c>
      <c r="S49" s="6">
        <v>2484161.7000000002</v>
      </c>
      <c r="T49" s="6">
        <v>2484161.7000000002</v>
      </c>
      <c r="U49" s="6">
        <v>1436591.66</v>
      </c>
      <c r="V49" s="9">
        <v>1436591.66</v>
      </c>
      <c r="W49" s="9">
        <v>0</v>
      </c>
      <c r="X49" s="10">
        <v>43781</v>
      </c>
      <c r="Y49" s="11">
        <v>101.18785901450001</v>
      </c>
      <c r="Z49" s="11">
        <v>78.696927969300006</v>
      </c>
      <c r="AA49" s="14" t="s">
        <v>54</v>
      </c>
    </row>
    <row r="50" spans="1:27" ht="15.75" x14ac:dyDescent="0.35">
      <c r="A50" s="4">
        <v>2019</v>
      </c>
      <c r="B50" s="4" t="s">
        <v>26</v>
      </c>
      <c r="C50" s="4" t="s">
        <v>74</v>
      </c>
      <c r="D50" s="12">
        <v>854336</v>
      </c>
      <c r="E50" s="14" t="s">
        <v>97</v>
      </c>
      <c r="F50" s="14" t="s">
        <v>98</v>
      </c>
      <c r="G50" s="5" t="s">
        <v>101</v>
      </c>
      <c r="H50" s="6">
        <v>5817011.46</v>
      </c>
      <c r="I50" s="14" t="s">
        <v>31</v>
      </c>
      <c r="J50" s="14">
        <v>3</v>
      </c>
      <c r="K50" s="5" t="s">
        <v>38</v>
      </c>
      <c r="L50" s="6">
        <v>5817011.46</v>
      </c>
      <c r="M50" s="24">
        <f t="shared" si="0"/>
        <v>1</v>
      </c>
      <c r="N50" s="7">
        <v>44366</v>
      </c>
      <c r="O50" s="8">
        <v>-3332849.76</v>
      </c>
      <c r="P50" s="8">
        <v>-3448.4444999999978</v>
      </c>
      <c r="Q50" s="8">
        <v>0</v>
      </c>
      <c r="R50" s="8">
        <v>-1436591.66</v>
      </c>
      <c r="S50" s="6">
        <v>2484161.7000000002</v>
      </c>
      <c r="T50" s="6">
        <v>2484161.7000000002</v>
      </c>
      <c r="U50" s="6">
        <v>1436591.66</v>
      </c>
      <c r="V50" s="9">
        <v>1436591.66</v>
      </c>
      <c r="W50" s="9">
        <v>0</v>
      </c>
      <c r="X50" s="10">
        <v>43658</v>
      </c>
      <c r="Y50" s="11">
        <v>88</v>
      </c>
      <c r="Z50" s="11">
        <v>88</v>
      </c>
      <c r="AA50" s="14" t="s">
        <v>62</v>
      </c>
    </row>
    <row r="51" spans="1:27" ht="15.75" x14ac:dyDescent="0.35">
      <c r="A51" s="4">
        <v>2019</v>
      </c>
      <c r="B51" s="4" t="s">
        <v>36</v>
      </c>
      <c r="C51" s="4" t="s">
        <v>74</v>
      </c>
      <c r="D51" s="12">
        <v>8533685</v>
      </c>
      <c r="E51" s="14" t="s">
        <v>97</v>
      </c>
      <c r="F51" s="14" t="s">
        <v>98</v>
      </c>
      <c r="G51" s="5" t="s">
        <v>102</v>
      </c>
      <c r="H51" s="6">
        <v>7200000</v>
      </c>
      <c r="I51" s="14" t="s">
        <v>31</v>
      </c>
      <c r="J51" s="14">
        <v>3</v>
      </c>
      <c r="K51" s="5" t="s">
        <v>38</v>
      </c>
      <c r="L51" s="6">
        <v>7200000</v>
      </c>
      <c r="M51" s="24">
        <f t="shared" si="0"/>
        <v>1</v>
      </c>
      <c r="N51" s="7">
        <v>44165</v>
      </c>
      <c r="O51" s="8">
        <v>0</v>
      </c>
      <c r="P51" s="8">
        <v>0</v>
      </c>
      <c r="Q51" s="8">
        <v>-3586015</v>
      </c>
      <c r="R51" s="8">
        <v>0</v>
      </c>
      <c r="S51" s="6">
        <v>7200000</v>
      </c>
      <c r="T51" s="6">
        <v>7200000</v>
      </c>
      <c r="U51" s="6">
        <v>6909215</v>
      </c>
      <c r="V51" s="9">
        <v>3323200</v>
      </c>
      <c r="W51" s="9">
        <v>3323200</v>
      </c>
      <c r="X51" s="10">
        <v>43811</v>
      </c>
      <c r="Y51" s="11">
        <v>78</v>
      </c>
      <c r="Z51" s="11">
        <v>85</v>
      </c>
      <c r="AA51" s="14" t="s">
        <v>33</v>
      </c>
    </row>
    <row r="52" spans="1:27" ht="15.75" x14ac:dyDescent="0.35">
      <c r="A52" s="4">
        <v>2019</v>
      </c>
      <c r="B52" s="4" t="s">
        <v>39</v>
      </c>
      <c r="C52" s="4" t="s">
        <v>74</v>
      </c>
      <c r="D52" s="12">
        <v>8533685</v>
      </c>
      <c r="E52" s="14" t="s">
        <v>97</v>
      </c>
      <c r="F52" s="14" t="s">
        <v>98</v>
      </c>
      <c r="G52" s="5" t="s">
        <v>103</v>
      </c>
      <c r="H52" s="6">
        <v>7200000</v>
      </c>
      <c r="I52" s="14" t="s">
        <v>31</v>
      </c>
      <c r="J52" s="14">
        <v>3</v>
      </c>
      <c r="K52" s="5" t="s">
        <v>38</v>
      </c>
      <c r="L52" s="6">
        <v>7200000</v>
      </c>
      <c r="M52" s="24">
        <f t="shared" si="0"/>
        <v>1</v>
      </c>
      <c r="N52" s="7">
        <v>44165</v>
      </c>
      <c r="O52" s="8">
        <v>0</v>
      </c>
      <c r="P52" s="8">
        <v>-3448.4444999999978</v>
      </c>
      <c r="Q52" s="8">
        <v>-3586015</v>
      </c>
      <c r="R52" s="8">
        <v>0</v>
      </c>
      <c r="S52" s="6">
        <v>7200000</v>
      </c>
      <c r="T52" s="6">
        <v>7200000</v>
      </c>
      <c r="U52" s="6">
        <v>6909215</v>
      </c>
      <c r="V52" s="9">
        <v>3323200</v>
      </c>
      <c r="W52" s="9">
        <v>3323200</v>
      </c>
      <c r="X52" s="10">
        <v>43689</v>
      </c>
      <c r="Y52" s="11">
        <v>90</v>
      </c>
      <c r="Z52" s="11">
        <v>88.828158418599998</v>
      </c>
      <c r="AA52" s="14" t="s">
        <v>41</v>
      </c>
    </row>
    <row r="53" spans="1:27" ht="15.75" x14ac:dyDescent="0.35">
      <c r="A53" s="4">
        <v>2020</v>
      </c>
      <c r="B53" s="4" t="s">
        <v>39</v>
      </c>
      <c r="C53" s="4" t="s">
        <v>27</v>
      </c>
      <c r="D53" s="12">
        <v>885855</v>
      </c>
      <c r="E53" s="14" t="s">
        <v>104</v>
      </c>
      <c r="F53" s="14" t="s">
        <v>105</v>
      </c>
      <c r="G53" s="5" t="s">
        <v>106</v>
      </c>
      <c r="H53" s="6">
        <v>3643444.04</v>
      </c>
      <c r="I53" s="14" t="s">
        <v>31</v>
      </c>
      <c r="J53" s="14">
        <v>2</v>
      </c>
      <c r="K53" s="5" t="s">
        <v>32</v>
      </c>
      <c r="L53" s="6">
        <v>79863.78</v>
      </c>
      <c r="M53" s="24">
        <f t="shared" si="0"/>
        <v>2.1919859101225552E-2</v>
      </c>
      <c r="N53" s="7">
        <v>43510</v>
      </c>
      <c r="O53" s="8">
        <v>-3448.4444999999978</v>
      </c>
      <c r="P53" s="8">
        <v>-3448.4444999999978</v>
      </c>
      <c r="Q53" s="8">
        <v>-3448.4444999999978</v>
      </c>
      <c r="R53" s="8">
        <v>-22075.212399999844</v>
      </c>
      <c r="S53" s="6">
        <v>3643444.04</v>
      </c>
      <c r="T53" s="6">
        <v>3643444.04</v>
      </c>
      <c r="U53" s="6">
        <v>3643444.04</v>
      </c>
      <c r="V53" s="9">
        <v>3643444.04</v>
      </c>
      <c r="W53" s="9">
        <v>3643444.04</v>
      </c>
      <c r="X53" s="10">
        <v>43419</v>
      </c>
      <c r="Y53" s="11">
        <v>90</v>
      </c>
      <c r="Z53" s="11">
        <v>90.322173177099998</v>
      </c>
      <c r="AA53" s="14" t="s">
        <v>53</v>
      </c>
    </row>
    <row r="54" spans="1:27" ht="15.75" x14ac:dyDescent="0.35">
      <c r="A54" s="4">
        <v>2020</v>
      </c>
      <c r="B54" s="4" t="s">
        <v>34</v>
      </c>
      <c r="C54" s="4" t="s">
        <v>27</v>
      </c>
      <c r="D54" s="12">
        <v>856656</v>
      </c>
      <c r="E54" s="14" t="s">
        <v>104</v>
      </c>
      <c r="F54" s="14" t="s">
        <v>105</v>
      </c>
      <c r="G54" s="5" t="s">
        <v>107</v>
      </c>
      <c r="H54" s="6">
        <v>3947433.47</v>
      </c>
      <c r="I54" s="14" t="s">
        <v>31</v>
      </c>
      <c r="J54" s="14">
        <v>2</v>
      </c>
      <c r="K54" s="5" t="s">
        <v>38</v>
      </c>
      <c r="L54" s="6">
        <v>26000000</v>
      </c>
      <c r="M54" s="24">
        <f t="shared" si="0"/>
        <v>6.5865581263361985</v>
      </c>
      <c r="N54" s="7">
        <v>43540</v>
      </c>
      <c r="O54" s="8">
        <v>-3448.4444999999978</v>
      </c>
      <c r="P54" s="8">
        <v>-3448.4444999999978</v>
      </c>
      <c r="Q54" s="8">
        <v>-3448.4444999999978</v>
      </c>
      <c r="R54" s="8">
        <v>-22075.212399999844</v>
      </c>
      <c r="S54" s="6">
        <v>3947433.47</v>
      </c>
      <c r="T54" s="6">
        <v>3947433.47</v>
      </c>
      <c r="U54" s="6">
        <v>3947433.47</v>
      </c>
      <c r="V54" s="9">
        <v>3947433.47</v>
      </c>
      <c r="W54" s="9">
        <v>3947433.47</v>
      </c>
      <c r="X54" s="10">
        <v>43447</v>
      </c>
      <c r="Y54" s="11">
        <v>127.8014736521</v>
      </c>
      <c r="Z54" s="11">
        <v>127.8014736521</v>
      </c>
      <c r="AA54" s="14" t="s">
        <v>54</v>
      </c>
    </row>
    <row r="55" spans="1:27" ht="15.75" x14ac:dyDescent="0.35">
      <c r="A55" s="4">
        <v>2020</v>
      </c>
      <c r="B55" s="4" t="s">
        <v>34</v>
      </c>
      <c r="C55" s="4" t="s">
        <v>27</v>
      </c>
      <c r="D55" s="12">
        <v>885741</v>
      </c>
      <c r="E55" s="14" t="s">
        <v>104</v>
      </c>
      <c r="F55" s="14" t="s">
        <v>105</v>
      </c>
      <c r="G55" s="5" t="s">
        <v>108</v>
      </c>
      <c r="H55" s="6">
        <v>79863.78</v>
      </c>
      <c r="I55" s="14" t="s">
        <v>31</v>
      </c>
      <c r="J55" s="14">
        <v>2</v>
      </c>
      <c r="K55" s="5" t="s">
        <v>38</v>
      </c>
      <c r="L55" s="9">
        <v>47065.599999999627</v>
      </c>
      <c r="M55" s="24">
        <f t="shared" si="0"/>
        <v>0.58932347053945644</v>
      </c>
      <c r="N55" s="7">
        <v>43463</v>
      </c>
      <c r="O55" s="8">
        <v>-3448.4444999999978</v>
      </c>
      <c r="P55" s="8">
        <v>-3448.4444999999978</v>
      </c>
      <c r="Q55" s="8">
        <v>-3448.4444999999978</v>
      </c>
      <c r="R55" s="8">
        <v>-22075.212399999844</v>
      </c>
      <c r="S55" s="6">
        <v>4951621.75</v>
      </c>
      <c r="T55" s="6">
        <v>4951621.75</v>
      </c>
      <c r="U55" s="6">
        <v>4951621.75</v>
      </c>
      <c r="V55" s="9">
        <v>4951622.4000000004</v>
      </c>
      <c r="W55" s="9">
        <v>4951622.4000000004</v>
      </c>
      <c r="X55" s="10">
        <v>43543</v>
      </c>
      <c r="Y55" s="11">
        <v>90</v>
      </c>
      <c r="Z55" s="11">
        <v>88.828158418599998</v>
      </c>
      <c r="AA55" s="14" t="s">
        <v>54</v>
      </c>
    </row>
    <row r="56" spans="1:27" ht="15.75" x14ac:dyDescent="0.35">
      <c r="A56" s="4">
        <v>2020</v>
      </c>
      <c r="B56" s="4" t="s">
        <v>34</v>
      </c>
      <c r="C56" s="4" t="s">
        <v>27</v>
      </c>
      <c r="D56" s="12">
        <v>856856</v>
      </c>
      <c r="E56" s="14" t="s">
        <v>104</v>
      </c>
      <c r="F56" s="14" t="s">
        <v>105</v>
      </c>
      <c r="G56" s="5" t="s">
        <v>109</v>
      </c>
      <c r="H56" s="6">
        <v>55000000</v>
      </c>
      <c r="I56" s="14" t="s">
        <v>31</v>
      </c>
      <c r="J56" s="14">
        <v>3</v>
      </c>
      <c r="K56" s="5" t="s">
        <v>38</v>
      </c>
      <c r="L56" s="6">
        <v>55000000</v>
      </c>
      <c r="M56" s="24">
        <f t="shared" si="0"/>
        <v>1</v>
      </c>
      <c r="N56" s="7">
        <v>44157</v>
      </c>
      <c r="O56" s="8">
        <v>-4148932.6111999974</v>
      </c>
      <c r="P56" s="8">
        <v>0</v>
      </c>
      <c r="Q56" s="8">
        <v>0</v>
      </c>
      <c r="R56" s="8">
        <v>2.9999762773513794E-4</v>
      </c>
      <c r="S56" s="6">
        <v>50851067.388800003</v>
      </c>
      <c r="T56" s="6">
        <v>50851067.388800003</v>
      </c>
      <c r="U56" s="6">
        <v>38404300.285400003</v>
      </c>
      <c r="V56" s="9">
        <v>38404300.285400003</v>
      </c>
      <c r="W56" s="9">
        <v>38404300.285700001</v>
      </c>
      <c r="X56" s="10">
        <v>43628</v>
      </c>
      <c r="Y56" s="11">
        <v>75</v>
      </c>
      <c r="Z56" s="11">
        <v>38</v>
      </c>
      <c r="AA56" s="14" t="s">
        <v>47</v>
      </c>
    </row>
    <row r="57" spans="1:27" ht="15.75" x14ac:dyDescent="0.35">
      <c r="A57" s="4">
        <v>2021</v>
      </c>
      <c r="B57" s="4" t="s">
        <v>39</v>
      </c>
      <c r="C57" s="4" t="s">
        <v>27</v>
      </c>
      <c r="D57" s="12">
        <v>851215</v>
      </c>
      <c r="E57" s="14" t="s">
        <v>104</v>
      </c>
      <c r="F57" s="14" t="s">
        <v>105</v>
      </c>
      <c r="G57" s="5" t="s">
        <v>110</v>
      </c>
      <c r="H57" s="6">
        <v>1051624</v>
      </c>
      <c r="I57" s="14" t="s">
        <v>31</v>
      </c>
      <c r="J57" s="14">
        <v>2</v>
      </c>
      <c r="K57" s="5" t="s">
        <v>32</v>
      </c>
      <c r="L57" s="6">
        <v>686152.68</v>
      </c>
      <c r="M57" s="24">
        <f t="shared" si="0"/>
        <v>0.6524695898914441</v>
      </c>
      <c r="N57" s="7">
        <v>43749</v>
      </c>
      <c r="O57" s="8">
        <v>0</v>
      </c>
      <c r="P57" s="8">
        <v>0</v>
      </c>
      <c r="Q57" s="8">
        <v>0</v>
      </c>
      <c r="R57" s="8">
        <v>0</v>
      </c>
      <c r="S57" s="6">
        <v>1051623.52</v>
      </c>
      <c r="T57" s="6">
        <v>1051623.52</v>
      </c>
      <c r="U57" s="6">
        <v>1051623.52</v>
      </c>
      <c r="V57" s="9">
        <v>1051623.52</v>
      </c>
      <c r="W57" s="9">
        <v>1051623.52</v>
      </c>
      <c r="X57" s="10">
        <v>43910</v>
      </c>
      <c r="Y57" s="11">
        <v>127.8014736521</v>
      </c>
      <c r="Z57" s="11">
        <v>120</v>
      </c>
      <c r="AA57" s="14" t="s">
        <v>58</v>
      </c>
    </row>
    <row r="58" spans="1:27" ht="15.75" x14ac:dyDescent="0.35">
      <c r="A58" s="4">
        <v>2021</v>
      </c>
      <c r="B58" s="4" t="s">
        <v>39</v>
      </c>
      <c r="C58" s="4" t="s">
        <v>27</v>
      </c>
      <c r="D58" s="12">
        <v>851286</v>
      </c>
      <c r="E58" s="14" t="s">
        <v>104</v>
      </c>
      <c r="F58" s="14" t="s">
        <v>105</v>
      </c>
      <c r="G58" s="5" t="s">
        <v>111</v>
      </c>
      <c r="H58" s="6">
        <v>1804836.4</v>
      </c>
      <c r="I58" s="14" t="s">
        <v>31</v>
      </c>
      <c r="J58" s="14">
        <v>2</v>
      </c>
      <c r="K58" s="5" t="s">
        <v>32</v>
      </c>
      <c r="L58" s="6">
        <v>686152.68</v>
      </c>
      <c r="M58" s="24">
        <f t="shared" si="0"/>
        <v>0.38017444683628948</v>
      </c>
      <c r="N58" s="7">
        <v>43935</v>
      </c>
      <c r="O58" s="8">
        <v>-3448.4444999999978</v>
      </c>
      <c r="P58" s="8">
        <v>-3448.4444999999978</v>
      </c>
      <c r="Q58" s="8">
        <v>-3448.4444999999978</v>
      </c>
      <c r="R58" s="8">
        <v>-22075.212399999844</v>
      </c>
      <c r="S58" s="6">
        <v>1804836.4</v>
      </c>
      <c r="T58" s="6">
        <v>1804836.4</v>
      </c>
      <c r="U58" s="6">
        <v>1804836.4</v>
      </c>
      <c r="V58" s="9">
        <v>1804836.4</v>
      </c>
      <c r="W58" s="9">
        <v>1804836.4</v>
      </c>
      <c r="X58" s="10">
        <v>43313</v>
      </c>
      <c r="Y58" s="11">
        <v>5</v>
      </c>
      <c r="Z58" s="11">
        <v>8</v>
      </c>
      <c r="AA58" s="14" t="s">
        <v>60</v>
      </c>
    </row>
    <row r="59" spans="1:27" ht="15.75" x14ac:dyDescent="0.35">
      <c r="A59" s="4">
        <v>2021</v>
      </c>
      <c r="B59" s="4" t="s">
        <v>34</v>
      </c>
      <c r="C59" s="4" t="s">
        <v>27</v>
      </c>
      <c r="D59" s="12">
        <v>851671</v>
      </c>
      <c r="E59" s="14" t="s">
        <v>104</v>
      </c>
      <c r="F59" s="14" t="s">
        <v>105</v>
      </c>
      <c r="G59" s="5" t="s">
        <v>112</v>
      </c>
      <c r="H59" s="6">
        <v>2000000</v>
      </c>
      <c r="I59" s="14" t="s">
        <v>31</v>
      </c>
      <c r="J59" s="14">
        <v>2</v>
      </c>
      <c r="K59" s="5" t="s">
        <v>32</v>
      </c>
      <c r="L59" s="6">
        <v>686152.68</v>
      </c>
      <c r="M59" s="24">
        <f t="shared" si="0"/>
        <v>0.34307634000000004</v>
      </c>
      <c r="N59" s="7">
        <v>43769</v>
      </c>
      <c r="O59" s="8">
        <v>-3448.4444999999978</v>
      </c>
      <c r="P59" s="8">
        <v>-3448.4444999999978</v>
      </c>
      <c r="Q59" s="8">
        <v>-3448.4444999999978</v>
      </c>
      <c r="R59" s="8">
        <v>-22075.212399999844</v>
      </c>
      <c r="S59" s="6">
        <v>1999999.8241999999</v>
      </c>
      <c r="T59" s="6">
        <v>1999999.8241999999</v>
      </c>
      <c r="U59" s="6">
        <v>1999999.8241999999</v>
      </c>
      <c r="V59" s="9">
        <v>1999999.8241999999</v>
      </c>
      <c r="W59" s="9">
        <v>1999999.8241999999</v>
      </c>
      <c r="X59" s="10">
        <v>43363</v>
      </c>
      <c r="Y59" s="11">
        <v>12</v>
      </c>
      <c r="Z59" s="11">
        <v>10</v>
      </c>
      <c r="AA59" s="14" t="s">
        <v>62</v>
      </c>
    </row>
    <row r="60" spans="1:27" ht="15.75" x14ac:dyDescent="0.35">
      <c r="A60" s="4">
        <v>2021</v>
      </c>
      <c r="B60" s="4" t="s">
        <v>26</v>
      </c>
      <c r="C60" s="4" t="s">
        <v>27</v>
      </c>
      <c r="D60" s="12" t="s">
        <v>113</v>
      </c>
      <c r="E60" s="14" t="s">
        <v>104</v>
      </c>
      <c r="F60" s="14" t="s">
        <v>105</v>
      </c>
      <c r="G60" s="5" t="s">
        <v>57</v>
      </c>
      <c r="H60" s="6">
        <v>4563133</v>
      </c>
      <c r="I60" s="14" t="s">
        <v>31</v>
      </c>
      <c r="J60" s="14">
        <v>2</v>
      </c>
      <c r="K60" s="5" t="s">
        <v>32</v>
      </c>
      <c r="L60" s="6">
        <v>63512.73</v>
      </c>
      <c r="M60" s="24">
        <f t="shared" si="0"/>
        <v>1.3918667284078725E-2</v>
      </c>
      <c r="N60" s="7">
        <v>43756</v>
      </c>
      <c r="O60" s="8">
        <v>-3448.4444999999978</v>
      </c>
      <c r="P60" s="8">
        <v>-3448.4444999999978</v>
      </c>
      <c r="Q60" s="8">
        <v>-3448.4444999999978</v>
      </c>
      <c r="R60" s="8">
        <v>-22075.212399999844</v>
      </c>
      <c r="S60" s="6">
        <v>4563133</v>
      </c>
      <c r="T60" s="6">
        <v>4563133</v>
      </c>
      <c r="U60" s="6">
        <v>4563133</v>
      </c>
      <c r="V60" s="9">
        <v>4563133</v>
      </c>
      <c r="W60" s="9">
        <v>4563133</v>
      </c>
      <c r="X60" s="10">
        <v>43484</v>
      </c>
      <c r="Y60" s="11">
        <v>34</v>
      </c>
      <c r="Z60" s="11">
        <v>34</v>
      </c>
      <c r="AA60" s="14" t="s">
        <v>64</v>
      </c>
    </row>
    <row r="61" spans="1:27" ht="15.75" x14ac:dyDescent="0.35">
      <c r="A61" s="4">
        <v>2021</v>
      </c>
      <c r="B61" s="4" t="s">
        <v>39</v>
      </c>
      <c r="C61" s="4" t="s">
        <v>27</v>
      </c>
      <c r="D61" s="12">
        <v>851216</v>
      </c>
      <c r="E61" s="14" t="s">
        <v>104</v>
      </c>
      <c r="F61" s="14" t="s">
        <v>105</v>
      </c>
      <c r="G61" s="5" t="s">
        <v>114</v>
      </c>
      <c r="H61" s="6">
        <v>4611537</v>
      </c>
      <c r="I61" s="14" t="s">
        <v>31</v>
      </c>
      <c r="J61" s="14">
        <v>2</v>
      </c>
      <c r="K61" s="5" t="s">
        <v>32</v>
      </c>
      <c r="L61" s="6">
        <v>55000000</v>
      </c>
      <c r="M61" s="24">
        <f t="shared" si="0"/>
        <v>11.926609284496687</v>
      </c>
      <c r="N61" s="7">
        <v>43749</v>
      </c>
      <c r="O61" s="8">
        <v>-3448.4444999999978</v>
      </c>
      <c r="P61" s="8">
        <v>-3448.4444999999978</v>
      </c>
      <c r="Q61" s="8">
        <v>-3448.4444999999978</v>
      </c>
      <c r="R61" s="8">
        <v>-22075.212399999844</v>
      </c>
      <c r="S61" s="6">
        <v>4611537</v>
      </c>
      <c r="T61" s="6">
        <v>4611537</v>
      </c>
      <c r="U61" s="6">
        <v>4611537</v>
      </c>
      <c r="V61" s="9">
        <v>4611537.4000000004</v>
      </c>
      <c r="W61" s="9">
        <v>4611537.4000000004</v>
      </c>
      <c r="X61" s="10">
        <v>43515</v>
      </c>
      <c r="Y61" s="11">
        <v>88</v>
      </c>
      <c r="Z61" s="11">
        <v>88</v>
      </c>
      <c r="AA61" s="14" t="s">
        <v>66</v>
      </c>
    </row>
    <row r="62" spans="1:27" ht="15.75" x14ac:dyDescent="0.35">
      <c r="A62" s="4">
        <v>2021</v>
      </c>
      <c r="B62" s="4" t="s">
        <v>34</v>
      </c>
      <c r="C62" s="4" t="s">
        <v>27</v>
      </c>
      <c r="D62" s="12">
        <v>851184</v>
      </c>
      <c r="E62" s="14" t="s">
        <v>104</v>
      </c>
      <c r="F62" s="14" t="s">
        <v>105</v>
      </c>
      <c r="G62" s="5" t="s">
        <v>115</v>
      </c>
      <c r="H62" s="6">
        <v>5494521.7300000004</v>
      </c>
      <c r="I62" s="14" t="s">
        <v>31</v>
      </c>
      <c r="J62" s="14">
        <v>2</v>
      </c>
      <c r="K62" s="5" t="s">
        <v>32</v>
      </c>
      <c r="L62" s="6">
        <v>686152.68</v>
      </c>
      <c r="M62" s="24">
        <f t="shared" si="0"/>
        <v>0.12487941875880068</v>
      </c>
      <c r="N62" s="7">
        <v>43762</v>
      </c>
      <c r="O62" s="8">
        <v>-3448.4444999999978</v>
      </c>
      <c r="P62" s="8">
        <v>-3448.4444999999978</v>
      </c>
      <c r="Q62" s="8">
        <v>-3448.4444999999978</v>
      </c>
      <c r="R62" s="8">
        <v>-22075.212399999844</v>
      </c>
      <c r="S62" s="6">
        <v>5494518.1500000004</v>
      </c>
      <c r="T62" s="6">
        <v>5494518.1500000004</v>
      </c>
      <c r="U62" s="6">
        <v>5494518.1500000004</v>
      </c>
      <c r="V62" s="9">
        <v>5494518.1500000004</v>
      </c>
      <c r="W62" s="9">
        <v>5494518.1500000004</v>
      </c>
      <c r="X62" s="10">
        <v>43565</v>
      </c>
      <c r="Y62" s="11">
        <v>90</v>
      </c>
      <c r="Z62" s="11">
        <v>90.322173177099998</v>
      </c>
      <c r="AA62" s="14" t="s">
        <v>41</v>
      </c>
    </row>
    <row r="63" spans="1:27" ht="15.75" x14ac:dyDescent="0.35">
      <c r="A63" s="4">
        <v>2021</v>
      </c>
      <c r="B63" s="4" t="s">
        <v>39</v>
      </c>
      <c r="C63" s="4" t="s">
        <v>27</v>
      </c>
      <c r="D63" s="12">
        <v>851827</v>
      </c>
      <c r="E63" s="14" t="s">
        <v>104</v>
      </c>
      <c r="F63" s="14" t="s">
        <v>105</v>
      </c>
      <c r="G63" s="5" t="s">
        <v>116</v>
      </c>
      <c r="H63" s="6">
        <v>9800000</v>
      </c>
      <c r="I63" s="14" t="s">
        <v>31</v>
      </c>
      <c r="J63" s="14">
        <v>2</v>
      </c>
      <c r="K63" s="5" t="s">
        <v>32</v>
      </c>
      <c r="L63" s="6">
        <v>1694205.31</v>
      </c>
      <c r="M63" s="24">
        <f t="shared" si="0"/>
        <v>0.17287809285714287</v>
      </c>
      <c r="N63" s="7">
        <v>43854</v>
      </c>
      <c r="O63" s="8">
        <v>-32550.480200000107</v>
      </c>
      <c r="P63" s="8">
        <v>-1640878.2600000007</v>
      </c>
      <c r="Q63" s="8">
        <v>22333</v>
      </c>
      <c r="R63" s="8">
        <v>33444</v>
      </c>
      <c r="S63" s="6">
        <v>5800000</v>
      </c>
      <c r="T63" s="6">
        <v>5800000</v>
      </c>
      <c r="U63" s="6">
        <v>5800000</v>
      </c>
      <c r="V63" s="9">
        <v>5800000</v>
      </c>
      <c r="W63" s="9">
        <v>5800000.0077999998</v>
      </c>
      <c r="X63" s="10">
        <v>43831</v>
      </c>
      <c r="Y63" s="11">
        <v>144.6870986296</v>
      </c>
      <c r="Z63" s="11">
        <v>128.09139818470001</v>
      </c>
      <c r="AA63" s="14" t="s">
        <v>47</v>
      </c>
    </row>
    <row r="64" spans="1:27" ht="15.75" x14ac:dyDescent="0.35">
      <c r="A64" s="4">
        <v>2021</v>
      </c>
      <c r="B64" s="4" t="s">
        <v>36</v>
      </c>
      <c r="C64" s="4" t="s">
        <v>27</v>
      </c>
      <c r="D64" s="12">
        <v>851827</v>
      </c>
      <c r="E64" s="14" t="s">
        <v>104</v>
      </c>
      <c r="F64" s="14" t="s">
        <v>105</v>
      </c>
      <c r="G64" s="5" t="s">
        <v>117</v>
      </c>
      <c r="H64" s="6">
        <v>5800000</v>
      </c>
      <c r="I64" s="14" t="s">
        <v>31</v>
      </c>
      <c r="J64" s="14">
        <v>2</v>
      </c>
      <c r="K64" s="5" t="s">
        <v>32</v>
      </c>
      <c r="L64" s="6">
        <v>1998780.35</v>
      </c>
      <c r="M64" s="24">
        <f t="shared" si="0"/>
        <v>0.34461730172413796</v>
      </c>
      <c r="N64" s="7">
        <v>43854</v>
      </c>
      <c r="O64" s="8">
        <v>-3448.4444999999978</v>
      </c>
      <c r="P64" s="8">
        <v>-3448.4444999999978</v>
      </c>
      <c r="Q64" s="8">
        <v>-3448.4444999999978</v>
      </c>
      <c r="R64" s="8">
        <v>-22075.212399999844</v>
      </c>
      <c r="S64" s="6">
        <v>5800000</v>
      </c>
      <c r="T64" s="6">
        <v>5800000</v>
      </c>
      <c r="U64" s="6">
        <v>5800000</v>
      </c>
      <c r="V64" s="9">
        <v>5800000</v>
      </c>
      <c r="W64" s="9">
        <v>5800000.0077999998</v>
      </c>
      <c r="X64" s="10">
        <v>43596</v>
      </c>
      <c r="Y64" s="11">
        <v>144.6870986296</v>
      </c>
      <c r="Z64" s="11">
        <v>128.09139818470001</v>
      </c>
      <c r="AA64" s="14" t="s">
        <v>47</v>
      </c>
    </row>
    <row r="65" spans="1:27" ht="15.75" x14ac:dyDescent="0.35">
      <c r="A65" s="4">
        <v>2021</v>
      </c>
      <c r="B65" s="4" t="s">
        <v>26</v>
      </c>
      <c r="C65" s="4" t="s">
        <v>27</v>
      </c>
      <c r="D65" s="12">
        <v>853362</v>
      </c>
      <c r="E65" s="14" t="s">
        <v>104</v>
      </c>
      <c r="F65" s="14" t="s">
        <v>105</v>
      </c>
      <c r="G65" s="5" t="s">
        <v>118</v>
      </c>
      <c r="H65" s="6">
        <v>1542724.82</v>
      </c>
      <c r="I65" s="14" t="s">
        <v>31</v>
      </c>
      <c r="J65" s="14">
        <v>3</v>
      </c>
      <c r="K65" s="5" t="s">
        <v>38</v>
      </c>
      <c r="L65" s="6">
        <v>1542724.82</v>
      </c>
      <c r="M65" s="24">
        <f t="shared" si="0"/>
        <v>1</v>
      </c>
      <c r="N65" s="7">
        <v>44165</v>
      </c>
      <c r="O65" s="8">
        <v>-153796.4915</v>
      </c>
      <c r="P65" s="8">
        <v>0</v>
      </c>
      <c r="Q65" s="8">
        <v>-437313.53600000008</v>
      </c>
      <c r="R65" s="8">
        <v>-56414.5</v>
      </c>
      <c r="S65" s="6">
        <v>1388928.3285000001</v>
      </c>
      <c r="T65" s="6">
        <v>1388928.3285000001</v>
      </c>
      <c r="U65" s="6">
        <v>1388928.3285000001</v>
      </c>
      <c r="V65" s="9">
        <v>951614.79249999998</v>
      </c>
      <c r="W65" s="9">
        <v>895200.29249999998</v>
      </c>
      <c r="X65" s="10">
        <v>43941</v>
      </c>
      <c r="Y65" s="11">
        <v>127.8014736521</v>
      </c>
      <c r="Z65" s="11">
        <v>128.09139818470001</v>
      </c>
      <c r="AA65" s="14" t="s">
        <v>47</v>
      </c>
    </row>
    <row r="66" spans="1:27" ht="15.75" x14ac:dyDescent="0.35">
      <c r="A66" s="4">
        <v>2021</v>
      </c>
      <c r="B66" s="4" t="s">
        <v>36</v>
      </c>
      <c r="C66" s="4" t="s">
        <v>27</v>
      </c>
      <c r="D66" s="12">
        <v>852728</v>
      </c>
      <c r="E66" s="14" t="s">
        <v>104</v>
      </c>
      <c r="F66" s="14" t="s">
        <v>105</v>
      </c>
      <c r="G66" s="5" t="s">
        <v>119</v>
      </c>
      <c r="H66" s="6">
        <v>3571088.9180000001</v>
      </c>
      <c r="I66" s="14" t="s">
        <v>31</v>
      </c>
      <c r="J66" s="14">
        <v>3</v>
      </c>
      <c r="K66" s="5" t="s">
        <v>38</v>
      </c>
      <c r="L66" s="6">
        <v>63512.73</v>
      </c>
      <c r="M66" s="24">
        <f t="shared" si="0"/>
        <v>1.7785255830473835E-2</v>
      </c>
      <c r="N66" s="7">
        <v>44843</v>
      </c>
      <c r="O66" s="8">
        <v>-3448.4444999999978</v>
      </c>
      <c r="P66" s="8">
        <v>-3448.4444999999978</v>
      </c>
      <c r="Q66" s="8">
        <v>-3448.4444999999978</v>
      </c>
      <c r="R66" s="8">
        <v>-22075.212399999844</v>
      </c>
      <c r="S66" s="6">
        <v>3571088.9180000001</v>
      </c>
      <c r="T66" s="6">
        <v>3571088.9180000001</v>
      </c>
      <c r="U66" s="6">
        <v>0</v>
      </c>
      <c r="V66" s="9">
        <v>0</v>
      </c>
      <c r="W66" s="9">
        <v>0</v>
      </c>
      <c r="X66" s="10">
        <v>43391</v>
      </c>
      <c r="Y66" s="11">
        <v>90</v>
      </c>
      <c r="Z66" s="11">
        <v>88.828158418599998</v>
      </c>
      <c r="AA66" s="14" t="s">
        <v>54</v>
      </c>
    </row>
    <row r="67" spans="1:27" ht="15.75" x14ac:dyDescent="0.35">
      <c r="A67" s="4">
        <v>2020</v>
      </c>
      <c r="B67" s="4" t="s">
        <v>34</v>
      </c>
      <c r="C67" s="4" t="s">
        <v>27</v>
      </c>
      <c r="D67" s="12">
        <v>885873</v>
      </c>
      <c r="E67" s="14" t="s">
        <v>120</v>
      </c>
      <c r="F67" s="14" t="s">
        <v>121</v>
      </c>
      <c r="G67" s="5" t="s">
        <v>122</v>
      </c>
      <c r="H67" s="6">
        <v>55000000</v>
      </c>
      <c r="I67" s="14" t="s">
        <v>31</v>
      </c>
      <c r="J67" s="14">
        <v>2</v>
      </c>
      <c r="K67" s="5" t="s">
        <v>32</v>
      </c>
      <c r="L67" s="6">
        <v>5800000</v>
      </c>
      <c r="M67" s="24">
        <f t="shared" ref="M67:M100" si="1">L67/H67</f>
        <v>0.10545454545454545</v>
      </c>
      <c r="N67" s="7">
        <v>43552</v>
      </c>
      <c r="O67" s="8">
        <v>0</v>
      </c>
      <c r="P67" s="8">
        <v>0</v>
      </c>
      <c r="Q67" s="8">
        <v>0</v>
      </c>
      <c r="R67" s="8">
        <v>0</v>
      </c>
      <c r="S67" s="6">
        <v>500000</v>
      </c>
      <c r="T67" s="6">
        <v>500000</v>
      </c>
      <c r="U67" s="6">
        <v>499999.99550000002</v>
      </c>
      <c r="V67" s="9">
        <v>500000.07549999998</v>
      </c>
      <c r="W67" s="9">
        <v>500000.07559999998</v>
      </c>
      <c r="X67" s="10">
        <v>43658</v>
      </c>
      <c r="Y67" s="11">
        <v>80</v>
      </c>
      <c r="Z67" s="11">
        <v>44</v>
      </c>
      <c r="AA67" s="14" t="s">
        <v>56</v>
      </c>
    </row>
    <row r="68" spans="1:27" ht="15.75" x14ac:dyDescent="0.35">
      <c r="A68" s="4">
        <v>2020</v>
      </c>
      <c r="B68" s="4" t="s">
        <v>34</v>
      </c>
      <c r="C68" s="4" t="s">
        <v>27</v>
      </c>
      <c r="D68" s="12">
        <v>885315</v>
      </c>
      <c r="E68" s="14" t="s">
        <v>120</v>
      </c>
      <c r="F68" s="14" t="s">
        <v>121</v>
      </c>
      <c r="G68" s="5" t="s">
        <v>123</v>
      </c>
      <c r="H68" s="6">
        <v>55000000</v>
      </c>
      <c r="I68" s="14" t="s">
        <v>31</v>
      </c>
      <c r="J68" s="14">
        <v>2</v>
      </c>
      <c r="K68" s="5" t="s">
        <v>32</v>
      </c>
      <c r="L68" s="6">
        <v>1349247.51</v>
      </c>
      <c r="M68" s="24">
        <f t="shared" si="1"/>
        <v>2.453177290909091E-2</v>
      </c>
      <c r="N68" s="7">
        <v>43159</v>
      </c>
      <c r="O68" s="8">
        <v>-3448.4444999999978</v>
      </c>
      <c r="P68" s="8">
        <v>-3448.4444999999978</v>
      </c>
      <c r="Q68" s="8">
        <v>-3448.4444999999978</v>
      </c>
      <c r="R68" s="8">
        <v>-22075.212399999844</v>
      </c>
      <c r="S68" s="6">
        <v>655896</v>
      </c>
      <c r="T68" s="6">
        <v>655896</v>
      </c>
      <c r="U68" s="6">
        <v>655896</v>
      </c>
      <c r="V68" s="9">
        <v>655896</v>
      </c>
      <c r="W68" s="9">
        <v>655896</v>
      </c>
      <c r="X68" s="10">
        <v>43689</v>
      </c>
      <c r="Y68" s="11">
        <v>90</v>
      </c>
      <c r="Z68" s="11">
        <v>88.828158418599998</v>
      </c>
      <c r="AA68" s="14" t="s">
        <v>58</v>
      </c>
    </row>
    <row r="69" spans="1:27" ht="15.75" x14ac:dyDescent="0.35">
      <c r="A69" s="4">
        <v>2020</v>
      </c>
      <c r="B69" s="4" t="s">
        <v>34</v>
      </c>
      <c r="C69" s="4" t="s">
        <v>27</v>
      </c>
      <c r="D69" s="12">
        <v>885363</v>
      </c>
      <c r="E69" s="14" t="s">
        <v>120</v>
      </c>
      <c r="F69" s="14" t="s">
        <v>121</v>
      </c>
      <c r="G69" s="5" t="s">
        <v>124</v>
      </c>
      <c r="H69" s="6">
        <v>2901990</v>
      </c>
      <c r="I69" s="14" t="s">
        <v>31</v>
      </c>
      <c r="J69" s="14">
        <v>2</v>
      </c>
      <c r="K69" s="5" t="s">
        <v>32</v>
      </c>
      <c r="L69" s="9">
        <v>120458.25</v>
      </c>
      <c r="M69" s="24">
        <f t="shared" si="1"/>
        <v>4.1508843931233393E-2</v>
      </c>
      <c r="N69" s="7">
        <v>43220</v>
      </c>
      <c r="O69" s="8">
        <v>-3448.4444999999978</v>
      </c>
      <c r="P69" s="8">
        <v>-3448.4444999999978</v>
      </c>
      <c r="Q69" s="8">
        <v>-3448.4444999999978</v>
      </c>
      <c r="R69" s="8">
        <v>-22075.212399999844</v>
      </c>
      <c r="S69" s="6">
        <v>2781532</v>
      </c>
      <c r="T69" s="6">
        <v>2781532</v>
      </c>
      <c r="U69" s="6">
        <v>2781532</v>
      </c>
      <c r="V69" s="9">
        <v>2781531.75</v>
      </c>
      <c r="W69" s="9">
        <v>2781531.75</v>
      </c>
      <c r="X69" s="10">
        <v>43720</v>
      </c>
      <c r="Y69" s="11">
        <v>90</v>
      </c>
      <c r="Z69" s="11">
        <v>90.322173177099998</v>
      </c>
      <c r="AA69" s="14" t="s">
        <v>60</v>
      </c>
    </row>
    <row r="70" spans="1:27" ht="15.75" x14ac:dyDescent="0.35">
      <c r="A70" s="4">
        <v>2020</v>
      </c>
      <c r="B70" s="4" t="s">
        <v>34</v>
      </c>
      <c r="C70" s="4" t="s">
        <v>27</v>
      </c>
      <c r="D70" s="12">
        <v>885363</v>
      </c>
      <c r="E70" s="14" t="s">
        <v>120</v>
      </c>
      <c r="F70" s="14" t="s">
        <v>121</v>
      </c>
      <c r="G70" s="5" t="s">
        <v>124</v>
      </c>
      <c r="H70" s="6">
        <v>2901990</v>
      </c>
      <c r="I70" s="14" t="s">
        <v>31</v>
      </c>
      <c r="J70" s="14">
        <v>2</v>
      </c>
      <c r="K70" s="5" t="s">
        <v>32</v>
      </c>
      <c r="L70" s="9">
        <v>120458.25</v>
      </c>
      <c r="M70" s="24">
        <f t="shared" si="1"/>
        <v>4.1508843931233393E-2</v>
      </c>
      <c r="N70" s="7">
        <v>43220</v>
      </c>
      <c r="O70" s="8">
        <v>-3448.4444999999978</v>
      </c>
      <c r="P70" s="8">
        <v>-3448.4444999999978</v>
      </c>
      <c r="Q70" s="8">
        <v>-3448.4444999999978</v>
      </c>
      <c r="R70" s="8">
        <v>-22075.212399999844</v>
      </c>
      <c r="S70" s="6">
        <v>2781532</v>
      </c>
      <c r="T70" s="6">
        <v>2781532</v>
      </c>
      <c r="U70" s="6">
        <v>2781532</v>
      </c>
      <c r="V70" s="9">
        <v>2781531.75</v>
      </c>
      <c r="W70" s="9">
        <v>2781531.75</v>
      </c>
      <c r="X70" s="10">
        <v>43750</v>
      </c>
      <c r="Y70" s="11">
        <v>127.8014736521</v>
      </c>
      <c r="Z70" s="11">
        <v>127.8014736521</v>
      </c>
      <c r="AA70" s="14" t="s">
        <v>62</v>
      </c>
    </row>
    <row r="71" spans="1:27" ht="15.75" x14ac:dyDescent="0.35">
      <c r="A71" s="4">
        <v>2020</v>
      </c>
      <c r="B71" s="4" t="s">
        <v>39</v>
      </c>
      <c r="C71" s="4" t="s">
        <v>27</v>
      </c>
      <c r="D71" s="12">
        <v>856856</v>
      </c>
      <c r="E71" s="14" t="s">
        <v>120</v>
      </c>
      <c r="F71" s="14" t="s">
        <v>121</v>
      </c>
      <c r="G71" s="5" t="s">
        <v>125</v>
      </c>
      <c r="H71" s="6">
        <v>40467</v>
      </c>
      <c r="I71" s="14" t="s">
        <v>31</v>
      </c>
      <c r="J71" s="14">
        <v>2</v>
      </c>
      <c r="K71" s="5" t="s">
        <v>32</v>
      </c>
      <c r="L71" s="6">
        <v>9800000</v>
      </c>
      <c r="M71" s="24">
        <f t="shared" si="1"/>
        <v>242.17263449230236</v>
      </c>
      <c r="N71" s="7">
        <v>43551</v>
      </c>
      <c r="O71" s="8">
        <v>0</v>
      </c>
      <c r="P71" s="8">
        <v>0</v>
      </c>
      <c r="Q71" s="8">
        <v>0</v>
      </c>
      <c r="R71" s="8">
        <v>0</v>
      </c>
      <c r="S71" s="6">
        <v>4825000</v>
      </c>
      <c r="T71" s="6">
        <v>4825000</v>
      </c>
      <c r="U71" s="6">
        <v>4824999.3194000004</v>
      </c>
      <c r="V71" s="9">
        <v>4825000.1705999998</v>
      </c>
      <c r="W71" s="9">
        <v>4825000.1719000004</v>
      </c>
      <c r="X71" s="10">
        <v>43781</v>
      </c>
      <c r="Y71" s="11">
        <v>34</v>
      </c>
      <c r="Z71" s="11">
        <v>34</v>
      </c>
      <c r="AA71" s="14" t="s">
        <v>64</v>
      </c>
    </row>
    <row r="72" spans="1:27" ht="15.75" x14ac:dyDescent="0.35">
      <c r="A72" s="4">
        <v>2019</v>
      </c>
      <c r="B72" s="4" t="s">
        <v>34</v>
      </c>
      <c r="C72" s="4" t="s">
        <v>74</v>
      </c>
      <c r="D72" s="12">
        <v>854656</v>
      </c>
      <c r="E72" s="14" t="s">
        <v>126</v>
      </c>
      <c r="F72" s="14" t="s">
        <v>127</v>
      </c>
      <c r="G72" s="5" t="s">
        <v>128</v>
      </c>
      <c r="H72" s="6">
        <v>1133477</v>
      </c>
      <c r="I72" s="14" t="s">
        <v>31</v>
      </c>
      <c r="J72" s="14">
        <v>3</v>
      </c>
      <c r="K72" s="5" t="s">
        <v>38</v>
      </c>
      <c r="L72" s="6">
        <v>40467</v>
      </c>
      <c r="M72" s="24">
        <f t="shared" si="1"/>
        <v>3.5701650761329959E-2</v>
      </c>
      <c r="N72" s="7">
        <v>44043</v>
      </c>
      <c r="O72" s="8">
        <v>0</v>
      </c>
      <c r="P72" s="8">
        <v>0</v>
      </c>
      <c r="Q72" s="8">
        <v>-3150000</v>
      </c>
      <c r="R72" s="8">
        <v>0</v>
      </c>
      <c r="S72" s="6">
        <v>1133477</v>
      </c>
      <c r="T72" s="6">
        <v>1133477</v>
      </c>
      <c r="U72" s="6">
        <v>1133477</v>
      </c>
      <c r="V72" s="9">
        <v>1133468</v>
      </c>
      <c r="W72" s="9">
        <v>1133468</v>
      </c>
      <c r="X72" s="10">
        <v>43811</v>
      </c>
      <c r="Y72" s="11">
        <v>88</v>
      </c>
      <c r="Z72" s="11">
        <v>88</v>
      </c>
      <c r="AA72" s="14" t="s">
        <v>51</v>
      </c>
    </row>
    <row r="73" spans="1:27" ht="15.75" x14ac:dyDescent="0.35">
      <c r="A73" s="4">
        <v>2019</v>
      </c>
      <c r="B73" s="4" t="s">
        <v>36</v>
      </c>
      <c r="C73" s="4" t="s">
        <v>74</v>
      </c>
      <c r="D73" s="12">
        <v>854652</v>
      </c>
      <c r="E73" s="14" t="s">
        <v>126</v>
      </c>
      <c r="F73" s="14" t="s">
        <v>127</v>
      </c>
      <c r="G73" s="5" t="s">
        <v>129</v>
      </c>
      <c r="H73" s="6">
        <v>79863.78</v>
      </c>
      <c r="I73" s="14" t="s">
        <v>31</v>
      </c>
      <c r="J73" s="14">
        <v>3</v>
      </c>
      <c r="K73" s="5" t="s">
        <v>38</v>
      </c>
      <c r="L73" s="6">
        <v>79863.78</v>
      </c>
      <c r="M73" s="24">
        <f t="shared" si="1"/>
        <v>1</v>
      </c>
      <c r="N73" s="7">
        <v>44043</v>
      </c>
      <c r="O73" s="8">
        <v>-32550.480200000107</v>
      </c>
      <c r="P73" s="8">
        <v>-1640878.2600000007</v>
      </c>
      <c r="Q73" s="8">
        <v>0</v>
      </c>
      <c r="R73" s="8">
        <v>0</v>
      </c>
      <c r="S73" s="6">
        <v>4320000</v>
      </c>
      <c r="T73" s="6">
        <v>4320000</v>
      </c>
      <c r="U73" s="6">
        <v>4320000</v>
      </c>
      <c r="V73" s="9">
        <v>1032746</v>
      </c>
      <c r="W73" s="9">
        <v>1032746</v>
      </c>
      <c r="X73" s="10">
        <v>43910</v>
      </c>
      <c r="Y73" s="11">
        <v>144.6870986296</v>
      </c>
      <c r="Z73" s="11">
        <v>128.09139818470001</v>
      </c>
      <c r="AA73" s="14" t="s">
        <v>53</v>
      </c>
    </row>
    <row r="74" spans="1:27" ht="15.75" x14ac:dyDescent="0.35">
      <c r="A74" s="4">
        <v>2019</v>
      </c>
      <c r="B74" s="4" t="s">
        <v>26</v>
      </c>
      <c r="C74" s="4" t="s">
        <v>74</v>
      </c>
      <c r="D74" s="12">
        <v>853878</v>
      </c>
      <c r="E74" s="14" t="s">
        <v>126</v>
      </c>
      <c r="F74" s="14" t="s">
        <v>127</v>
      </c>
      <c r="G74" s="5" t="s">
        <v>130</v>
      </c>
      <c r="H74" s="6">
        <v>7900000</v>
      </c>
      <c r="I74" s="14" t="s">
        <v>31</v>
      </c>
      <c r="J74" s="14">
        <v>3</v>
      </c>
      <c r="K74" s="5" t="s">
        <v>38</v>
      </c>
      <c r="L74" s="6">
        <v>7900000</v>
      </c>
      <c r="M74" s="24">
        <f t="shared" si="1"/>
        <v>1</v>
      </c>
      <c r="N74" s="7">
        <v>44012</v>
      </c>
      <c r="O74" s="8">
        <v>-32550.480200000107</v>
      </c>
      <c r="P74" s="8">
        <v>-1640878.2600000007</v>
      </c>
      <c r="Q74" s="8">
        <v>22333</v>
      </c>
      <c r="R74" s="8">
        <v>33444</v>
      </c>
      <c r="S74" s="6">
        <v>7900000</v>
      </c>
      <c r="T74" s="6">
        <v>7900000</v>
      </c>
      <c r="U74" s="6">
        <v>7900000</v>
      </c>
      <c r="V74" s="9">
        <v>5304458</v>
      </c>
      <c r="W74" s="9">
        <v>5304458</v>
      </c>
      <c r="X74" s="10">
        <v>43720</v>
      </c>
      <c r="Y74" s="11">
        <v>30</v>
      </c>
      <c r="Z74" s="11">
        <v>15</v>
      </c>
      <c r="AA74" s="14" t="s">
        <v>54</v>
      </c>
    </row>
    <row r="75" spans="1:27" ht="15.75" x14ac:dyDescent="0.35">
      <c r="A75" s="4">
        <v>2020</v>
      </c>
      <c r="B75" s="4" t="s">
        <v>36</v>
      </c>
      <c r="C75" s="4" t="s">
        <v>27</v>
      </c>
      <c r="D75" s="12">
        <v>856216</v>
      </c>
      <c r="E75" s="14" t="s">
        <v>126</v>
      </c>
      <c r="F75" s="14" t="s">
        <v>127</v>
      </c>
      <c r="G75" s="5" t="s">
        <v>131</v>
      </c>
      <c r="H75" s="6">
        <v>4604017</v>
      </c>
      <c r="I75" s="14" t="s">
        <v>31</v>
      </c>
      <c r="J75" s="14">
        <v>2</v>
      </c>
      <c r="K75" s="5" t="s">
        <v>32</v>
      </c>
      <c r="L75" s="9">
        <v>1500000</v>
      </c>
      <c r="M75" s="24">
        <f t="shared" si="1"/>
        <v>0.32580244599444352</v>
      </c>
      <c r="N75" s="7">
        <v>43343</v>
      </c>
      <c r="O75" s="8">
        <v>-32550.480200000107</v>
      </c>
      <c r="P75" s="8">
        <v>-1640878.2600000007</v>
      </c>
      <c r="Q75" s="8">
        <v>22333</v>
      </c>
      <c r="R75" s="8">
        <v>33444</v>
      </c>
      <c r="S75" s="6">
        <v>3104017</v>
      </c>
      <c r="T75" s="6">
        <v>3104017</v>
      </c>
      <c r="U75" s="6">
        <v>3104017</v>
      </c>
      <c r="V75" s="9">
        <v>3104017</v>
      </c>
      <c r="W75" s="9">
        <v>3104017</v>
      </c>
      <c r="X75" s="10">
        <v>43689</v>
      </c>
      <c r="Y75" s="11">
        <v>127.8014736521</v>
      </c>
      <c r="Z75" s="11">
        <v>128.09139818470001</v>
      </c>
      <c r="AA75" s="14" t="s">
        <v>66</v>
      </c>
    </row>
    <row r="76" spans="1:27" ht="15.75" x14ac:dyDescent="0.35">
      <c r="A76" s="4">
        <v>2020</v>
      </c>
      <c r="B76" s="4" t="s">
        <v>34</v>
      </c>
      <c r="C76" s="4" t="s">
        <v>27</v>
      </c>
      <c r="D76" s="12">
        <v>856155</v>
      </c>
      <c r="E76" s="14" t="s">
        <v>126</v>
      </c>
      <c r="F76" s="14" t="s">
        <v>127</v>
      </c>
      <c r="G76" s="5" t="s">
        <v>132</v>
      </c>
      <c r="H76" s="6">
        <v>4493279</v>
      </c>
      <c r="I76" s="14" t="s">
        <v>31</v>
      </c>
      <c r="J76" s="14">
        <v>2</v>
      </c>
      <c r="K76" s="5" t="s">
        <v>32</v>
      </c>
      <c r="L76" s="6">
        <v>686152.68</v>
      </c>
      <c r="M76" s="24">
        <f t="shared" si="1"/>
        <v>0.15270644889845481</v>
      </c>
      <c r="N76" s="7">
        <v>43312</v>
      </c>
      <c r="O76" s="8">
        <v>-2003.5</v>
      </c>
      <c r="P76" s="8">
        <v>-1640878.2600000007</v>
      </c>
      <c r="Q76" s="8">
        <v>0</v>
      </c>
      <c r="R76" s="8">
        <v>0</v>
      </c>
      <c r="S76" s="6">
        <v>4493279</v>
      </c>
      <c r="T76" s="6">
        <v>4493279</v>
      </c>
      <c r="U76" s="6">
        <v>4493279</v>
      </c>
      <c r="V76" s="9">
        <v>4493279</v>
      </c>
      <c r="W76" s="9">
        <v>4493279</v>
      </c>
      <c r="X76" s="10">
        <v>43941</v>
      </c>
      <c r="Y76" s="11">
        <v>127.8014736521</v>
      </c>
      <c r="Z76" s="11">
        <v>120</v>
      </c>
      <c r="AA76" s="14" t="s">
        <v>66</v>
      </c>
    </row>
    <row r="77" spans="1:27" ht="15.75" x14ac:dyDescent="0.35">
      <c r="A77" s="4">
        <v>2021</v>
      </c>
      <c r="B77" s="4" t="s">
        <v>26</v>
      </c>
      <c r="C77" s="4" t="s">
        <v>27</v>
      </c>
      <c r="D77" s="12">
        <v>858555</v>
      </c>
      <c r="E77" s="14" t="s">
        <v>126</v>
      </c>
      <c r="F77" s="14" t="s">
        <v>127</v>
      </c>
      <c r="G77" s="5" t="s">
        <v>133</v>
      </c>
      <c r="H77" s="6">
        <v>1263106</v>
      </c>
      <c r="I77" s="14" t="s">
        <v>31</v>
      </c>
      <c r="J77" s="14">
        <v>2</v>
      </c>
      <c r="K77" s="5" t="s">
        <v>32</v>
      </c>
      <c r="L77" s="6">
        <v>63512.73</v>
      </c>
      <c r="M77" s="24">
        <f t="shared" si="1"/>
        <v>5.0282977042306824E-2</v>
      </c>
      <c r="N77" s="7">
        <v>43646</v>
      </c>
      <c r="O77" s="8">
        <v>-32550.480200000107</v>
      </c>
      <c r="P77" s="8">
        <v>-1640878.2600000007</v>
      </c>
      <c r="Q77" s="8">
        <v>22333</v>
      </c>
      <c r="R77" s="8">
        <v>33444</v>
      </c>
      <c r="S77" s="6">
        <v>1263106</v>
      </c>
      <c r="T77" s="6">
        <v>1263106</v>
      </c>
      <c r="U77" s="6">
        <v>1263106</v>
      </c>
      <c r="V77" s="9">
        <v>1263080</v>
      </c>
      <c r="W77" s="9">
        <v>1263080</v>
      </c>
      <c r="X77" s="10">
        <v>43831</v>
      </c>
      <c r="Y77" s="11">
        <v>90</v>
      </c>
      <c r="Z77" s="11">
        <v>88.828158418599998</v>
      </c>
      <c r="AA77" s="14" t="s">
        <v>66</v>
      </c>
    </row>
    <row r="78" spans="1:27" ht="15.75" x14ac:dyDescent="0.35">
      <c r="A78" s="4">
        <v>2021</v>
      </c>
      <c r="B78" s="4" t="s">
        <v>26</v>
      </c>
      <c r="C78" s="4" t="s">
        <v>27</v>
      </c>
      <c r="D78" s="12">
        <v>858556</v>
      </c>
      <c r="E78" s="14" t="s">
        <v>126</v>
      </c>
      <c r="F78" s="14" t="s">
        <v>127</v>
      </c>
      <c r="G78" s="5" t="s">
        <v>134</v>
      </c>
      <c r="H78" s="6">
        <v>40467</v>
      </c>
      <c r="I78" s="14" t="s">
        <v>31</v>
      </c>
      <c r="J78" s="14">
        <v>2</v>
      </c>
      <c r="K78" s="5" t="s">
        <v>32</v>
      </c>
      <c r="L78" s="6">
        <v>686152.68</v>
      </c>
      <c r="M78" s="24">
        <f t="shared" si="1"/>
        <v>16.955857365260584</v>
      </c>
      <c r="N78" s="7">
        <v>43646</v>
      </c>
      <c r="O78" s="8">
        <v>-2003.5</v>
      </c>
      <c r="P78" s="8">
        <v>-1640878.2600000007</v>
      </c>
      <c r="Q78" s="8">
        <v>0</v>
      </c>
      <c r="R78" s="8">
        <v>0</v>
      </c>
      <c r="S78" s="6">
        <v>3967145</v>
      </c>
      <c r="T78" s="6">
        <v>3967145</v>
      </c>
      <c r="U78" s="6">
        <v>3967145</v>
      </c>
      <c r="V78" s="9">
        <v>3967127</v>
      </c>
      <c r="W78" s="9">
        <v>3967127</v>
      </c>
      <c r="X78" s="10">
        <v>43881</v>
      </c>
      <c r="Y78" s="11">
        <v>90</v>
      </c>
      <c r="Z78" s="11">
        <v>90.322173177099998</v>
      </c>
      <c r="AA78" s="14" t="s">
        <v>66</v>
      </c>
    </row>
    <row r="79" spans="1:27" ht="15.75" x14ac:dyDescent="0.35">
      <c r="A79" s="4">
        <v>2021</v>
      </c>
      <c r="B79" s="4" t="s">
        <v>26</v>
      </c>
      <c r="C79" s="4" t="s">
        <v>27</v>
      </c>
      <c r="D79" s="12">
        <v>851456</v>
      </c>
      <c r="E79" s="14" t="s">
        <v>126</v>
      </c>
      <c r="F79" s="14" t="s">
        <v>127</v>
      </c>
      <c r="G79" s="5" t="s">
        <v>135</v>
      </c>
      <c r="H79" s="6">
        <v>40467</v>
      </c>
      <c r="I79" s="14" t="s">
        <v>31</v>
      </c>
      <c r="J79" s="14">
        <v>2</v>
      </c>
      <c r="K79" s="5" t="s">
        <v>32</v>
      </c>
      <c r="L79" s="6">
        <v>686152.68</v>
      </c>
      <c r="M79" s="24">
        <f t="shared" si="1"/>
        <v>16.955857365260584</v>
      </c>
      <c r="N79" s="7">
        <v>43646</v>
      </c>
      <c r="O79" s="8">
        <v>0</v>
      </c>
      <c r="P79" s="8">
        <v>0</v>
      </c>
      <c r="Q79" s="8">
        <v>0</v>
      </c>
      <c r="R79" s="8">
        <v>0</v>
      </c>
      <c r="S79" s="6">
        <v>11140000</v>
      </c>
      <c r="T79" s="6">
        <v>11140000</v>
      </c>
      <c r="U79" s="6">
        <v>11140000</v>
      </c>
      <c r="V79" s="9">
        <v>11139999.800000001</v>
      </c>
      <c r="W79" s="9">
        <v>11139999.800000001</v>
      </c>
      <c r="X79" s="10">
        <v>43781</v>
      </c>
      <c r="Y79" s="11">
        <v>101.18785901450001</v>
      </c>
      <c r="Z79" s="11">
        <v>78.696927969300006</v>
      </c>
      <c r="AA79" s="14" t="s">
        <v>66</v>
      </c>
    </row>
    <row r="80" spans="1:27" ht="15.75" x14ac:dyDescent="0.35">
      <c r="A80" s="4">
        <v>2021</v>
      </c>
      <c r="B80" s="4" t="s">
        <v>26</v>
      </c>
      <c r="C80" s="4" t="s">
        <v>27</v>
      </c>
      <c r="D80" s="12">
        <v>851463</v>
      </c>
      <c r="E80" s="14" t="s">
        <v>126</v>
      </c>
      <c r="F80" s="14" t="s">
        <v>127</v>
      </c>
      <c r="G80" s="5" t="s">
        <v>136</v>
      </c>
      <c r="H80" s="6">
        <v>10638000</v>
      </c>
      <c r="I80" s="14" t="s">
        <v>31</v>
      </c>
      <c r="J80" s="14">
        <v>3</v>
      </c>
      <c r="K80" s="5" t="s">
        <v>38</v>
      </c>
      <c r="L80" s="6">
        <v>10638000</v>
      </c>
      <c r="M80" s="24">
        <f t="shared" si="1"/>
        <v>1</v>
      </c>
      <c r="N80" s="7">
        <v>44196</v>
      </c>
      <c r="O80" s="8">
        <v>-32550.480200000107</v>
      </c>
      <c r="P80" s="8">
        <v>-1640878.2600000007</v>
      </c>
      <c r="Q80" s="8">
        <v>22333</v>
      </c>
      <c r="R80" s="8">
        <v>33444</v>
      </c>
      <c r="S80" s="6">
        <v>10638000</v>
      </c>
      <c r="T80" s="6">
        <v>10638000</v>
      </c>
      <c r="U80" s="6">
        <v>10638000</v>
      </c>
      <c r="V80" s="9">
        <v>10638000</v>
      </c>
      <c r="W80" s="9">
        <v>10638000</v>
      </c>
      <c r="X80" s="10">
        <v>43750</v>
      </c>
      <c r="Y80" s="11">
        <v>33</v>
      </c>
      <c r="Z80" s="11">
        <v>33</v>
      </c>
      <c r="AA80" s="14" t="s">
        <v>56</v>
      </c>
    </row>
    <row r="81" spans="1:27" ht="15.75" x14ac:dyDescent="0.35">
      <c r="A81" s="4">
        <v>2019</v>
      </c>
      <c r="B81" s="4" t="s">
        <v>34</v>
      </c>
      <c r="C81" s="4" t="s">
        <v>74</v>
      </c>
      <c r="D81" s="12">
        <v>853862</v>
      </c>
      <c r="E81" s="14" t="s">
        <v>97</v>
      </c>
      <c r="F81" s="14" t="s">
        <v>156</v>
      </c>
      <c r="G81" s="5" t="s">
        <v>137</v>
      </c>
      <c r="H81" s="6">
        <v>245833.35</v>
      </c>
      <c r="I81" s="14" t="s">
        <v>138</v>
      </c>
      <c r="J81" s="14">
        <v>3</v>
      </c>
      <c r="K81" s="5" t="s">
        <v>32</v>
      </c>
      <c r="L81" s="6">
        <v>245833.35</v>
      </c>
      <c r="M81" s="24">
        <f t="shared" si="1"/>
        <v>1</v>
      </c>
      <c r="N81" s="7">
        <v>44681</v>
      </c>
      <c r="O81" s="8">
        <v>-245833.35</v>
      </c>
      <c r="P81" s="8">
        <v>0</v>
      </c>
      <c r="Q81" s="8">
        <v>0</v>
      </c>
      <c r="R81" s="8">
        <v>0</v>
      </c>
      <c r="S81" s="6">
        <v>0</v>
      </c>
      <c r="T81" s="6">
        <v>0</v>
      </c>
      <c r="U81" s="6">
        <v>0</v>
      </c>
      <c r="V81" s="9">
        <v>0</v>
      </c>
      <c r="W81" s="9">
        <v>0</v>
      </c>
      <c r="X81" s="10">
        <v>43910</v>
      </c>
      <c r="Y81" s="11">
        <v>33</v>
      </c>
      <c r="Z81" s="11">
        <v>33</v>
      </c>
      <c r="AA81" s="14" t="s">
        <v>54</v>
      </c>
    </row>
    <row r="82" spans="1:27" ht="15.75" x14ac:dyDescent="0.35">
      <c r="A82" s="4">
        <v>2019</v>
      </c>
      <c r="B82" s="4" t="s">
        <v>26</v>
      </c>
      <c r="C82" s="4" t="s">
        <v>74</v>
      </c>
      <c r="D82" s="12">
        <v>852857</v>
      </c>
      <c r="E82" s="14" t="s">
        <v>97</v>
      </c>
      <c r="F82" s="14" t="s">
        <v>156</v>
      </c>
      <c r="G82" s="5" t="s">
        <v>139</v>
      </c>
      <c r="H82" s="6">
        <v>63512.73</v>
      </c>
      <c r="I82" s="14" t="s">
        <v>138</v>
      </c>
      <c r="J82" s="14">
        <v>3</v>
      </c>
      <c r="K82" s="5" t="s">
        <v>32</v>
      </c>
      <c r="L82" s="6">
        <v>63512.73</v>
      </c>
      <c r="M82" s="24">
        <f t="shared" si="1"/>
        <v>1</v>
      </c>
      <c r="N82" s="7">
        <v>44149</v>
      </c>
      <c r="O82" s="8">
        <v>-63512.73</v>
      </c>
      <c r="P82" s="8">
        <v>0</v>
      </c>
      <c r="Q82" s="8">
        <v>0</v>
      </c>
      <c r="R82" s="8">
        <v>0</v>
      </c>
      <c r="S82" s="6">
        <v>0</v>
      </c>
      <c r="T82" s="6">
        <v>0</v>
      </c>
      <c r="U82" s="6">
        <v>0</v>
      </c>
      <c r="V82" s="9">
        <v>0</v>
      </c>
      <c r="W82" s="9">
        <v>0</v>
      </c>
      <c r="X82" s="10">
        <v>43831</v>
      </c>
      <c r="Y82" s="11">
        <v>130</v>
      </c>
      <c r="Z82" s="11">
        <v>100</v>
      </c>
      <c r="AA82" s="14" t="s">
        <v>54</v>
      </c>
    </row>
    <row r="83" spans="1:27" ht="15.75" x14ac:dyDescent="0.35">
      <c r="A83" s="4">
        <v>2019</v>
      </c>
      <c r="B83" s="4" t="s">
        <v>39</v>
      </c>
      <c r="C83" s="4" t="s">
        <v>74</v>
      </c>
      <c r="D83" s="12">
        <v>853661</v>
      </c>
      <c r="E83" s="14" t="s">
        <v>97</v>
      </c>
      <c r="F83" s="14" t="s">
        <v>156</v>
      </c>
      <c r="G83" s="5" t="s">
        <v>140</v>
      </c>
      <c r="H83" s="6">
        <v>33223.97</v>
      </c>
      <c r="I83" s="14" t="s">
        <v>138</v>
      </c>
      <c r="J83" s="14">
        <v>3</v>
      </c>
      <c r="K83" s="5" t="s">
        <v>38</v>
      </c>
      <c r="L83" s="6">
        <v>33223.97</v>
      </c>
      <c r="M83" s="24">
        <f t="shared" si="1"/>
        <v>1</v>
      </c>
      <c r="N83" s="7">
        <v>44107</v>
      </c>
      <c r="O83" s="8">
        <v>-12678.054400000001</v>
      </c>
      <c r="P83" s="8">
        <v>0</v>
      </c>
      <c r="Q83" s="8">
        <v>0</v>
      </c>
      <c r="R83" s="8">
        <v>0</v>
      </c>
      <c r="S83" s="6">
        <v>20545.9156</v>
      </c>
      <c r="T83" s="6">
        <v>20545.9156</v>
      </c>
      <c r="U83" s="6">
        <v>20545.9156</v>
      </c>
      <c r="V83" s="9">
        <v>20545.9156</v>
      </c>
      <c r="W83" s="9">
        <v>20545.9156</v>
      </c>
      <c r="X83" s="10">
        <v>43750</v>
      </c>
      <c r="Y83" s="11">
        <v>33</v>
      </c>
      <c r="Z83" s="11">
        <v>33</v>
      </c>
      <c r="AA83" s="14" t="s">
        <v>54</v>
      </c>
    </row>
    <row r="84" spans="1:27" ht="15.75" x14ac:dyDescent="0.35">
      <c r="A84" s="4">
        <v>2019</v>
      </c>
      <c r="B84" s="4" t="s">
        <v>39</v>
      </c>
      <c r="C84" s="4" t="s">
        <v>74</v>
      </c>
      <c r="D84" s="12">
        <v>853262</v>
      </c>
      <c r="E84" s="14" t="s">
        <v>97</v>
      </c>
      <c r="F84" s="14" t="s">
        <v>156</v>
      </c>
      <c r="G84" s="5" t="s">
        <v>141</v>
      </c>
      <c r="H84" s="6">
        <v>79863.78</v>
      </c>
      <c r="I84" s="14" t="s">
        <v>138</v>
      </c>
      <c r="J84" s="14">
        <v>3</v>
      </c>
      <c r="K84" s="5" t="s">
        <v>38</v>
      </c>
      <c r="L84" s="6">
        <v>79863.78</v>
      </c>
      <c r="M84" s="24">
        <f t="shared" si="1"/>
        <v>1</v>
      </c>
      <c r="N84" s="7">
        <v>44134</v>
      </c>
      <c r="O84" s="8">
        <v>-3448.4444999999978</v>
      </c>
      <c r="P84" s="8">
        <v>-3448.4444999999978</v>
      </c>
      <c r="Q84" s="8">
        <v>-3448.4444999999978</v>
      </c>
      <c r="R84" s="8">
        <v>-22075.212399999844</v>
      </c>
      <c r="S84" s="6">
        <v>76415.335500000001</v>
      </c>
      <c r="T84" s="6">
        <v>76415.335500000001</v>
      </c>
      <c r="U84" s="6">
        <v>67735.760999999999</v>
      </c>
      <c r="V84" s="9">
        <v>39480.975899999998</v>
      </c>
      <c r="W84" s="9">
        <v>0</v>
      </c>
      <c r="X84" s="10">
        <v>43881</v>
      </c>
      <c r="Y84" s="11">
        <v>140</v>
      </c>
      <c r="Z84" s="11">
        <v>100</v>
      </c>
      <c r="AA84" s="14" t="s">
        <v>54</v>
      </c>
    </row>
    <row r="85" spans="1:27" ht="15.75" x14ac:dyDescent="0.35">
      <c r="A85" s="4">
        <v>2019</v>
      </c>
      <c r="B85" s="4" t="s">
        <v>36</v>
      </c>
      <c r="C85" s="4" t="s">
        <v>74</v>
      </c>
      <c r="D85" s="12">
        <v>853263</v>
      </c>
      <c r="E85" s="14" t="s">
        <v>97</v>
      </c>
      <c r="F85" s="14" t="s">
        <v>156</v>
      </c>
      <c r="G85" s="5" t="s">
        <v>142</v>
      </c>
      <c r="H85" s="6">
        <v>566867.78</v>
      </c>
      <c r="I85" s="14" t="s">
        <v>138</v>
      </c>
      <c r="J85" s="14">
        <v>3</v>
      </c>
      <c r="K85" s="5" t="s">
        <v>38</v>
      </c>
      <c r="L85" s="6">
        <v>566867.78</v>
      </c>
      <c r="M85" s="24">
        <f t="shared" si="1"/>
        <v>1</v>
      </c>
      <c r="N85" s="7">
        <v>44135</v>
      </c>
      <c r="O85" s="8">
        <v>-3448.4444999999978</v>
      </c>
      <c r="P85" s="8">
        <v>-3448.4444999999978</v>
      </c>
      <c r="Q85" s="8">
        <v>-3448.4444999999978</v>
      </c>
      <c r="R85" s="8">
        <v>-22075.212399999844</v>
      </c>
      <c r="S85" s="6">
        <v>566867.77879999997</v>
      </c>
      <c r="T85" s="6">
        <v>566867.77879999997</v>
      </c>
      <c r="U85" s="6">
        <v>566867.77879999997</v>
      </c>
      <c r="V85" s="9">
        <v>566867.77879999997</v>
      </c>
      <c r="W85" s="9">
        <v>566867.77879999997</v>
      </c>
      <c r="X85" s="10">
        <v>43941</v>
      </c>
      <c r="Y85" s="11">
        <v>197</v>
      </c>
      <c r="Z85" s="11">
        <v>144</v>
      </c>
      <c r="AA85" s="14" t="s">
        <v>54</v>
      </c>
    </row>
    <row r="86" spans="1:27" ht="15.75" x14ac:dyDescent="0.35">
      <c r="A86" s="4">
        <v>2019</v>
      </c>
      <c r="B86" s="4" t="s">
        <v>26</v>
      </c>
      <c r="C86" s="4" t="s">
        <v>74</v>
      </c>
      <c r="D86" s="12">
        <v>853377</v>
      </c>
      <c r="E86" s="14" t="s">
        <v>97</v>
      </c>
      <c r="F86" s="14" t="s">
        <v>156</v>
      </c>
      <c r="G86" s="5" t="s">
        <v>143</v>
      </c>
      <c r="H86" s="6">
        <v>1055772.18</v>
      </c>
      <c r="I86" s="14" t="s">
        <v>138</v>
      </c>
      <c r="J86" s="14">
        <v>3</v>
      </c>
      <c r="K86" s="5" t="s">
        <v>38</v>
      </c>
      <c r="L86" s="6">
        <v>1055772.18</v>
      </c>
      <c r="M86" s="24">
        <f t="shared" si="1"/>
        <v>1</v>
      </c>
      <c r="N86" s="7">
        <v>44681</v>
      </c>
      <c r="O86" s="8">
        <v>-3448.4444999999978</v>
      </c>
      <c r="P86" s="8">
        <v>-3448.4444999999978</v>
      </c>
      <c r="Q86" s="8">
        <v>-3448.4444999999978</v>
      </c>
      <c r="R86" s="8">
        <v>-22075.212399999844</v>
      </c>
      <c r="S86" s="6">
        <v>1055772.18</v>
      </c>
      <c r="T86" s="6">
        <v>1055772.18</v>
      </c>
      <c r="U86" s="6">
        <v>1006220.79</v>
      </c>
      <c r="V86" s="9">
        <v>0</v>
      </c>
      <c r="W86" s="9">
        <v>0</v>
      </c>
      <c r="X86" s="10">
        <v>43301</v>
      </c>
      <c r="Y86" s="11">
        <v>127.8014736521</v>
      </c>
      <c r="Z86" s="11">
        <v>120</v>
      </c>
      <c r="AA86" s="14" t="s">
        <v>54</v>
      </c>
    </row>
    <row r="87" spans="1:27" ht="15.75" x14ac:dyDescent="0.35">
      <c r="A87" s="4">
        <v>2019</v>
      </c>
      <c r="B87" s="4" t="s">
        <v>39</v>
      </c>
      <c r="C87" s="4" t="s">
        <v>74</v>
      </c>
      <c r="D87" s="12">
        <v>853145</v>
      </c>
      <c r="E87" s="14" t="s">
        <v>97</v>
      </c>
      <c r="F87" s="14" t="s">
        <v>156</v>
      </c>
      <c r="G87" s="5" t="s">
        <v>144</v>
      </c>
      <c r="H87" s="6">
        <v>1300000</v>
      </c>
      <c r="I87" s="14" t="s">
        <v>138</v>
      </c>
      <c r="J87" s="14">
        <v>3</v>
      </c>
      <c r="K87" s="5" t="s">
        <v>38</v>
      </c>
      <c r="L87" s="6">
        <v>79863.78</v>
      </c>
      <c r="M87" s="24">
        <f t="shared" si="1"/>
        <v>6.143367692307692E-2</v>
      </c>
      <c r="N87" s="7">
        <v>44128</v>
      </c>
      <c r="O87" s="8">
        <v>-3448.4444999999978</v>
      </c>
      <c r="P87" s="8">
        <v>-3448.4444999999978</v>
      </c>
      <c r="Q87" s="8">
        <v>-3448.4444999999978</v>
      </c>
      <c r="R87" s="8">
        <v>-22075.212399999844</v>
      </c>
      <c r="S87" s="6">
        <v>1299999.8</v>
      </c>
      <c r="T87" s="6">
        <v>1299999.8</v>
      </c>
      <c r="U87" s="6">
        <v>1299999.8</v>
      </c>
      <c r="V87" s="9">
        <v>1299999.8</v>
      </c>
      <c r="W87" s="9">
        <v>1299999.8</v>
      </c>
      <c r="X87" s="10">
        <v>43313</v>
      </c>
      <c r="Y87" s="11">
        <v>127.8014736521</v>
      </c>
      <c r="Z87" s="11">
        <v>128.09139818470001</v>
      </c>
      <c r="AA87" s="14" t="s">
        <v>66</v>
      </c>
    </row>
    <row r="88" spans="1:27" ht="15.75" x14ac:dyDescent="0.35">
      <c r="A88" s="4">
        <v>2019</v>
      </c>
      <c r="B88" s="4" t="s">
        <v>34</v>
      </c>
      <c r="C88" s="4" t="s">
        <v>74</v>
      </c>
      <c r="D88" s="12">
        <v>853376</v>
      </c>
      <c r="E88" s="14" t="s">
        <v>97</v>
      </c>
      <c r="F88" s="14" t="s">
        <v>156</v>
      </c>
      <c r="G88" s="5" t="s">
        <v>145</v>
      </c>
      <c r="H88" s="6">
        <v>1542000.97</v>
      </c>
      <c r="I88" s="14" t="s">
        <v>138</v>
      </c>
      <c r="J88" s="14">
        <v>3</v>
      </c>
      <c r="K88" s="5" t="s">
        <v>38</v>
      </c>
      <c r="L88" s="6">
        <v>1542000.97</v>
      </c>
      <c r="M88" s="24">
        <f t="shared" si="1"/>
        <v>1</v>
      </c>
      <c r="N88" s="7">
        <v>44681</v>
      </c>
      <c r="O88" s="8">
        <v>-5.7999999262392521E-3</v>
      </c>
      <c r="P88" s="8">
        <v>-3448.4444999999978</v>
      </c>
      <c r="Q88" s="8">
        <v>0</v>
      </c>
      <c r="R88" s="8">
        <v>0</v>
      </c>
      <c r="S88" s="6">
        <v>1542000.9642</v>
      </c>
      <c r="T88" s="6">
        <v>1145897.4705999999</v>
      </c>
      <c r="U88" s="6">
        <v>0</v>
      </c>
      <c r="V88" s="9">
        <v>0</v>
      </c>
      <c r="W88" s="9">
        <v>0</v>
      </c>
      <c r="X88" s="10">
        <v>43363</v>
      </c>
      <c r="Y88" s="11">
        <v>90</v>
      </c>
      <c r="Z88" s="11">
        <v>90.322173177099998</v>
      </c>
      <c r="AA88" s="14" t="s">
        <v>33</v>
      </c>
    </row>
    <row r="89" spans="1:27" ht="15.75" x14ac:dyDescent="0.35">
      <c r="A89" s="4">
        <v>2019</v>
      </c>
      <c r="B89" s="4" t="s">
        <v>39</v>
      </c>
      <c r="C89" s="4" t="s">
        <v>74</v>
      </c>
      <c r="D89" s="12">
        <v>853673</v>
      </c>
      <c r="E89" s="14" t="s">
        <v>97</v>
      </c>
      <c r="F89" s="14" t="s">
        <v>156</v>
      </c>
      <c r="G89" s="5" t="s">
        <v>146</v>
      </c>
      <c r="H89" s="6">
        <v>2433987.2599999998</v>
      </c>
      <c r="I89" s="14" t="s">
        <v>138</v>
      </c>
      <c r="J89" s="14">
        <v>3</v>
      </c>
      <c r="K89" s="5" t="s">
        <v>38</v>
      </c>
      <c r="L89" s="6">
        <v>63512.73</v>
      </c>
      <c r="M89" s="24">
        <f t="shared" si="1"/>
        <v>2.6094109465470253E-2</v>
      </c>
      <c r="N89" s="7">
        <v>44640</v>
      </c>
      <c r="O89" s="8">
        <v>-851864.87999999989</v>
      </c>
      <c r="P89" s="8">
        <v>-3448.4444999999978</v>
      </c>
      <c r="Q89" s="8">
        <v>0</v>
      </c>
      <c r="R89" s="8">
        <v>0</v>
      </c>
      <c r="S89" s="6">
        <v>1582122.38</v>
      </c>
      <c r="T89" s="6">
        <v>1582122.38</v>
      </c>
      <c r="U89" s="6">
        <v>1582122.38</v>
      </c>
      <c r="V89" s="9">
        <v>1582122.38</v>
      </c>
      <c r="W89" s="9">
        <v>1582122.38</v>
      </c>
      <c r="X89" s="10">
        <v>43447</v>
      </c>
      <c r="Y89" s="11">
        <v>127.8014736521</v>
      </c>
      <c r="Z89" s="11">
        <v>120</v>
      </c>
      <c r="AA89" s="14" t="s">
        <v>41</v>
      </c>
    </row>
    <row r="90" spans="1:27" ht="15.75" x14ac:dyDescent="0.35">
      <c r="A90" s="4">
        <v>2019</v>
      </c>
      <c r="B90" s="4" t="s">
        <v>39</v>
      </c>
      <c r="C90" s="4" t="s">
        <v>74</v>
      </c>
      <c r="D90" s="12">
        <v>853673</v>
      </c>
      <c r="E90" s="14" t="s">
        <v>97</v>
      </c>
      <c r="F90" s="14" t="s">
        <v>156</v>
      </c>
      <c r="G90" s="5" t="s">
        <v>146</v>
      </c>
      <c r="H90" s="6">
        <v>2433987.2599999998</v>
      </c>
      <c r="I90" s="14" t="s">
        <v>138</v>
      </c>
      <c r="J90" s="14">
        <v>3</v>
      </c>
      <c r="K90" s="5" t="s">
        <v>38</v>
      </c>
      <c r="L90" s="6">
        <v>2433987.2599999998</v>
      </c>
      <c r="M90" s="24">
        <f t="shared" si="1"/>
        <v>1</v>
      </c>
      <c r="N90" s="7">
        <v>44640</v>
      </c>
      <c r="O90" s="8">
        <v>-851864.87999999989</v>
      </c>
      <c r="P90" s="8">
        <v>-3448.4444999999978</v>
      </c>
      <c r="Q90" s="8">
        <v>0</v>
      </c>
      <c r="R90" s="8">
        <v>0</v>
      </c>
      <c r="S90" s="6">
        <v>1582122.38</v>
      </c>
      <c r="T90" s="6">
        <v>1582122.38</v>
      </c>
      <c r="U90" s="6">
        <v>1582122.38</v>
      </c>
      <c r="V90" s="9">
        <v>1582122.38</v>
      </c>
      <c r="W90" s="9">
        <v>1582122.38</v>
      </c>
      <c r="X90" s="10">
        <v>43565</v>
      </c>
      <c r="Y90" s="11">
        <v>90</v>
      </c>
      <c r="Z90" s="11">
        <v>90.322173177099998</v>
      </c>
      <c r="AA90" s="14" t="s">
        <v>47</v>
      </c>
    </row>
    <row r="91" spans="1:27" ht="15.75" x14ac:dyDescent="0.35">
      <c r="A91" s="4">
        <v>2019</v>
      </c>
      <c r="B91" s="4" t="s">
        <v>36</v>
      </c>
      <c r="C91" s="4" t="s">
        <v>74</v>
      </c>
      <c r="D91" s="12">
        <v>853264</v>
      </c>
      <c r="E91" s="14" t="s">
        <v>97</v>
      </c>
      <c r="F91" s="14" t="s">
        <v>156</v>
      </c>
      <c r="G91" s="5" t="s">
        <v>147</v>
      </c>
      <c r="H91" s="6">
        <v>1694955.4</v>
      </c>
      <c r="I91" s="14" t="s">
        <v>138</v>
      </c>
      <c r="J91" s="14">
        <v>3</v>
      </c>
      <c r="K91" s="5" t="s">
        <v>38</v>
      </c>
      <c r="L91" s="6">
        <v>1694955.4</v>
      </c>
      <c r="M91" s="24">
        <f t="shared" si="1"/>
        <v>1</v>
      </c>
      <c r="N91" s="7">
        <v>44135</v>
      </c>
      <c r="O91" s="8">
        <v>-22075.212399999844</v>
      </c>
      <c r="P91" s="8">
        <v>-3448.4444999999978</v>
      </c>
      <c r="Q91" s="8">
        <v>0</v>
      </c>
      <c r="R91" s="8">
        <v>-1663075.0090000001</v>
      </c>
      <c r="S91" s="6">
        <v>1672880.1876000001</v>
      </c>
      <c r="T91" s="6">
        <v>1672880.1876000001</v>
      </c>
      <c r="U91" s="6">
        <v>1663075.0090000001</v>
      </c>
      <c r="V91" s="9">
        <v>1663075.0090000001</v>
      </c>
      <c r="W91" s="9">
        <v>0</v>
      </c>
      <c r="X91" s="10">
        <v>43391</v>
      </c>
      <c r="Y91" s="11">
        <v>111</v>
      </c>
      <c r="Z91" s="11">
        <v>96.005330808600007</v>
      </c>
      <c r="AA91" s="14" t="s">
        <v>49</v>
      </c>
    </row>
    <row r="92" spans="1:27" ht="15.75" x14ac:dyDescent="0.35">
      <c r="A92" s="4">
        <v>2019</v>
      </c>
      <c r="B92" s="4" t="s">
        <v>26</v>
      </c>
      <c r="C92" s="4" t="s">
        <v>74</v>
      </c>
      <c r="D92" s="12">
        <v>853144</v>
      </c>
      <c r="E92" s="14" t="s">
        <v>97</v>
      </c>
      <c r="F92" s="14" t="s">
        <v>156</v>
      </c>
      <c r="G92" s="5" t="s">
        <v>148</v>
      </c>
      <c r="H92" s="6">
        <v>2357327</v>
      </c>
      <c r="I92" s="14" t="s">
        <v>138</v>
      </c>
      <c r="J92" s="14">
        <v>3</v>
      </c>
      <c r="K92" s="5" t="s">
        <v>38</v>
      </c>
      <c r="L92" s="6">
        <v>2357327</v>
      </c>
      <c r="M92" s="24">
        <f t="shared" si="1"/>
        <v>1</v>
      </c>
      <c r="N92" s="7">
        <v>44128</v>
      </c>
      <c r="O92" s="8">
        <v>0</v>
      </c>
      <c r="P92" s="8">
        <v>-3448.4444999999978</v>
      </c>
      <c r="Q92" s="8">
        <v>0</v>
      </c>
      <c r="R92" s="8">
        <v>0</v>
      </c>
      <c r="S92" s="6">
        <v>2357327</v>
      </c>
      <c r="T92" s="6">
        <v>2357327</v>
      </c>
      <c r="U92" s="6">
        <v>2357327</v>
      </c>
      <c r="V92" s="9">
        <v>2357327</v>
      </c>
      <c r="W92" s="9">
        <v>2357327</v>
      </c>
      <c r="X92" s="10">
        <v>43419</v>
      </c>
      <c r="Y92" s="11">
        <v>127.8014736521</v>
      </c>
      <c r="Z92" s="11">
        <v>110.35002679759999</v>
      </c>
      <c r="AA92" s="14" t="s">
        <v>51</v>
      </c>
    </row>
    <row r="93" spans="1:27" ht="15.75" x14ac:dyDescent="0.35">
      <c r="A93" s="4">
        <v>2019</v>
      </c>
      <c r="B93" s="4" t="s">
        <v>26</v>
      </c>
      <c r="C93" s="4" t="s">
        <v>74</v>
      </c>
      <c r="D93" s="12">
        <v>853144</v>
      </c>
      <c r="E93" s="14" t="s">
        <v>97</v>
      </c>
      <c r="F93" s="14" t="s">
        <v>156</v>
      </c>
      <c r="G93" s="5" t="s">
        <v>148</v>
      </c>
      <c r="H93" s="6">
        <v>2357327</v>
      </c>
      <c r="I93" s="14" t="s">
        <v>138</v>
      </c>
      <c r="J93" s="14">
        <v>3</v>
      </c>
      <c r="K93" s="5" t="s">
        <v>38</v>
      </c>
      <c r="L93" s="6">
        <v>2357327</v>
      </c>
      <c r="M93" s="24">
        <f t="shared" si="1"/>
        <v>1</v>
      </c>
      <c r="N93" s="7">
        <v>44128</v>
      </c>
      <c r="O93" s="8">
        <v>0</v>
      </c>
      <c r="P93" s="8">
        <v>-3448.4444999999978</v>
      </c>
      <c r="Q93" s="8">
        <v>0</v>
      </c>
      <c r="R93" s="8">
        <v>0</v>
      </c>
      <c r="S93" s="6">
        <v>2357327</v>
      </c>
      <c r="T93" s="6">
        <v>2357327</v>
      </c>
      <c r="U93" s="6">
        <v>2357327</v>
      </c>
      <c r="V93" s="9">
        <v>2357327</v>
      </c>
      <c r="W93" s="9">
        <v>2357327</v>
      </c>
      <c r="X93" s="10">
        <v>43543</v>
      </c>
      <c r="Y93" s="11">
        <v>90</v>
      </c>
      <c r="Z93" s="11">
        <v>88.828158418599998</v>
      </c>
      <c r="AA93" s="14" t="s">
        <v>53</v>
      </c>
    </row>
    <row r="94" spans="1:27" ht="15.75" x14ac:dyDescent="0.35">
      <c r="A94" s="4">
        <v>2019</v>
      </c>
      <c r="B94" s="4" t="s">
        <v>34</v>
      </c>
      <c r="C94" s="4" t="s">
        <v>74</v>
      </c>
      <c r="D94" s="12">
        <v>853436</v>
      </c>
      <c r="E94" s="14" t="s">
        <v>97</v>
      </c>
      <c r="F94" s="14" t="s">
        <v>156</v>
      </c>
      <c r="G94" s="5" t="s">
        <v>149</v>
      </c>
      <c r="H94" s="6">
        <v>7486881.75</v>
      </c>
      <c r="I94" s="14" t="s">
        <v>138</v>
      </c>
      <c r="J94" s="14">
        <v>3</v>
      </c>
      <c r="K94" s="5" t="s">
        <v>38</v>
      </c>
      <c r="L94" s="6">
        <v>7486881.75</v>
      </c>
      <c r="M94" s="24">
        <f t="shared" si="1"/>
        <v>1</v>
      </c>
      <c r="N94" s="7">
        <v>44173</v>
      </c>
      <c r="O94" s="8">
        <v>-5007242.6554000005</v>
      </c>
      <c r="P94" s="8">
        <v>-3448.4444999999978</v>
      </c>
      <c r="Q94" s="8">
        <v>-1501880.7141999998</v>
      </c>
      <c r="R94" s="8">
        <v>-3.0000007245689631E-4</v>
      </c>
      <c r="S94" s="6">
        <v>2479639.0946</v>
      </c>
      <c r="T94" s="6">
        <v>2479639.0946</v>
      </c>
      <c r="U94" s="6">
        <v>2479639.0946</v>
      </c>
      <c r="V94" s="9">
        <v>977758.38040000002</v>
      </c>
      <c r="W94" s="9">
        <v>977758.38009999995</v>
      </c>
      <c r="X94" s="10">
        <v>43720</v>
      </c>
      <c r="Y94" s="11">
        <v>90</v>
      </c>
      <c r="Z94" s="11">
        <v>90.322173177099998</v>
      </c>
      <c r="AA94" s="14" t="s">
        <v>54</v>
      </c>
    </row>
    <row r="95" spans="1:27" ht="15.75" x14ac:dyDescent="0.35">
      <c r="A95" s="4">
        <v>2019</v>
      </c>
      <c r="B95" s="4" t="s">
        <v>36</v>
      </c>
      <c r="C95" s="4" t="s">
        <v>74</v>
      </c>
      <c r="D95" s="12">
        <v>853142</v>
      </c>
      <c r="E95" s="14" t="s">
        <v>97</v>
      </c>
      <c r="F95" s="14" t="s">
        <v>156</v>
      </c>
      <c r="G95" s="5" t="s">
        <v>150</v>
      </c>
      <c r="H95" s="6">
        <v>2801081.69</v>
      </c>
      <c r="I95" s="14" t="s">
        <v>138</v>
      </c>
      <c r="J95" s="14">
        <v>3</v>
      </c>
      <c r="K95" s="5" t="s">
        <v>38</v>
      </c>
      <c r="L95" s="6">
        <v>2801081.69</v>
      </c>
      <c r="M95" s="24">
        <f t="shared" si="1"/>
        <v>1</v>
      </c>
      <c r="N95" s="7">
        <v>44128</v>
      </c>
      <c r="O95" s="8">
        <v>-9000.0016999999061</v>
      </c>
      <c r="P95" s="8">
        <v>-3448.4444999999978</v>
      </c>
      <c r="Q95" s="8">
        <v>0</v>
      </c>
      <c r="R95" s="8">
        <v>0</v>
      </c>
      <c r="S95" s="6">
        <v>2792081.6883</v>
      </c>
      <c r="T95" s="6">
        <v>2792081.6883</v>
      </c>
      <c r="U95" s="6">
        <v>0</v>
      </c>
      <c r="V95" s="9">
        <v>0</v>
      </c>
      <c r="W95" s="9">
        <v>0</v>
      </c>
      <c r="X95" s="10">
        <v>43628</v>
      </c>
      <c r="Y95" s="11">
        <v>34</v>
      </c>
      <c r="Z95" s="11">
        <v>34</v>
      </c>
      <c r="AA95" s="14" t="s">
        <v>64</v>
      </c>
    </row>
    <row r="96" spans="1:27" ht="15.75" x14ac:dyDescent="0.35">
      <c r="A96" s="4">
        <v>2019</v>
      </c>
      <c r="B96" s="4" t="s">
        <v>36</v>
      </c>
      <c r="C96" s="4" t="s">
        <v>74</v>
      </c>
      <c r="D96" s="12">
        <v>853142</v>
      </c>
      <c r="E96" s="14" t="s">
        <v>97</v>
      </c>
      <c r="F96" s="14" t="s">
        <v>156</v>
      </c>
      <c r="G96" s="5" t="s">
        <v>150</v>
      </c>
      <c r="H96" s="6">
        <v>2801081.69</v>
      </c>
      <c r="I96" s="14" t="s">
        <v>138</v>
      </c>
      <c r="J96" s="14">
        <v>3</v>
      </c>
      <c r="K96" s="5" t="s">
        <v>38</v>
      </c>
      <c r="L96" s="6">
        <v>2801081.69</v>
      </c>
      <c r="M96" s="24">
        <f t="shared" si="1"/>
        <v>1</v>
      </c>
      <c r="N96" s="7">
        <v>44128</v>
      </c>
      <c r="O96" s="8">
        <v>-3448.4444999999978</v>
      </c>
      <c r="P96" s="8">
        <v>-3448.4444999999978</v>
      </c>
      <c r="Q96" s="8">
        <v>0</v>
      </c>
      <c r="R96" s="8">
        <v>0</v>
      </c>
      <c r="S96" s="6">
        <v>2792081.6883</v>
      </c>
      <c r="T96" s="6">
        <v>2792081.6883</v>
      </c>
      <c r="U96" s="6">
        <v>0</v>
      </c>
      <c r="V96" s="9">
        <v>0</v>
      </c>
      <c r="W96" s="9">
        <v>0</v>
      </c>
      <c r="X96" s="10">
        <v>43515</v>
      </c>
      <c r="Y96" s="11">
        <v>90</v>
      </c>
      <c r="Z96" s="11">
        <v>88.828158418599998</v>
      </c>
      <c r="AA96" s="14" t="s">
        <v>66</v>
      </c>
    </row>
    <row r="97" spans="1:27" ht="15.75" x14ac:dyDescent="0.35">
      <c r="A97" s="4">
        <v>2019</v>
      </c>
      <c r="B97" s="4" t="s">
        <v>36</v>
      </c>
      <c r="C97" s="4" t="s">
        <v>74</v>
      </c>
      <c r="D97" s="12">
        <v>853676</v>
      </c>
      <c r="E97" s="14" t="s">
        <v>97</v>
      </c>
      <c r="F97" s="14" t="s">
        <v>156</v>
      </c>
      <c r="G97" s="5" t="s">
        <v>151</v>
      </c>
      <c r="H97" s="6">
        <v>33988817.960000001</v>
      </c>
      <c r="I97" s="14" t="s">
        <v>138</v>
      </c>
      <c r="J97" s="14">
        <v>3</v>
      </c>
      <c r="K97" s="5" t="s">
        <v>38</v>
      </c>
      <c r="L97" s="6">
        <v>33988817.960000001</v>
      </c>
      <c r="M97" s="24">
        <f t="shared" si="1"/>
        <v>1</v>
      </c>
      <c r="N97" s="7">
        <v>44640</v>
      </c>
      <c r="O97" s="8">
        <v>-12634342.7522</v>
      </c>
      <c r="P97" s="8">
        <v>-3448.4444999999978</v>
      </c>
      <c r="Q97" s="8">
        <v>-10510793.1943</v>
      </c>
      <c r="R97" s="8">
        <v>9.999983012676239E-5</v>
      </c>
      <c r="S97" s="6">
        <v>21354475.207800001</v>
      </c>
      <c r="T97" s="6">
        <v>21354475.207800001</v>
      </c>
      <c r="U97" s="6">
        <v>19456520.7234</v>
      </c>
      <c r="V97" s="9">
        <v>8945727.5291000009</v>
      </c>
      <c r="W97" s="9">
        <v>8945727.5292000007</v>
      </c>
      <c r="X97" s="10">
        <v>43750</v>
      </c>
      <c r="Y97" s="11">
        <v>144.6870986296</v>
      </c>
      <c r="Z97" s="11">
        <v>128.09139818470001</v>
      </c>
      <c r="AA97" s="14" t="s">
        <v>47</v>
      </c>
    </row>
    <row r="98" spans="1:27" ht="15.75" x14ac:dyDescent="0.35">
      <c r="A98" s="4">
        <v>2019</v>
      </c>
      <c r="B98" s="4" t="s">
        <v>26</v>
      </c>
      <c r="C98" s="4" t="s">
        <v>74</v>
      </c>
      <c r="D98" s="12">
        <v>853686</v>
      </c>
      <c r="E98" s="14" t="s">
        <v>97</v>
      </c>
      <c r="F98" s="14" t="s">
        <v>156</v>
      </c>
      <c r="G98" s="5" t="s">
        <v>152</v>
      </c>
      <c r="H98" s="6">
        <v>33988817.960000001</v>
      </c>
      <c r="I98" s="14" t="s">
        <v>138</v>
      </c>
      <c r="J98" s="14">
        <v>3</v>
      </c>
      <c r="K98" s="5" t="s">
        <v>38</v>
      </c>
      <c r="L98" s="6">
        <v>33988817.960000001</v>
      </c>
      <c r="M98" s="24">
        <f t="shared" si="1"/>
        <v>1</v>
      </c>
      <c r="N98" s="7">
        <v>44640</v>
      </c>
      <c r="O98" s="8">
        <v>-100074.35869999975</v>
      </c>
      <c r="P98" s="8">
        <v>-3448.4444999999978</v>
      </c>
      <c r="Q98" s="8">
        <v>-0.65029999986290932</v>
      </c>
      <c r="R98" s="8">
        <v>-7165380.4216000009</v>
      </c>
      <c r="S98" s="6">
        <v>37596595.7513</v>
      </c>
      <c r="T98" s="6">
        <v>37596595.7513</v>
      </c>
      <c r="U98" s="6">
        <v>18310073.884300001</v>
      </c>
      <c r="V98" s="9">
        <v>18310073.234000001</v>
      </c>
      <c r="W98" s="9">
        <v>11144692.8124</v>
      </c>
      <c r="X98" s="10">
        <v>43781</v>
      </c>
      <c r="Y98" s="11">
        <v>144.6870986296</v>
      </c>
      <c r="Z98" s="11">
        <v>128.09139818470001</v>
      </c>
      <c r="AA98" s="14" t="s">
        <v>49</v>
      </c>
    </row>
    <row r="99" spans="1:27" ht="15.75" x14ac:dyDescent="0.35">
      <c r="A99" s="4">
        <v>2019</v>
      </c>
      <c r="B99" s="4" t="s">
        <v>39</v>
      </c>
      <c r="C99" s="4" t="s">
        <v>74</v>
      </c>
      <c r="D99" s="12">
        <v>853685</v>
      </c>
      <c r="E99" s="14" t="s">
        <v>97</v>
      </c>
      <c r="F99" s="14" t="s">
        <v>156</v>
      </c>
      <c r="G99" s="5" t="s">
        <v>153</v>
      </c>
      <c r="H99" s="6">
        <v>33988817.960000001</v>
      </c>
      <c r="I99" s="14" t="s">
        <v>138</v>
      </c>
      <c r="J99" s="14">
        <v>3</v>
      </c>
      <c r="K99" s="5" t="s">
        <v>38</v>
      </c>
      <c r="L99" s="6">
        <v>33988817.960000001</v>
      </c>
      <c r="M99" s="24">
        <f t="shared" si="1"/>
        <v>1</v>
      </c>
      <c r="N99" s="7">
        <v>44640</v>
      </c>
      <c r="O99" s="8">
        <v>-14001972.022799999</v>
      </c>
      <c r="P99" s="8">
        <v>-28274635.665199995</v>
      </c>
      <c r="Q99" s="8">
        <v>-13050738.742600009</v>
      </c>
      <c r="R99" s="8">
        <v>-9945552.2475000024</v>
      </c>
      <c r="S99" s="6">
        <v>157517839.3872</v>
      </c>
      <c r="T99" s="6">
        <v>129243203.722</v>
      </c>
      <c r="U99" s="6">
        <v>101567673.00220001</v>
      </c>
      <c r="V99" s="9">
        <v>88516934.259599999</v>
      </c>
      <c r="W99" s="9">
        <v>78571382.012099996</v>
      </c>
      <c r="X99" s="10">
        <v>43811</v>
      </c>
      <c r="Y99" s="11">
        <v>144.6870986296</v>
      </c>
      <c r="Z99" s="11">
        <v>128.09139818470001</v>
      </c>
      <c r="AA99" s="14" t="s">
        <v>51</v>
      </c>
    </row>
    <row r="100" spans="1:27" ht="15.75" x14ac:dyDescent="0.35">
      <c r="A100" s="4">
        <v>2021</v>
      </c>
      <c r="B100" s="4" t="s">
        <v>39</v>
      </c>
      <c r="C100" s="4" t="s">
        <v>27</v>
      </c>
      <c r="D100" s="12" t="s">
        <v>154</v>
      </c>
      <c r="E100" s="14" t="s">
        <v>104</v>
      </c>
      <c r="F100" s="14" t="s">
        <v>105</v>
      </c>
      <c r="G100" s="5" t="s">
        <v>155</v>
      </c>
      <c r="H100" s="6">
        <v>45345345</v>
      </c>
      <c r="I100" s="14" t="s">
        <v>138</v>
      </c>
      <c r="J100" s="14">
        <v>2</v>
      </c>
      <c r="K100" s="5" t="s">
        <v>32</v>
      </c>
      <c r="L100" s="6">
        <v>2400000</v>
      </c>
      <c r="M100" s="24">
        <f t="shared" si="1"/>
        <v>5.292715272096838E-2</v>
      </c>
      <c r="N100" s="7">
        <v>43758</v>
      </c>
      <c r="O100" s="8">
        <v>-32550.480200000107</v>
      </c>
      <c r="P100" s="8">
        <v>-1640878.2600000007</v>
      </c>
      <c r="Q100" s="8">
        <v>22333</v>
      </c>
      <c r="R100" s="8">
        <v>33444</v>
      </c>
      <c r="S100" s="6">
        <v>40467</v>
      </c>
      <c r="T100" s="6">
        <v>40467</v>
      </c>
      <c r="U100" s="6">
        <v>40467</v>
      </c>
      <c r="V100" s="9">
        <v>40467</v>
      </c>
      <c r="W100" s="9">
        <v>40467</v>
      </c>
      <c r="X100" s="10">
        <v>43881</v>
      </c>
      <c r="Y100" s="11">
        <v>144.6870986296</v>
      </c>
      <c r="Z100" s="11">
        <v>128.09139818470001</v>
      </c>
      <c r="AA100" s="14" t="s">
        <v>56</v>
      </c>
    </row>
  </sheetData>
  <sheetProtection selectLockedCells="1" selectUnlockedCells="1"/>
  <autoFilter ref="A1:AA100" xr:uid="{46A9406B-78A5-45FB-9D87-C1B1EB81D0DF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PivotTables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</dc:creator>
  <cp:lastModifiedBy>Admin</cp:lastModifiedBy>
  <dcterms:created xsi:type="dcterms:W3CDTF">2021-08-19T19:42:16Z</dcterms:created>
  <dcterms:modified xsi:type="dcterms:W3CDTF">2024-07-01T18:16:08Z</dcterms:modified>
</cp:coreProperties>
</file>