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vetlana\Downloads\"/>
    </mc:Choice>
  </mc:AlternateContent>
  <bookViews>
    <workbookView xWindow="0" yWindow="0" windowWidth="23040" windowHeight="8676"/>
  </bookViews>
  <sheets>
    <sheet name="BugReport" sheetId="1" r:id="rId1"/>
  </sheets>
  <definedNames>
    <definedName name="_xlnm._FilterDatabase" localSheetId="0" hidden="1">BugReport!$A$1:$K$199</definedName>
  </definedNames>
  <calcPr calcId="162913"/>
</workbook>
</file>

<file path=xl/calcChain.xml><?xml version="1.0" encoding="utf-8"?>
<calcChain xmlns="http://schemas.openxmlformats.org/spreadsheetml/2006/main">
  <c r="B73" i="1" l="1"/>
  <c r="J72" i="1"/>
  <c r="B72" i="1"/>
  <c r="J71" i="1"/>
  <c r="B71" i="1"/>
  <c r="J70" i="1"/>
  <c r="B70" i="1"/>
  <c r="J69" i="1"/>
  <c r="B69" i="1"/>
  <c r="J68" i="1"/>
  <c r="B68" i="1"/>
  <c r="J67" i="1"/>
  <c r="B67" i="1"/>
  <c r="B167" i="1"/>
  <c r="J66" i="1"/>
  <c r="B66" i="1"/>
  <c r="B141" i="1"/>
  <c r="J65" i="1"/>
  <c r="B65" i="1"/>
  <c r="J64" i="1"/>
  <c r="B64" i="1"/>
  <c r="J63" i="1"/>
  <c r="B63" i="1"/>
  <c r="J62" i="1"/>
  <c r="B62" i="1"/>
  <c r="J61" i="1"/>
  <c r="B61" i="1"/>
  <c r="J60" i="1"/>
  <c r="B60" i="1"/>
  <c r="J59" i="1"/>
  <c r="B59" i="1"/>
  <c r="J58" i="1"/>
  <c r="B58" i="1"/>
  <c r="J57" i="1"/>
  <c r="B57" i="1"/>
  <c r="J56" i="1"/>
  <c r="B56" i="1"/>
  <c r="J55" i="1"/>
  <c r="B55" i="1"/>
  <c r="J54" i="1"/>
  <c r="B54" i="1"/>
  <c r="J53" i="1"/>
  <c r="B53" i="1"/>
  <c r="J52" i="1"/>
  <c r="B52" i="1"/>
  <c r="J51" i="1"/>
  <c r="B51" i="1"/>
  <c r="J50" i="1"/>
  <c r="B50" i="1"/>
  <c r="J49" i="1"/>
  <c r="B49" i="1"/>
  <c r="J48" i="1"/>
  <c r="B48" i="1"/>
  <c r="J47" i="1"/>
  <c r="B47" i="1"/>
  <c r="J46" i="1"/>
  <c r="B46" i="1"/>
  <c r="B45" i="1"/>
  <c r="J199" i="1"/>
  <c r="B199" i="1"/>
  <c r="B44" i="1"/>
  <c r="J198" i="1"/>
  <c r="B198" i="1"/>
  <c r="J197" i="1"/>
  <c r="B197" i="1"/>
  <c r="J166" i="1"/>
  <c r="B166" i="1"/>
  <c r="J165" i="1"/>
  <c r="B165" i="1"/>
  <c r="J196" i="1"/>
  <c r="B196" i="1"/>
  <c r="B43" i="1"/>
  <c r="J42" i="1"/>
  <c r="B42" i="1"/>
  <c r="J41" i="1"/>
  <c r="B41" i="1"/>
  <c r="J195" i="1"/>
  <c r="B195" i="1"/>
  <c r="J194" i="1"/>
  <c r="B194" i="1"/>
  <c r="J193" i="1"/>
  <c r="B193" i="1"/>
  <c r="B40" i="1"/>
  <c r="J39" i="1"/>
  <c r="B39" i="1"/>
  <c r="J38" i="1"/>
  <c r="B38" i="1"/>
  <c r="B37" i="1"/>
  <c r="J192" i="1"/>
  <c r="B192" i="1"/>
  <c r="J191" i="1"/>
  <c r="B191" i="1"/>
  <c r="J36" i="1"/>
  <c r="B36" i="1"/>
  <c r="J35" i="1"/>
  <c r="B35" i="1"/>
  <c r="B34" i="1"/>
  <c r="J33" i="1"/>
  <c r="B33" i="1"/>
  <c r="J32" i="1"/>
  <c r="B32" i="1"/>
  <c r="J190" i="1"/>
  <c r="B190" i="1"/>
  <c r="B31" i="1"/>
  <c r="J30" i="1"/>
  <c r="B30" i="1"/>
  <c r="J29" i="1"/>
  <c r="B29" i="1"/>
  <c r="J189" i="1"/>
  <c r="B189" i="1"/>
  <c r="J164" i="1"/>
  <c r="B164" i="1"/>
  <c r="J163" i="1"/>
  <c r="B163" i="1"/>
  <c r="J162" i="1"/>
  <c r="B162" i="1"/>
  <c r="J161" i="1"/>
  <c r="B161" i="1"/>
  <c r="B28" i="1"/>
  <c r="B27" i="1"/>
  <c r="B26" i="1"/>
  <c r="B25" i="1"/>
  <c r="J188" i="1"/>
  <c r="B188" i="1"/>
  <c r="B187" i="1"/>
  <c r="B186" i="1"/>
  <c r="B185" i="1"/>
  <c r="B184" i="1"/>
  <c r="J183" i="1"/>
  <c r="B183" i="1"/>
  <c r="B24" i="1"/>
  <c r="B23" i="1"/>
  <c r="B22" i="1"/>
  <c r="B21" i="1"/>
  <c r="B20" i="1"/>
  <c r="B19" i="1"/>
  <c r="B18" i="1"/>
  <c r="J17" i="1"/>
  <c r="B17" i="1"/>
  <c r="J16" i="1"/>
  <c r="B16" i="1"/>
  <c r="J15" i="1"/>
  <c r="B15" i="1"/>
  <c r="J14" i="1"/>
  <c r="B14" i="1"/>
  <c r="J13" i="1"/>
  <c r="B13" i="1"/>
  <c r="J12" i="1"/>
  <c r="B12" i="1"/>
  <c r="J11" i="1"/>
  <c r="B11" i="1"/>
  <c r="J10" i="1"/>
  <c r="B10" i="1"/>
  <c r="J9" i="1"/>
  <c r="B9" i="1"/>
  <c r="J8" i="1"/>
  <c r="B8" i="1"/>
  <c r="J160" i="1"/>
  <c r="B160" i="1"/>
  <c r="J159" i="1"/>
  <c r="B159" i="1"/>
  <c r="J158" i="1"/>
  <c r="B158" i="1"/>
  <c r="J157" i="1"/>
  <c r="B157" i="1"/>
  <c r="J156" i="1"/>
  <c r="B156" i="1"/>
  <c r="J155" i="1"/>
  <c r="B155" i="1"/>
  <c r="J154" i="1"/>
  <c r="B154" i="1"/>
  <c r="B182" i="1"/>
  <c r="J153" i="1"/>
  <c r="B153" i="1"/>
  <c r="J152" i="1"/>
  <c r="B152" i="1"/>
  <c r="J151" i="1"/>
  <c r="B151" i="1"/>
  <c r="J150" i="1"/>
  <c r="B150" i="1"/>
  <c r="J149" i="1"/>
  <c r="B149" i="1"/>
  <c r="J148" i="1"/>
  <c r="B148" i="1"/>
  <c r="J147" i="1"/>
  <c r="B147" i="1"/>
  <c r="J146" i="1"/>
  <c r="B146" i="1"/>
  <c r="J145" i="1"/>
  <c r="B145" i="1"/>
  <c r="J7" i="1"/>
  <c r="B7" i="1"/>
  <c r="J6" i="1"/>
  <c r="B6" i="1"/>
  <c r="J5" i="1"/>
  <c r="B5" i="1"/>
  <c r="J4" i="1"/>
  <c r="B4" i="1"/>
  <c r="J3" i="1"/>
  <c r="B3" i="1"/>
  <c r="J2" i="1"/>
  <c r="B2" i="1"/>
  <c r="B140" i="1"/>
  <c r="B139" i="1"/>
  <c r="B138" i="1"/>
  <c r="B137" i="1"/>
  <c r="B136" i="1"/>
  <c r="B135" i="1"/>
  <c r="B134" i="1"/>
  <c r="B133" i="1"/>
  <c r="B132" i="1"/>
  <c r="B131" i="1"/>
  <c r="B130" i="1"/>
  <c r="B129" i="1"/>
  <c r="B128" i="1"/>
  <c r="B127" i="1"/>
  <c r="B126" i="1"/>
  <c r="B125" i="1"/>
  <c r="B124" i="1"/>
  <c r="B123" i="1"/>
  <c r="B122" i="1"/>
  <c r="B121" i="1"/>
  <c r="B120" i="1"/>
  <c r="J119" i="1"/>
  <c r="B119" i="1"/>
  <c r="J181" i="1"/>
  <c r="B181" i="1"/>
  <c r="J180" i="1"/>
  <c r="B180" i="1"/>
  <c r="J179" i="1"/>
  <c r="B179" i="1"/>
  <c r="J178" i="1"/>
  <c r="B178" i="1"/>
  <c r="J177" i="1"/>
  <c r="B177" i="1"/>
  <c r="J176" i="1"/>
  <c r="B176" i="1"/>
  <c r="J175" i="1"/>
  <c r="B175" i="1"/>
  <c r="J174" i="1"/>
  <c r="B174" i="1"/>
  <c r="J173" i="1"/>
  <c r="B173" i="1"/>
  <c r="J172" i="1"/>
  <c r="B172" i="1"/>
  <c r="B118" i="1"/>
  <c r="B117" i="1"/>
  <c r="B116" i="1"/>
  <c r="B115" i="1"/>
  <c r="B114" i="1"/>
  <c r="B113" i="1"/>
  <c r="B112" i="1"/>
  <c r="B111" i="1"/>
  <c r="B110" i="1"/>
  <c r="B109" i="1"/>
  <c r="J171" i="1"/>
  <c r="B171" i="1"/>
  <c r="J170" i="1"/>
  <c r="B170" i="1"/>
  <c r="J169" i="1"/>
  <c r="B169" i="1"/>
  <c r="J168" i="1"/>
  <c r="B168" i="1"/>
  <c r="J144" i="1"/>
  <c r="B144" i="1"/>
  <c r="J143" i="1"/>
  <c r="B143" i="1"/>
  <c r="J142" i="1"/>
  <c r="B142"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alcChain>
</file>

<file path=xl/sharedStrings.xml><?xml version="1.0" encoding="utf-8"?>
<sst xmlns="http://schemas.openxmlformats.org/spreadsheetml/2006/main" count="1885" uniqueCount="507">
  <si>
    <t>Issue Type</t>
  </si>
  <si>
    <t>Key</t>
  </si>
  <si>
    <t>Summary</t>
  </si>
  <si>
    <t>Reporter</t>
  </si>
  <si>
    <t>Priority</t>
  </si>
  <si>
    <t>Environment</t>
  </si>
  <si>
    <t>Description</t>
  </si>
  <si>
    <t>Attachment</t>
  </si>
  <si>
    <t>Components</t>
  </si>
  <si>
    <t>Epic Link</t>
  </si>
  <si>
    <t>Labels</t>
  </si>
  <si>
    <t>Bug</t>
  </si>
  <si>
    <t>9 класс&gt;Биология: There is no any information in the dropdown menu "Дополнительные материалы"</t>
  </si>
  <si>
    <t>Raman Kotau</t>
  </si>
  <si>
    <t>Medium</t>
  </si>
  <si>
    <t>Windows 10 20H2 build 19042.1237
Chrome v.94.0.4606.81</t>
  </si>
  <si>
    <t>STR
1. Open link https://eior.by/obrazovanie/obshchee-srednee/index.php
2. Choose 9 класс
3. Choose Биология</t>
  </si>
  <si>
    <t/>
  </si>
  <si>
    <t>Образование 9 класс</t>
  </si>
  <si>
    <t>9 класс&gt;Русская литература: Topic №29 have no test task</t>
  </si>
  <si>
    <t>STR1. Open link https://eior.by/obrazovanie/obshchee-srednee/index.php
2. Choose 9 класс
3. Choose Химия
4. Open "Тема 29. Применение соединений углерода и кремния: понятие о строительных материалах (цемент, бетон, керамика, стекло). Видеоопыт «Распознавание ионов кислотных остатков (хлорид-, сульфат- и карбонат-ионов)»"
5. Click on dropdown menu "Пройти тест"</t>
  </si>
  <si>
    <t xml:space="preserve">9 класс&gt;Химия: There is no any information in the dropdown menu "Дополнительные материалы" </t>
  </si>
  <si>
    <t xml:space="preserve">STR1. Open link https://eior.by/obrazovanie/obshchee-srednee/index.php
2. Choose 9 класс
3. Choose Химия
</t>
  </si>
  <si>
    <t>9 класс&gt;Французский язык: There is no video content in topics №50, 53, 57</t>
  </si>
  <si>
    <t xml:space="preserve">STR
1. Open link https://eior.by/obrazovanie/obshchee-srednee/index.php
2. Choose 9 класс
3. Choose Французский язык
4. Check every topic on the summary </t>
  </si>
  <si>
    <t>9 класс&gt;Французский язык: There is no any content in dropdown menu "Дополнительные материалы"</t>
  </si>
  <si>
    <t>STR1. Open link https://eior.by/obrazovanie/obshchee-srednee/index.php
2. Choose 9 класс
3. Choose Французкий язык
4. Open every topic from №49 to №81</t>
  </si>
  <si>
    <t>9 класс&gt;Французский язык: Empty page in topics №66, 70 and №72, 78</t>
  </si>
  <si>
    <t>STR
1. Open link https://eior.by/obrazovanie/obshchee-srednee/index.php
2. Choose 9 класс
3. Choose Французкий язык
4. Click on the dropdown menu "Современные средства коммуникации"</t>
  </si>
  <si>
    <t>9 класс&gt;Французский язык: There is no topics №56, 61</t>
  </si>
  <si>
    <t xml:space="preserve">STR1. Open link https://eior.by/obrazovanie/obshchee-srednee/index.php
2. Choose 9 класс
3. Choose Французкий язык
</t>
  </si>
  <si>
    <t>9 класс&gt;Физика: Empty page if we try to open theoretical material link</t>
  </si>
  <si>
    <t>STR1. Open link https://eior.by/obrazovanie/obshchee-srednee/index.php
2. Choose 9 класс
3. Choose Русский язык
4. Open topic "Тема 20. Деформация тел. Сила упругости. Закон Гука"
5. Click the link with title «Физика. 9 класс» (авторы: Л. А. Исаченкова, А. А. Сокольский, Е. В. Захаревич), 2019 § 19</t>
  </si>
  <si>
    <t>9 класс&gt;Физика: There is no video content in topics №1-4, 9, 11</t>
  </si>
  <si>
    <t xml:space="preserve">STR1. Open link https://eior.by/obrazovanie/obshchee-srednee/index.php
2. Choose 9 класс
3. Choose Физика
4. Check every topic on the summary </t>
  </si>
  <si>
    <t>9 класс&gt;Физика: Topic №22 have no test task</t>
  </si>
  <si>
    <t>STR1. Open link https://eior.by/obrazovanie/obshchee-srednee/index.php
2. Choose 9 класс
3. Choose Физика
4. Open topic: "Тема 22. Силы трения. Силы сопротивления среды"</t>
  </si>
  <si>
    <t>9 класс&gt;Физика: Topic №20 wrong title name on top</t>
  </si>
  <si>
    <t>STR1. Open link https://eior.by/obrazovanie/obshchee-srednee/index.php
2. Choose 9 класс
3. Choose Физика
4. Open topic "Тема 20. Деформация тел. Сила упругости. Закон Гука"</t>
  </si>
  <si>
    <t>9 класс&gt;Физика: There is no topics №10, 12, 15, 21, 23, 25, 30, 31, 33, 36, 40</t>
  </si>
  <si>
    <t xml:space="preserve">STR1. Open link https://eior.by/obrazovanie/obshchee-srednee/index.php
2. Choose 9 класс
3. Choose Физика
</t>
  </si>
  <si>
    <t>9 класс&gt;Русский язык: Empty page if we try to open theoretical material link</t>
  </si>
  <si>
    <t xml:space="preserve">STR1. Open link https://eior.by/obrazovanie/obshchee-srednee/index.php
2. Choose 9 класс
3. Choose Русский языу
4. Open topic "Тема 16. Чужая речь и её виды. Прямая речь. Знаки препинания в предложениях с прямой речью. Диалог. Пунктуационное оформление диалога"
5. Click the link with title «Русский язык. 9 класс» (авторы: Л. А. Мурина и др.), 2019 § 34-36 </t>
  </si>
  <si>
    <t>9 класс&gt;Русская литература: There is no embedded video in topic №16</t>
  </si>
  <si>
    <t>STR1. Open link https://eior.by/obrazovanie/obshchee-srednee/index.php
2. Choose 9 класс
3. Choose Русская литература
4. Open topic "Тема 16. Философская лирика А. С. Пушкина. «Брожу ли я вдоль улиц шумных…», «Вновь я посетил…», «Дар напрасный, дар случайный…»"</t>
  </si>
  <si>
    <t>9 класс&gt;Русская литература: Topics №12, 20, 22, 23 have no test task</t>
  </si>
  <si>
    <t>STR1. Open link https://eior.by/obrazovanie/obshchee-srednee/index.php
2. Choose 9 класс
3. Choose Русская литература
4. Open topics:
   4.1 "Тема 12. А. С. Грибоедов. Комедия «Горе от ума»"
   4.2 "Тема 20. Образ Ленского. (анализ глав 5 и 6). Характеристика дворянства в романе (анализ глав 7 и 8). Образ автора в романе"
   4.3 "Тема 22. Родина и современники в поэзии М. Ю. Лермонтова. Анализ стихотворений «Родина», «Когда волнуется желтеющая нива…», «Прощай немытая Россия…», «Дума», «Как часто пёстрою толпою окружён…»"
   4.4 "Тема 23. Тема поэта и поэзии в лирике Лермонтова"</t>
  </si>
  <si>
    <t>9 класс&gt;Русская литература: There is no topic №29</t>
  </si>
  <si>
    <t>STR1. Open link https://eior.by/obrazovanie/obshchee-srednee/index.php
2. Choose 9 класс
3. Choose Русская литература
4. Click on the dropdown menu "Переход к реализму"</t>
  </si>
  <si>
    <t>9 класс&gt;Обществоведение: There is no embedded video in topics №12-17</t>
  </si>
  <si>
    <t>STR1. Open link https://eior.by/obrazovanie/obshchee-srednee/index.php
2. Choose 9 класс
3. Choose Обществоведение
4. Open topics:
   4.1 "Тема 12. Социальные нормы изменяются вместе с обществом?"
   4.2 "Тема 13. Как связаны личность и государство?"
   4.3 "Тема 14. Основной закон государства"
   4.4 "Тема 15. Мы все разные — мы все равные?"
   4.5 "Тема 16. Права и ответственность несовершеннолетних"
   4.6 "Тема 17. Как устроена власть в нашем государстве?"</t>
  </si>
  <si>
    <t>9 класс&gt;Обществоведения: Topic №16 doesn't work</t>
  </si>
  <si>
    <t>STR1. Open link https://eior.by/obrazovanie/obshchee-srednee/index.php
2. Choose 9 класс
3. Choose Обществоведение
4. Try to open "Тема 16. Права и ответственность несовершеннолетних"</t>
  </si>
  <si>
    <t xml:space="preserve">9 класс&gt;История Беларуси: There is no any information in the dropdown menu "Дополнительные материалы" </t>
  </si>
  <si>
    <t xml:space="preserve">STR1. Open link https://eior.by/obrazovanie/obshchee-srednee/index.php
2. Choose 9 класс
3. Choose История Беларуси
</t>
  </si>
  <si>
    <t>9 класс&gt;Искусство: Empty block in "Дополнительные материалы" dropdown menu of topics №-17</t>
  </si>
  <si>
    <t xml:space="preserve">STR1. Open link https://eior.by/obrazovanie/obshchee-srednee/index.php
2. Choose 9 класс
3. Choose Искусство
4. Check every topic on the summary </t>
  </si>
  <si>
    <t>9 класс&gt;Искусство: Empty block in "Уметь" dropdown menu of topics №3, 4, 6-9</t>
  </si>
  <si>
    <t>9 класс&gt;Информатика: Empty blocks in the dropdown menu "Дополнительные материалы" in the topics №1-18.1</t>
  </si>
  <si>
    <t xml:space="preserve">STR1. Open link https://eior.by/obrazovanie/obshchee-srednee/index.php
2. Choose 9 класс
3. Choose Информатика
4. Check every topic on the summary </t>
  </si>
  <si>
    <t>9 класс&gt;Геометрия: There is no embedded video in topics №1-5, 10-16</t>
  </si>
  <si>
    <t xml:space="preserve">STR1. Open link https://eior.by/obrazovanie/obshchee-srednee/index.php
2. Choose 9 класс
3. Choose Геометрия
4. Check every topic on the summary </t>
  </si>
  <si>
    <t>9 класс&gt;Геометрия: Empty blocks in the dropdown menu "Дополнительные материалы" in the topics №7-9</t>
  </si>
  <si>
    <t>STR1. Open link https://eior.by/obrazovanie/obshchee-srednee/index.php
2. Choose 9 класс
3. Choose Геометрия
4. Choose topic №7
5. Choose topic №8
6. Choose topic №9</t>
  </si>
  <si>
    <t>9 класс&gt;География: Empty block in "Дополнительные материалы" dropdown menu of topics №1, 4, 6, 10-20</t>
  </si>
  <si>
    <t xml:space="preserve">STR
1. Open link https://eior.by/obrazovanie/obshchee-srednee/index.php
2. Choose 9 класс
3. Choose География
4. Check every topic on the summary </t>
  </si>
  <si>
    <t>9 класс&gt;География: Topic №21 is empty</t>
  </si>
  <si>
    <t xml:space="preserve">Windows 10 20H2 build 19042.1237
Chrome v.94.0.4606.81
</t>
  </si>
  <si>
    <t xml:space="preserve">STR
1. Open link https://eior.by/obrazovanie/obshchee-srednee/index.php
2. Choose 9 класс
3. Choose География
4. Click on the drop-down menu "Природное районирование Беларуси"
</t>
  </si>
  <si>
    <t xml:space="preserve">*+STR+*
1. Open link https://eior.by/obrazovanie/obshchee-srednee/index.php
2. Choose 9 класс
3. Choose География
4. Click the drop-down menu "Природное районирование Беларуси"
</t>
  </si>
  <si>
    <t>Тема 8 - Empty block in "Дополнительные материалы"</t>
  </si>
  <si>
    <t>STR
1. Open [https://eior.by/obrazovanie/obshchee-srednee/index.php|https://eior.by/obrazovanie/obshchee-srednee/index.php]
2. Choose "9 класс"
3. Choose "Всемирная история"
4. Click on topic "[*Тема 8.*|https://eior.by/catalog_lecture/9-klass/vsemirnaya-istoriya/8.php][ Наука и культура Западной Европы и США в межвоенный период|https://eior.by/catalog_lecture/9-klass/vsemirnaya-istoriya/8.php]"
5. Click on the dropdown menu "Дополнительные материалы"</t>
  </si>
  <si>
    <t>9 класс&gt;Всемирная история: Empty block in "Дополнительные материалы"</t>
  </si>
  <si>
    <t>STR
1. Open https://eior.by/obrazovanie/obshchee-srednee/index.php
2. Choose "9 класс"
3. Choose "Всемирная история"
4. Click on topic "Тема 6. Международные отношения в 1930-х гг.»"
5. Click on the dropdown menu "Дополнительные материалы"</t>
  </si>
  <si>
    <t xml:space="preserve">9 класс&gt;Всемирная история: There is no any information in the dropdown menu "Дополнительные материалы" </t>
  </si>
  <si>
    <t>STR
1. Open https://eior.by/obrazovanie/obshchee-srednee/index.php
2. Select "9 класс"
3. Select "Всемирная история"
4. Open any topic of subject</t>
  </si>
  <si>
    <t>9 класс&gt;Немецкий язык: 1-47, 81-105 topics don't opens. Content of the each topic is absent</t>
  </si>
  <si>
    <t>STR1. Open https://eior.by/obrazovanie/obshchee-srednee/index.php
2. Click on "Общее среднее образование"
3. Choose in the drop-down menu of class "9 класс"
4. Choose in the drop-down menu of topic "Немецкий язык"
5. Click on any topic from the list (1-105)</t>
  </si>
  <si>
    <t>9 класс&gt;Французский язык: 1-48, 82-105 topics don't opens. Content of the each topic is absent</t>
  </si>
  <si>
    <t>STR1. Open https://eior.by/obrazovanie/obshchee-srednee/index.php
2. Click on "Общее среднее образование"
3. Choose in the drop-down menu of class "9 класс"
4. Choose in the drop-down menu of topic "Французский язык"
5. Click on any topic from the list (1-105)</t>
  </si>
  <si>
    <t>9 класс&gt;Испанский язык: 1-105 topics don't opens. Content of the each topic is absent</t>
  </si>
  <si>
    <t>STR1. Open https://eior.by/obrazovanie/obshchee-srednee/index.php
2. Click on "Общее среднее образование"
3. Choose in the drop-down menu of class "9 класс"
4. Choose in the drop-down menu of topic "Испанский язык"
5. Click on any topic from the list (1-105)</t>
  </si>
  <si>
    <t>9 класс&gt;Китайский язык: 1-105 topics don't opens. Content of the each topic is absent</t>
  </si>
  <si>
    <t>STR1. Open https://eior.by/obrazovanie/obshchee-srednee/index.php
2. Click on "Общее среднее образование"
3. Choose in the drop-down menu of class "9 класс"
4. Choose in the drop-down menu of topic "Китайский язык"
5. Click on any topic from the list (1-105)</t>
  </si>
  <si>
    <t xml:space="preserve">9 класс&gt;Беларуская мова: There is no any information in the dropdown menu "Дадаткавыя матэрыялы" </t>
  </si>
  <si>
    <t>*+STR+*
1. Open https://eior.by/obrazovanie/obshchee-srednee/index.php
2. Choose 9 класс
3. Choose Беларуская мова</t>
  </si>
  <si>
    <t>File robots.txt is missing</t>
  </si>
  <si>
    <t>Petr Morshnev</t>
  </si>
  <si>
    <t xml:space="preserve">File robots.txt required for search engine optimization. This file is missing on eior.by
*ACT: *File robots.txt is missing
*EXP:* a text file robots.txt should be displayed. It should contain directives for search engines
*STR:*
1) type in the address bar
https://eior.by/robots.txt
and press Enter
</t>
  </si>
  <si>
    <t>robots.txt.png</t>
  </si>
  <si>
    <t>Дополнительные материалы</t>
  </si>
  <si>
    <t>SEO</t>
  </si>
  <si>
    <t>The website returns a 403 Forbidden when entering the JS code in the search field</t>
  </si>
  <si>
    <t>Low</t>
  </si>
  <si>
    <t xml:space="preserve">The website returns a 403 Forbidden response instead of search results. After performing such a search, access to the site from this IP address is completely blocked.
ACT:The website returns a 403 Forbidden response instead of search results. After performing such a search, access to the site from this IP address is completely blocked.
EXP: The search processed the entered code snippet as a simple text value and returned the corresponding results
STR:
1) completely copy the executable fragment from TEST DATA and enter it in the search field on the site:
&lt;script src="[https://ajax.googleapis.com/ajax/libs/jquery/2.2.0/jquery.min.js|https://ajax.googleapis.com/ajax/libs/jquery/2.2.0/jquery.min.js]"&gt;&lt;/script&gt;
2) Try to open any working page of the web-site. For example:
[https://eior.by/|https://eior.by/|smart-link] </t>
  </si>
  <si>
    <t>403 forbidden.png;bandicam 2021-10-17 18-36-36-464.avi</t>
  </si>
  <si>
    <t>search</t>
  </si>
  <si>
    <t>An empty white page appears instead of a stub page</t>
  </si>
  <si>
    <t>High</t>
  </si>
  <si>
    <t>An empty white page appears instead of a stub page
*ACT*: An empty white page appears instead of a stub page
*EXP*: A stub page should appear, with a message that the user is trying to open a non-existent page
*STR:*
1. Open https://eior.by
2. Add a non-existent address to the address bar by adding /abracadabra and pressing Enter</t>
  </si>
  <si>
    <t>bandicam 2021-10-17 18-27-25-566.avi</t>
  </si>
  <si>
    <t>GUI</t>
  </si>
  <si>
    <t>[IE] The text from the placeholder becomes editable after the error "Вы не написали сообщение." appears for the text area of the feedback form</t>
  </si>
  <si>
    <t>Mikhail Luzan</t>
  </si>
  <si>
    <t xml:space="preserve">*Windows 10 Pro* 21H1 19043.1237
*Internet Explorer* </t>
  </si>
  <si>
    <t>The text from the placeholder becomes editable *after the error "Вы не написали сообщение."* appears for the text area of the feedback form. After that if you reload the page placeholder works correctly.
*Precondition:*
# Open the [https://eior.by/kontakty/|https://eior.by/kontakty/|smart-link] 
*STR:*
# Click the button "Отправить" of the feedback form 
# Check the text area of the feedback form
*Exp:* The text from the placeholder does not become editable after the error "Вы не написали сообщение." appears
*Act:* The text from the placeholder becomes editable after the error "Вы не написали сообщение." appears</t>
  </si>
  <si>
    <t>17_10_2021_65.mp4</t>
  </si>
  <si>
    <t>Контакты</t>
  </si>
  <si>
    <t>contacts;feedback;form</t>
  </si>
  <si>
    <t>[IE] The text area of the feedback form does not stretch when you hover the mouse in the lower right corner of the Контакты page</t>
  </si>
  <si>
    <t>The text area of the feedback form does not stretch when you hover the mouse in the lower right corner of the [https://eior.by/kontakty/|https://eior.by/kontakty/|smart-link] 
*Precondition:* 
# Open the [https://eior.by/kontakty/|https://eior.by/kontakty/|smart-link] 
*STR:*
# Try to stretch the text area of the feedback form
*Exp:* The text area stretches when you hover the mouse in the lower right corner
*Act:* The text area does not stretch when you hover the mouse in the lower right corner</t>
  </si>
  <si>
    <t>17_10_2021_64.mp4</t>
  </si>
  <si>
    <t>[IE] The headers of the feedback form fields are different in color on the Contacts page</t>
  </si>
  <si>
    <t>*Windows 10 Pro* 21H1 19043.1237
*Internet Explorer*</t>
  </si>
  <si>
    <t>*The headers* of the feedback form fields *are different* in color on the Contacts page. For headings *Ваш email, Тип сообщения, Ваше сообщение* a different color is pulled up in CSS
*Precondition:*
# Open the [https://eior.by/kontakty/|https://eior.by/kontakty/|smart-link] 
*STR:*
# Check the headers of the feedback form
*Exp:* The headers of the feedback form fields the same in color on the Contacts page
*Act:* The headers of the feedback form fields are different in color on the Contacts page</t>
  </si>
  <si>
    <t>17_10_2021_61.png;17_10_2021_62.png</t>
  </si>
  <si>
    <t>[MF] The movement of the text is blocked when you move the text with the space bar from the next line in the text area of the feedback form</t>
  </si>
  <si>
    <t>*Windows 10 Pro* 21H1 19043.1237
*Mozilla* v93.0</t>
  </si>
  <si>
    <t>*The movement* of the text *is blocked* when you move the text with the space bar from *the next line* in the text area of the feedback form. The cursor remains on the same line and disappears beyond the boundaries of the test area
*Precondition:*
# Open the [https://eior.by/kontakty/|https://eior.by/kontakty/|smart-link] 
# Click on the Text area field
*STR:*
# Write any word
# Put the cursor at the beginning of the word
# Hold down the space bar and follow the movement of the test
*Exp:* The movement of the text is not blocked when you move the text with the space bar from the next line
*Act:* The movement of the text is blocked when you move the text with the space bar from the next line</t>
  </si>
  <si>
    <t>17_10_2021_57.mp4</t>
  </si>
  <si>
    <t>9 класс&gt;Беларуская літаратура: Empty block in "Дадатковыя матэрыялы"</t>
  </si>
  <si>
    <t>STR
1. Open https://eior.by/obrazovanie/obshchee-srednee/index.php
2. Choose "9 класс"
3. Choose "Беларуская літаратура"
4. Click on topic "Тема 1. «Жыціе Ефрасінні Полацкай»"
5. Click on the dropdown menu "Дадатковыя матэрыялы"</t>
  </si>
  <si>
    <t>9 класс&gt;Беларуская літаратура: There is no any information in the dropdown menu "Дадатковыя матэрыялы"</t>
  </si>
  <si>
    <t>STR
1. Open https://eior.by/obrazovanie/obshchee-srednee/index.php
2. Select "9 класс"
3. Select "Беларуская літаратура"
4. Open any topic of subject</t>
  </si>
  <si>
    <t>9 класс&gt;Беларуская літаратура: No access to theoretical material in topics №27</t>
  </si>
  <si>
    <t xml:space="preserve">STR
1. Open https://eior.by/obrazovanie/obshchee-srednee/index.php
2. Choose "9 класс"
3. Choose "Беларуская літаратура"
4. Click on topic "Тема 27. Паўтарэнне і падагульненне вывучанага за год"
</t>
  </si>
  <si>
    <t>9 класс&gt;Беларуская літаратура: No access to theoretical material in topics № 26</t>
  </si>
  <si>
    <t>+*STR*+
1. Open [https://eior.by/obrazovanie/obshchee-srednee/index.php|https://eior.by/obrazovanie/obshchee-srednee/index.php]
2. Choose "9 класс"
3. Choose "Беларуская літаратура"
4. Click on topic "[*Тема 26.*|https://eior.by/catalog_lecture/9-klass/bellit/26.php][ Абмеркаванне твораў для дадатковага чытання (Алесь Марціновіч. «Хто мы, адкуль мы...»)|https://eior.by/catalog_lecture/9-klass/bellit/26.php]"</t>
  </si>
  <si>
    <t>9 класс&gt;Беларуская літаратура: No access to theoretical material in topics № 5</t>
  </si>
  <si>
    <t xml:space="preserve">STR
1. Open https://eior.by/obrazovanie/obshchee-srednee/index.php
2. Choose "9 класс"
3. Choose "Беларуская літаратура"
4. Click on topic "Тема 5. Урок дадатковага чытання. Вальтэр Скот. Раман «Айвенга»"
</t>
  </si>
  <si>
    <t>9 класс&gt;Беларуская літаратура: An empty block in the "Знать" drop-down menu</t>
  </si>
  <si>
    <t xml:space="preserve">STR
1. Open https://eior.by/obrazovanie/obshchee-srednee/index.php
2. Choose "9 класс"
3. Choose "Беларуская літаратура"
4. Click on topic "Тема 4. Мікола Гусоўскі. Паэма «Песня пра зубра». Жанр, сюжэт, кампазіцыя. Тэма Радзімы ў творы"
5. Click on the dropdown menu "Знать"
</t>
  </si>
  <si>
    <t>9класс&gt;Английский язык: 1-105 topics don't opens. Content of the each topic is absent</t>
  </si>
  <si>
    <t>*+STR+*
1. Open https://eior.by/obrazovanie/obshchee-srednee/index.php
2. Click on "Общее среднее образование"
3. Choose in the drop-down menu of class "9 класс"
4. Choose in the drop-down menu of topic "Английский язык"
5. Click on any topic from the list (1-105)</t>
  </si>
  <si>
    <t>When you hover over the drop-down menu of a topic, the cursor remains in the form of an arrow</t>
  </si>
  <si>
    <t>STR
1. Open https://eior.by/obrazovanie/obshchee-srednee/index.php
2. Click on "Общее среднее образование" button
3. Hover over the drop-down menu of the topic</t>
  </si>
  <si>
    <t>When you hover over the drop-down menu of a class, the cursor remains in the form of an arrow</t>
  </si>
  <si>
    <t>+*STR*+
1. Open https://eior.by/obrazovanie/obshchee-srednee/index.php
2. Click on "Общее среднее образование" button
3. Hover over the drop-down menu of a class</t>
  </si>
  <si>
    <t>The page scale of 50% greatly reduces the font. Information becomes difficult to comprehend</t>
  </si>
  <si>
    <t>STR
1. Open https://eior.by/obrazovanie/obshchee-srednee/index.php
2. Set the scale of browser page 50%</t>
  </si>
  <si>
    <t>[GH,MF,ME] The Text area closes the elements of the feedback form when it is stretched on the Контакты page</t>
  </si>
  <si>
    <t>*Windows 10 Pro* 21H1 19043.1237
*Google Chrome* v94.0.4606.81 | *Mozilla* v93.0 | *Microsoft Edge* v94.0.992.50</t>
  </si>
  <si>
    <t>The Text area closes the elements of the feedback form when it is stretched on the [https://eior.by/kontakty/|https://eior.by/kontakty/|smart-link] . The text area *does not cover* the elements of the feedback form when it is stretched with *JavaScript disabled*
*Precondition:*
# Open the [https://eior.by/kontakty/|https://eior.by/kontakty/|smart-link] 
*STR:*
# Stretch the Text area of the feedback form
*Exp:* The Text area doesn't close the elements of the feedback form when it is stretched
*Act:* The Text area closes the elements of the feedback form when it is stretched</t>
  </si>
  <si>
    <t>14_10_2021_52.mp4;14_10_2021_53.mp4</t>
  </si>
  <si>
    <t>[ALL] An error message does not appear when entering an email with an excess of the number of characters between segments in the domain part in the "Ваш email" field of the feedback form</t>
  </si>
  <si>
    <t>*Windows 10 Pro* 21H1 19043.1237
*Google Chrome* v94.0.4606.81 | *Internet Explorer* | *Mozilla* v93.0 | *Microsoft Edge* v94.0.992.50</t>
  </si>
  <si>
    <t>An error message does not appear when entering an email with an excess of the number of characters between segments in the domain part in the "Ваш email" field of the feedback form. *The length of the domain part segment between dots (maximum allowed 63 characters). The error* message *appears only* when entering an email when the total length of the email is *&gt;320 characters*
*Precondition:*
# Open the [https://eior.by/kontakty/|https://eior.by/kontakty/|smart-link] 
# Click on the Email field
*STR:*
# Enter an email with an excess of the number of characters between segments in the domain part
# Click the button "Отправить"
*Exp:* An error message appears when entering an email with an excess of the number of characters between segments in the domain part
*Act:* An error message does not appear when entering an email with an excess of the number of characters between segments in the domain part</t>
  </si>
  <si>
    <t>13_10_2021_51.png</t>
  </si>
  <si>
    <t>[ALL] An error message does not appear when entering an email with an invalid number of characters in the domain part in the "Ваш email" field of the feedback form</t>
  </si>
  <si>
    <t>An error message does not appear when entering an email with an invalid number of characters in the domain part in the "Ваш email" field of the feedback form. *The length of the domain part (maximum allowed 252 characters). The error* message *appears only* when entering an email when the total length of the email is *&gt;320 characters*
*Precondition:*
# Open the [https://eior.by/kontakty/|https://eior.by/kontakty/|smart-link] 
# Click on the Email field
*STR:*
#  Enter an email with an invalid number of characters in the domain part
#  Click the button "Отправить"
*Exp:* An error message appears when entering an email with an invalid number of characters in the domain part
*Act:* An error message does not appear when entering an email with an invalid number of characters in the domain part</t>
  </si>
  <si>
    <t>13_10_2021_50.png</t>
  </si>
  <si>
    <t>[ALL] An error message does not appear when entering an email with an invalid number of characters in the local part in the "Ваш email" field of the feedback form</t>
  </si>
  <si>
    <t>*Windows 10 Pro* 21H1 19043.1237
*Google Chrome* v94.0.4606.81| *Internet Explorer* | *Mozilla* v93.0 | *Microsoft Edge* v94.0.992.50</t>
  </si>
  <si>
    <t>An error message does not appear when entering an email with an invalid number of characters in the local part in the "Ваш email" field of the feedback form. *The length of the local part (maximum allowed 64 characters)*. *The error* message *appears only* when entering an email when the total length of the email is *&gt;320 characters*
*Precondition:*
# Open the [https://eior.by/kontakty/|https://eior.by/kontakty/|smart-link] 
# Click on the Email field
*STR:*
# Enter an email with an invalid number of characters in the local part
# Click the button "Отправить"
*Exp:* An error message appears when entering an email with an invalid number of characters
*Act:* An error message does not appear when entering an email with an invalid number of characters</t>
  </si>
  <si>
    <t>13_10_2021_48.png</t>
  </si>
  <si>
    <t>[ALL] An error message does not appear when entering an invalid email by the number of characters in the "Ваш email" field of the feedback form</t>
  </si>
  <si>
    <t>An error message does not appear when entering an invalid email by the number of characters in the "Ваш email" field of the feedback form. *Invalid long email - \{2}@\{63.63.63.55.online} - 257 characters. The error* message *appears only* when entering an email when the total length of the email is *&gt;320 characters*
*Precondition:*
# Open the [https://eior.by/kontakty/|https://eior.by/kontakty/|smart-link] 
# Click on the Email field
*STR:*
# Enter invalid long email
# Click the button "Отправить"
*Exp:* An error message appears when entering an invalid email by the number of characters
*Act:* An error message does not appear when entering an invalid email by the number of characters</t>
  </si>
  <si>
    <t>13_10_2021_49.png</t>
  </si>
  <si>
    <t>[ALL] An error message appears when entering an email with an underscore in the domain name in the "Ваш email" field of the feedback form</t>
  </si>
  <si>
    <t>An error message appears when entering an email with an underscore in the domain name in the "Ваш email" field of the feedback form. Standard, RFC 2181, section 11, "Name syntax" [https://datatracker.ietf.org/doc/html/rfc2181#section-11|https://datatracker.ietf.org/doc/html/rfc2181#section-11|smart-link] 
*Precondition:*
# Open the [https://eior.by/kontakty/|https://eior.by/kontakty/|smart-link] 
# Click on the Email field
*STR:*
# Enter an email with an underscore in the domain name
# Click the button "Отправить"
*Exp:* An error message doesn't appear when entering a domain name with an underscore
*Act:* An error message appears when entering a domain name with an underscore</t>
  </si>
  <si>
    <t>13_10_2021_44.png</t>
  </si>
  <si>
    <t>[ALL] The Dropdown field contains a preset value in the feedback form, provided that the user did not choose</t>
  </si>
  <si>
    <t>The Dropdown field contains a preset value in the feedback form, provided that the user did not choose. The user should have a choice from an empty field or a field with a hint
*Precondition:*
# Open the [https://eior.by/kontakty/|https://eior.by/kontakty/|smart-link] 
*STR:*
# Check the Dropdown field
*Exp:* The Dropdown field doesn't contain a preset value in the feedback form, provided that the user did not choose
*Act:* The Dropdown field contains a preset value in the feedback form, provided that the user did not choose</t>
  </si>
  <si>
    <t>13_10_2021_41.png</t>
  </si>
  <si>
    <t>[ALL] There is no designation of the required (*) fields for "Ваш email" and "Ваше сообщение" of the feedback form on the Контакты page</t>
  </si>
  <si>
    <t>Lowest</t>
  </si>
  <si>
    <t>There is no designation of the required \[*] fields for "Ваш email" and "Ваше сообщение" of the feedback form on the [https://eior.by/kontakty/|https://eior.by/kontakty/|smart-link].  The required \[*] field is present only for captcha
*Precondition:*
# Open the [https://eior.by/kontakty/|https://eior.by/kontakty/|smart-link] 
*STR:*
# Check the field "Ваш email" with the field "Ваше сообщение"
*Exp:* There is a designation of the required \[*] fields for "Ваш email" and "Ваше сообщение" of the feedback form
*Act:* There is no designation of the required \[*] fields for "Ваш email" and "Ваше сообщение" of the feedback form</t>
  </si>
  <si>
    <t>13_10_2021_40.png</t>
  </si>
  <si>
    <t>[ALL] The full text of placeholder is not displayed in the "Ваш email" field of the feedback form when the field is not filled in</t>
  </si>
  <si>
    <t>The full text "Ваш email" of placeholder is not displayed in the "Ваш email" field of the feedback form when the field is not filled in. In HTML markup, a string element (placeholder=Ваш email) is not in quotation marks
*Precondition:*
# Open the [https://eior.by/kontakty/|https://eior.by/kontakty/|smart-link] 
*STR:*
# Check the field "Ваш email"
*Exp:* The full text of placeholder is displayed in the "Ваш email"
*Act:* The full text of placeholder is not displayed in the "Ваш email"</t>
  </si>
  <si>
    <t>13_10_2021_38.png;13_10_2021_39.png</t>
  </si>
  <si>
    <t>[ALL] The placeholders in the fields "Ваш email" and "Ваше сообщение" are not the same size on the Контакты page when the fields are not filled in</t>
  </si>
  <si>
    <t xml:space="preserve">The placeholders in the fields "Ваш email" and "Ваше сообщение" are not the same size on the [https://eior.by/kontakty/|https://eior.by/kontakty/|smart-link] when the fields are not filled in. When *JavaScript is disabled*, the placeholders *correspond to* each other
*Precondition:*
# Open the [https://eior.by/kontakty/|https://eior.by/kontakty/|smart-link] 
*STR:*
# Check the field "Ваш email" with the field "Ваше сообщение"
*Exp:* The placeholders in the fields "Ваш email" and "Ваше сообщение" are the same size on the [https://eior.by/kontakty/|https://eior.by/kontakty/|smart-link] 
*Act:* The placeholders in the fields "Ваш email" and "Ваше сообщение" are not the same size on the [https://eior.by/kontakty/|https://eior.by/kontakty/|smart-link] </t>
  </si>
  <si>
    <t>13_10_2021_36.png;13_10_2021_37.png</t>
  </si>
  <si>
    <t>9 класс&gt;Алгебра: There is no any information in the dropdown menu "Дополнительные материалы"</t>
  </si>
  <si>
    <t xml:space="preserve">*+STR+*
1. Open https://eior.by/obrazovanie/obshchee-srednee/index.php
2. Select 9 класс
3. Select Алгебра
4. Open any topic of subject
</t>
  </si>
  <si>
    <t>Epic</t>
  </si>
  <si>
    <t>GUI_9_класс</t>
  </si>
  <si>
    <t>9_class;subject</t>
  </si>
  <si>
    <t>Химия_9_класс</t>
  </si>
  <si>
    <t>Французкий_язык_9_класс</t>
  </si>
  <si>
    <t>Физика_9_класс</t>
  </si>
  <si>
    <t>Русская_язык_9_класс</t>
  </si>
  <si>
    <t>Русская_литература_9_класс</t>
  </si>
  <si>
    <t>Обществоведение_9_класс</t>
  </si>
  <si>
    <t>Немецкий_язык_9_класс</t>
  </si>
  <si>
    <t>Китайский_язык_9_класс</t>
  </si>
  <si>
    <t>История_Беларуси_9_класс</t>
  </si>
  <si>
    <t>Испанский_язык_9_класс</t>
  </si>
  <si>
    <t>Искусство_9_класс</t>
  </si>
  <si>
    <t>Информатика_9_класс</t>
  </si>
  <si>
    <t>Геометрия_9_класс</t>
  </si>
  <si>
    <t>География_9_класс</t>
  </si>
  <si>
    <t>Всемирная_история_9_класс</t>
  </si>
  <si>
    <t>Биология_9_класс</t>
  </si>
  <si>
    <t>Беларуская_мова_9_класс</t>
  </si>
  <si>
    <t>Беларуская_лiтература_9_класс</t>
  </si>
  <si>
    <t>Английский_язык_9_класс</t>
  </si>
  <si>
    <t>Алгебра_9_класс</t>
  </si>
  <si>
    <t>no content in the section Дополнительные материалы for 8 класс &gt; Немецкий язык &gt; Тема.46</t>
  </si>
  <si>
    <t>Svetlana Levkovskaya</t>
  </si>
  <si>
    <t>*Windows 10 Corp* 20H2 19042.1237 rus
*Google Chrome* 94.0.4606.71</t>
  </si>
  <si>
    <t>*no content in the section Дополнительные материалы for 8 класс &gt; Немецкий язык &gt; Тема.46*
*Preconditions:*
run the site: https://eior.by/ &gt; Образование
*STR*
1. choose 8 класс &gt; Немецкий язык &gt; Тема.46
2. open Дополнительные материалы in the wrapp
*Expected result:* the wrapp exists and each section of the wrapp has a corresponding content
*Actual result:* no content in the section Дополнительные материалы for 8 класс &gt; Немецкий язык &gt; Тема.46</t>
  </si>
  <si>
    <t>2021-10-11_27.gif</t>
  </si>
  <si>
    <t>Образование 8 класс</t>
  </si>
  <si>
    <t>8_class</t>
  </si>
  <si>
    <t>no content in the section Дополнительные материалы for 8 класс &gt; Немецкий язык &gt; Тема.45</t>
  </si>
  <si>
    <t>*no content in the section Дополнительные материалы for 8 класс &gt; Немецкий язык &gt; Тема.45*
*Preconditions:*
run the site: [https://eior.by/|https://eior.by/] &gt; Образование
*STR*
1. choose 8 класс &gt; Немецкий язык &gt; Тема.45
2. open Дополнительные материалы in the wrapp
*Expected result:* the wrapp exists and each section of the wrapp has a corresponding content
*Actual result:* no content in the section Дополнительные материалы for 8 класс &gt; Немецкий язык &gt; Тема.45</t>
  </si>
  <si>
    <t>2021-10-11_25.gif</t>
  </si>
  <si>
    <t>no content in the section Дополнительные материалы for 8 класс &gt; Химия &gt; Тема.2</t>
  </si>
  <si>
    <t>*no content in the section Дополнительные материалы for 8 класс &gt; Химия &gt; Тема.2*
*Preconditions:*
run the site: https://eior.by/ &gt; Образование
*STR*
1. choose 8 класс &gt; Химия &gt; Тема.2
2. open Дополнительные материалы in the wrapp
*Expected result:* the wrapp exists and each section of the wrapp has a corresponding content
*Actual result:* no content in the section Дополнительные материалы for 8 класс &gt; Химия &gt; Тема.2</t>
  </si>
  <si>
    <t>2021-10-11_23.gif</t>
  </si>
  <si>
    <t>no content in the section Дополнительные материалы for 8 класс &gt; Химия &gt; Тема.1</t>
  </si>
  <si>
    <t>*Windows 10 Corp* 20H2 19042.1237 rus
*Google Chrome* 94.0.4606.71</t>
  </si>
  <si>
    <t>*no content in the section Дополнительные материалы for 8 класс &gt; Химия &gt; Тема.1*
*Preconditions:*
run the site: https://eior.by/ &gt; Образование
*STR*
1. choose 8 класс &gt; Химия &gt; Тема.1
2. open Дополнительные материалы in the wrapp
*Expected result:* the wrapp exists and each section of the wrapp has a corresponding content
*Actual result:* no content in the section Дополнительные материалы for 8 класс &gt; Химия &gt; Тема.1</t>
  </si>
  <si>
    <t>2021-10-11_21.gif</t>
  </si>
  <si>
    <t>no content in the section Дополнительные материалы for 8 класс &gt; Физика &gt; Тема.2</t>
  </si>
  <si>
    <t>*no content in the section Дополнительные материалы for 8 класс &gt; Физика &gt; Тема.2*
*Preconditions:*
run the site: [https://eior.by/|https://eior.by/] &gt; Образование
*STR*
1. choose 8 класс &gt; Физика &gt; Тема.2
2. open Дополнительные материалы in the wrapp
*Expected result:* the wrapp exists and each section of the wrapp has a corresponding content
*Actual result:* no content in the section Дополнительные материалы for 8 класс &gt; Физика &gt; Тема.2</t>
  </si>
  <si>
    <t>2021-10-11_19.gif</t>
  </si>
  <si>
    <t>no content in the section Дополнительные материалы for 8 класс &gt; Физика &gt; Тема.1</t>
  </si>
  <si>
    <t>*no content in the section Дополнительные материалы for 8 класс &gt; Физика &gt; Тема.1*
*Preconditions:*
run the site: [https://eior.by/|https://eior.by/] &gt; Образование
*STR*
1. choose 8 класс &gt; Физика &gt; Тема.1
2. open Дополнительные материалы in the wrapp
*Expected result:* the wrapp exists and each section of the wrapp has a corresponding content
*Actual result:* no content in the section Дополнительные материалы for 8 класс &gt; Физика &gt; Тема.1</t>
  </si>
  <si>
    <t>2021-10-11_17.gif</t>
  </si>
  <si>
    <t>The page "Учитель - ученику. Каталог интернет-ресурсов": the text of the links description not fitted to the page width.</t>
  </si>
  <si>
    <t>Windows 7
Chrome 94.0.4606.81</t>
  </si>
  <si>
    <t>The page "Учитель - ученику. Каталог интернет-ресурсов": the text of the links description not fitted to the page width. Text is aligned to the left. Impacts readability.
*ACT:* The text of the links description not fitted to the page width.
*EXP:* Text content on all pages is aligned correctly
*STR:*
1) Open the page "Учитель - ученику. Каталог интернет-ресурсов" and open the section "Английский язык"
2) View the right edge of the text description of the entire array of submitted links</t>
  </si>
  <si>
    <t>Blogs text alignment.png</t>
  </si>
  <si>
    <t>GUI;add_materials</t>
  </si>
  <si>
    <t>Pages "Образовательные ресурсы", "Электронные образовательные ресурсы": The left menu tabs are not aligned in height and width.</t>
  </si>
  <si>
    <t>Pages "Образовательные ресурсы", "Электронные образовательные ресурсы": The left menu tabs are not aligned in height and width. This impacts design.
*ACT:* the design of the left menu on the pages looks unfinished
*EXP:* All graphic elements on the pages are aligned
*STR:*
1) Open the "Electronic Educational Resources" page
2) Compare the width and height of the menu tabs on the left</t>
  </si>
  <si>
    <t>Left menu tabs alignment.png</t>
  </si>
  <si>
    <t>All pages of the website: Hidden HTML element (class="root-item") at page header</t>
  </si>
  <si>
    <t>All pages of the website: in the page header, inside the main menu, there is an invisible link, when clicked, the page is updated
*ACT:* Hidden HTML element (class="root-item") at page header
*EXP:* pages do not contain hidden elements
*STR:*
1) Open any page of the website (for example, the main page) in DevTools mode.
2) Find and highlight the class="root item" element</t>
  </si>
  <si>
    <t>bandicam 2021-10-10 22-36-30-310.avi;root item.png</t>
  </si>
  <si>
    <t>hidden;main_menu</t>
  </si>
  <si>
    <t>The "cld-top" header graphic element overlaps text elements when the window size is reduced</t>
  </si>
  <si>
    <t xml:space="preserve">If you reduce the width of the window to the size of 984 pixels, then the graphic element "cld-top" is still present in a fixed size. Thus, it overlaps the text of the labels of menu items and page titles, since the blue text merges with the blue color of the "cld-top" element
*ACT:* When the window is reduced, the graphic element "cld-top" prevents the normal readability of text labels
*EXP:* When the window is reduced, the readability of text labels is preserved
*STR:*
1) Open page "Учитель-ученику. Каталог интернет-ресурсов"
2) Reduce window width to 984 px. See the header area of the page.
</t>
  </si>
  <si>
    <t>CLD-TOP.png</t>
  </si>
  <si>
    <t>Pages "Образовательные ресурсы" and "Электронные образовательные ресурсы" requires excessive scrolling</t>
  </si>
  <si>
    <t>Pages "Образовательные ресурсы" and "Электронные образовательные ресурсы" requires excessive scrolling to reach lower-located links, but upper area of the pages is empty. Impacts usability.
*ACT:* Page design requires excessive scrolling to reach the content
*EXP:* Page design do not requires excessive scrolling to reach the content
*STR:*
1) Open "Образовательные ресурсы" page. See upper area of the page which is empty, while main content do not fit the screen and requires scrolling to reach it.
2) Open "Электронные образовательные ресурсы" page. See upper area of the page which is empty, while main content do not fit the screen and requires scrolling to reach it.</t>
  </si>
  <si>
    <t>useless empty space.png</t>
  </si>
  <si>
    <t>Main menu list "Дополнительные материалы" contains non-informative abbreviation "ЭОР"</t>
  </si>
  <si>
    <t>Main menu list "Дополнительные материалы" contains non-informative abbreviation "ЭОР". Impacts usability.
*ACT:* Main menu list "Дополнительные материалы" contains non-informative abbreviation "ЭОР"
*EXP:* Main menu items do not contain any abbreviations. Only clear and understandable titles.
*STR:*
1) Aim mouse arrow on "Дополнительные материалы" menu item.
2) See the "ЭОР" abbreviation title</t>
  </si>
  <si>
    <t>abbreviation.png</t>
  </si>
  <si>
    <t>Pages "Образовательные ресурсы" and "Электронные образовательные ресурсы" displays stub icons in external links</t>
  </si>
  <si>
    <t>The Pages "Образовательные ресурсы" and "Электронные образовательные ресурсы" contain links to external resources designed as containers with a link and an icon inside. But the icons are the same for all such elements on these pages, which is perceived as a stub icon.
*Note:*
Similar elements are present on the main page in the "Дружественные сайты" section, where each link has its own unique logo.
*ACT:* The icons are the same for all external links on these pages, which is perceived as a stub icon.
*EXP:* External links should have it's own unique logo icons
*STR:*
1) Open "Образовательные ресурсы" page, see the external links section
2) Open "Электронные образовательные ресурсы" page, see the external links section</t>
  </si>
  <si>
    <t>nice icons.png;stub icon.png</t>
  </si>
  <si>
    <t>Page "Электронные Образовательные Ресурсы": left-side menu items are not highlighted when click on it</t>
  </si>
  <si>
    <t>Page "Образовательные ресурсы": left-side menu items should be highlighted to inform user about which tab is currently active. But only "Республиканские" tab is highlighted with dark-blue statically, incorrectly informing which of the tabs is currently active.
*ACT:* only "Республиканские" tab is highlighted statically
*EXP:* left-side menu items should be highlighted depending on which tab is active
*STR:*
1) Open page "Образовательные ресурсы"
2) Click left-side menu item "Региональные" to activate this tab. The tab will activate, showing corresponding content, but left-side menu item will not change it's color</t>
  </si>
  <si>
    <t>bandicam 2021-10-09 23-45-37-587.avi</t>
  </si>
  <si>
    <t>Page "Образовательные ресурсы": left-side menu items are not highlighted when click on it</t>
  </si>
  <si>
    <t>bandicam 2021-10-09 23-27-00-048.avi</t>
  </si>
  <si>
    <t>Contacts_All_Browsers [ALL]</t>
  </si>
  <si>
    <t>GUI issues and functional issues are the same in all browsers</t>
  </si>
  <si>
    <t>GUI;contacts</t>
  </si>
  <si>
    <t>Page "Учитель-ученику. Каталог интернет-ресурсов": "Физика"=&gt; "Наука детям" link responds with error</t>
  </si>
  <si>
    <t xml:space="preserve">Page "Учитель-ученику. Каталог интернет-ресурсов": "Физика"=&gt; "Наука детям" link responds with error ERR_CERT_COMMON_NAME_INVALID
Unable to establish safety connection
*ACT:* Link responds with ERR_CERT_COMMON_NAME_INVALID error
*EXP:* Link opens external web-site
*STR:*
1) Open Page "Учитель-ученику. Каталог интернет-ресурсов"
2) Click "Физика"=&gt; "Наука детям" link </t>
  </si>
  <si>
    <t>science to children1.png;science to children2.png</t>
  </si>
  <si>
    <t>add_materials;navigation</t>
  </si>
  <si>
    <t>Page "Учитель-ученику. Каталог интернет-ресурсов": "Немецкий язык"=&gt; "Mittelschule Osdamitschi Klasse 11" requires invitation to access</t>
  </si>
  <si>
    <t>Page "Учитель-ученику. Каталог интернет-ресурсов": "Английский язык"=&gt; "Welcome to THE ELF KINGDOW" link responds with "Connection timed out" error
*ACT:* Link responds with "Connection timed out" error
*EXP:* Link opens external web-site
*STR:*
1) Open Page "Учитель-ученику. Каталог интернет-ресурсов"
2) Click "Английский язык"=&gt; "Welcome to THE ELF KINGDOW" link and wait for respond</t>
  </si>
  <si>
    <t>invited only.png;invited only 2.png</t>
  </si>
  <si>
    <t>Page "Учитель-ученику. Каталог интернет-ресурсов": "Беларусская мова"=&gt; "Віртуальны кабінет беларускай мовы і літаратуры СШ №5 г.Ваўкавыска" link leads to missing content</t>
  </si>
  <si>
    <t>belmova.png;belmova2.png</t>
  </si>
  <si>
    <t>Page "Учитель-ученику. Каталог интернет-ресурсов": "Английский язык"=&gt; "English Kettle" link responds with error</t>
  </si>
  <si>
    <t>Page "Учитель-ученику. Каталог интернет-ресурсов": "Английский язык"=&gt; "English Kettle" link responds with "Page not found" error
*ACT:* Link responds with "Page not found" error
*EXP:* Link opens external web-site
*STR:*
1) Open Page "Учитель-ученику. Каталог интернет-ресурсов"
2) Click "Английский язык"=&gt; "English Kettle" link and wait for respond</t>
  </si>
  <si>
    <t>English kettle 1.png;English kettle 2.png</t>
  </si>
  <si>
    <t>Page "Учитель-ученику. Каталог интернет-ресурсов": "Английский язык"=&gt; "Welcome to THE ELF KINGDOW" link responds with error</t>
  </si>
  <si>
    <t>connection timed out.png;unavailable to open.png</t>
  </si>
  <si>
    <t>Page "Образовательные ресурсы": "Витебский областной институт развития образования" link responds with 404 Error</t>
  </si>
  <si>
    <t>Page "Образовательные ресурсы": "Витебский областной институт развития образования" link responds with 404 Error
*ACT:* "Витебский областной институт развития образования" link returns 404 Error
*EXP:* "Витебский областной институт развития образования" link opens a web-site
*STR:*
1) Open page "Образовательные ресурсы"
2) Click "Витебский областной институт развития образования" link</t>
  </si>
  <si>
    <t>404 Page not found link.png;404 vitebsk.png</t>
  </si>
  <si>
    <t>Page "Образовательные ресурсы": "Минский городской методический портал" link responds with 503 Error</t>
  </si>
  <si>
    <t>Page "Образовательные ресурсы": "Минский городской методический портал" link responds with 503 Error
*ACT:* Link leads to 503 error message
*EXP:* Link opens "Минский городской методический портал" web-site
*STR:*
1) Open page "Образовательные ресурсы"
2) Click on "Минский городской методический портал" link</t>
  </si>
  <si>
    <t>503 minsk.png;server is too busy.png</t>
  </si>
  <si>
    <t>no content in the section Дополнительные материалы for 8 класс &gt; Русская язык &gt; Тема.2</t>
  </si>
  <si>
    <t>*no content in the section Дополнительные материалы for 8 класс &gt; Русская язык &gt; Тема.2*
*Preconditions:*
run the site: https://eior.by/ &gt; Образование
*STR*
1. choose 8 класс &gt; Русская язык &gt; Тема.2
2. open Дополнительные материалы in the wrapp
*Expected result:* the wrapp exists and each section of the wrapp has a corresponding content
*Actual result:* no content in the section Дополнительные материалы for 8 класс &gt; Русская язык &gt; Тема.2</t>
  </si>
  <si>
    <t>2021-10-09-16.gif</t>
  </si>
  <si>
    <t>no content in the section Дополнительные материалы for 8 класс &gt; Русская язык &gt; Тема.1</t>
  </si>
  <si>
    <t>*no content in the section Дополнительные материалы for 8 класс &gt; Русская язык &gt; Тема.1*
*Preconditions:*
run the site: [https://eior.by/|https://eior.by/] &gt; Образование
*STR*
1. choose 8 класс &gt; Русская язык &gt; Тема.1
2. open Дополнительные материалы in the wrapp
*Expected result:* the wrapp exists and each section of the wrapp has a corresponding content
*Actual result:* no content in the section Дополнительные материалы for 8 класс &gt; Русская язык &gt; Тема.1</t>
  </si>
  <si>
    <t>2021-10-09-14.gif</t>
  </si>
  <si>
    <t>no content in the section Дополнительные материалы for 8 класс &gt; Русская литература &gt; Тема.2</t>
  </si>
  <si>
    <t>*no content in the section Дополнительные материалы for 8 класс &gt; Русская литература &gt; Тема.2*
*Preconditions:*
run the site: https://eior.by/ &gt; Образование
*STR*
1. choose 8 класс &gt; Русская литература &gt; Тема.2
2. open Дополнительные материалы in the wrapp
*Expected result:* the wrapp exists and each section of the wrapp has a corresponding content
*Actual result:* no content in the section Дополнительные материалы for 8 класс &gt; Русская литература &gt; Тема.2</t>
  </si>
  <si>
    <t>2021-10-09-12.gif</t>
  </si>
  <si>
    <t>no content in the section Дополнительные материалы for 8 класс &gt; Русская литература &gt; Тема.1</t>
  </si>
  <si>
    <t>*no content in the section Дополнительные материалы for 8 класс &gt; Русская литература &gt; Тема.1*
*Preconditions:*
run the site: https://eior.by/ &gt; Образование
*STR*
1. choose 8 класс &gt; Русская литература &gt; Тема.1
2. open Дополнительные материалы in the wrapp
*Expected result:* the wrapp exists and each section of the wrapp has a corresponding content
*Actual result:* no content in the section Дополнительные материалы for 8 класс &gt; Русская литература &gt; Тема.1</t>
  </si>
  <si>
    <t>no content in the section Дополнительные материалы for 8 класс &gt; Иистория Беларуси &gt; Тема.2</t>
  </si>
  <si>
    <t>*no content in the section Дополнительные материалы for 8 класс &gt; Иистория Беларуси &gt; Тема.2*
*Preconditions:*
run the site: https://eior.by/ &gt; Образование
*STR*
1. choose 8 класс &gt; Иистория Беларуси &gt; Тема.2
2. open Дополнительные материалы in the wrapp
*Expected result:* the wrapp exists and each section of the wrapp has a corresponding content
*Actual result:* no content in the section Дополнительные материалы for 8 класс &gt; Иистория Беларуси &gt; Тема.2</t>
  </si>
  <si>
    <t>2021-10-09-8.gif</t>
  </si>
  <si>
    <t>no content in the section Дополнительные материалы for 8 класс &gt; Иистория Беларуси &gt; Тема.1</t>
  </si>
  <si>
    <t>*no content in the section Дополнительные материалы for 8 класс &gt; Иистория Беларуси &gt; Тема.1*
*Preconditions:*
run the site: https://eior.by/ &gt; Образование
*STR*
1. choose 8 класс &gt; Иистория Беларуси &gt; Тема.1
2. open Дополнительные материалы in the wrapp
*Expected result:* the wrapp exists and each section of the wrapp has a corresponding content
*Actual result:* no content in the section Дополнительные материалы for 8 класс &gt; Иистория Беларуси &gt; Тема.1</t>
  </si>
  <si>
    <t>no content in the section Дополнительные материалы for 8 класс &gt; Искусство &gt; Тема.2</t>
  </si>
  <si>
    <t>*no content in the section Дополнительные материалы for 8 класс &gt; Искусство &gt; Тема.2*
*Preconditions:*
run the site: https://eior.by/ &gt; Образование
*STR*
1. choose 8 класс &gt; Искусство &gt; Тема.2
2. open Дополнительные материалы in the wrapp
*Expected result:* the wrapp exists and each section of the wrapp has a corresponding content
*Actual result:* no content in the section Дополнительные материалы for 8 класс &gt; Искусство &gt; Тема.2</t>
  </si>
  <si>
    <t>2021-10-09-4.gif</t>
  </si>
  <si>
    <t>no content in the section Дополнительные материалы for 8 класс &gt; Искусство &gt; Тема.1</t>
  </si>
  <si>
    <t>*no content in the section Дополнительные материалы for 8 класс &gt; Искусство &gt; Тема.1*
*Preconditions:*
run the site: https://eior.by/ &gt; Образование
*STR*
1. choose 8 класс &gt; Искусство &gt; Тема.1
2. open Дополнительные материалы in the wrapp
*Expected result:* the wrapp exists and each section of the wrapp has a corresponding content
*Actual result:* no content in the section Дополнительные материалы for 8 класс &gt; Искусство &gt; Тема.1</t>
  </si>
  <si>
    <t>2021-10-09-2.gif</t>
  </si>
  <si>
    <t>no content in the section Дополнительные материалы for 8 класс &gt; Информатика &gt; Тема.2</t>
  </si>
  <si>
    <t>*no content in the section Дополнительные материалы for 8 класс &gt; Информатика &gt; Тема.2*
*Preconditions:*
run the site: https://eior.by/ &gt; Образование
*STR*
1. choose 8 класс &gt; Информатика &gt; Тема.2
2. open Дополнительные материалы in the wrapp
*Expected result:* the wrapp exists and each section of the wrapp has a corresponding content
*Actual result:* no content in the section Дополнительные материалы for 8 класс &gt; Информатика &gt; Тема.2</t>
  </si>
  <si>
    <t>2021-10-09.gif</t>
  </si>
  <si>
    <t>no content in the section Дополнительные материалы for 8 класс &gt; Информатика &gt; Тема.1</t>
  </si>
  <si>
    <t>*no content in the section Дополнительные материалы for 8 класс &gt; Информатика &gt; Тема.1*
*Preconditions:*
run the site:  https://eior.by/     &gt; Образование
*STR*
1. choose 8 класс &gt; Информатика &gt; Тема.1
2. open Дополнительные материалы in the wrapp
*Expected result:* the wrapp exists and each section of the wrapp has a corresponding content
*Actual result:* no content in the section Дополнительные материалы for 8 класс &gt; Информатика &gt; Тема.1</t>
  </si>
  <si>
    <t>Немецкий язык_8_класс</t>
  </si>
  <si>
    <t>Французский язык_8_класс</t>
  </si>
  <si>
    <t>Китайский язык_8_класс</t>
  </si>
  <si>
    <t>Испанский язык_8_класс</t>
  </si>
  <si>
    <t>Химия_8_класс</t>
  </si>
  <si>
    <t>Физика_8_класс</t>
  </si>
  <si>
    <t>Русский язык_8_класс</t>
  </si>
  <si>
    <t>[ALL] Tabs in the horizontal navigation bar merge with the page background when image loading is disabled</t>
  </si>
  <si>
    <t>*Windows 10 Pro* 21H1 19043.1237
*Google Chrome* v94.0.4606.71 | *Mozilla* v93.0 | *Internet Explorer* | *Microsoft Edge* v94.0.992.38</t>
  </si>
  <si>
    <t>Tabs (Курсы, Контакты) in the horizontal navigation bar merge with the page background when image loading is disabled
*Precondition:*
# Open the [https://eior.by/|https://eior.by/|smart-link] 
# Disable images in browser settings
*STR:*
# Check the Курсы and Контакты tabs in the horizontal navigation bar on the [https://eior.by/|https://eior.by/|smart-link] 
# Check the Курсы and Контакты tabs in the horizontal navigation bar on the [https://eior.by/kontakty/|https://eior.by/kontakty/|smart-link] 
# Check the Курсы and Контакты tabs in the horizontal navigation bar on the [https://eior.by/kontakty/electronic_appeal.php|https://eior.by/kontakty/electronic_appeal.php|smart-link] 
*Exp:* Tabs should not merge with the background of the page when disabling image loading
*Act:* Tabs merge with the page background when image loading is disabled</t>
  </si>
  <si>
    <t>08_10_2021_34.mp4;08_10_2021_35.png</t>
  </si>
  <si>
    <t>Contacts_Microsoft_Edge [ME]</t>
  </si>
  <si>
    <t>GUI issues and functional issues in Microsoft Edge</t>
  </si>
  <si>
    <t>contacts</t>
  </si>
  <si>
    <t>Contacts_Internet_Explorer [IE]</t>
  </si>
  <si>
    <t>GUI issues and functional issues in Internet Explorer</t>
  </si>
  <si>
    <t>Contacts_Mozilla_Firefox [MF]</t>
  </si>
  <si>
    <t>GUI issues and functional issues in Mozilla Firefox</t>
  </si>
  <si>
    <t>Contacts_Google_Chrome [GC]</t>
  </si>
  <si>
    <t>GUI issues and functional issues in Google Chrome</t>
  </si>
  <si>
    <t>[IE] Information headings are not highlighted in bold on the Контакты page</t>
  </si>
  <si>
    <t>Information headings (Министерство образования Республики Беларусь, Учреждение «Главный информационно-аналитический центр Министерства образования Республики Беларусь») are not highlighted in bold on [https://eior.by/kontakty/|https://eior.by/kontakty/|smart-link]  page. The *&lt;b&gt; tag* does *not work* in HTML code.
*Precondition:*
# Open the [https://eior.by/kontakty/|https://eior.by/kontakty/|smart-link]   page
*STR:*
# Scroll down the page and check the information headers
*Exp:* Information headings are highlighted in bold on the [https://eior.by/kontakty/|https://eior.by/kontakty/|smart-link]   page
*Act:* Information headings are not highlighted in bold on the [https://eior.by/kontakty/|https://eior.by/kontakty/|smart-link]   page</t>
  </si>
  <si>
    <t>07_10_2021_27.png;07_10_2021_28.png</t>
  </si>
  <si>
    <t>Русская литература_8_класс</t>
  </si>
  <si>
    <t>История Беларуси_8_класс</t>
  </si>
  <si>
    <t>Искусство_8_класс</t>
  </si>
  <si>
    <t>Информатика_8_класс</t>
  </si>
  <si>
    <t>On the page "Электронные версии учебных пособий" two external links leads to the same external web-address</t>
  </si>
  <si>
    <t xml:space="preserve">The links "Библиотека электронных учебных пособий для профессионально-технического образования" and "Библиотека электронных учебных пособий для среднего специального образования" lead to the same external web address
*ACT*: Two links with different text descriptions lead to the same resource
*EXP*: Each of the links presented on the page should lead to a unique external web resource
*STR*:
1. Open the page "Электронные версии учебных пособий"
2. Check the links "Библиотека электронных учебных пособий для профессионально-технического образования" and "Библиотека электронных учебных пособий для среднего специального образования". These links have the same address
</t>
  </si>
  <si>
    <t>two links, same address.png</t>
  </si>
  <si>
    <t xml:space="preserve">Breadcrumbs of "Дополнительные материалы" section do not lead to a higher-level page </t>
  </si>
  <si>
    <t>Breadcrumbs do not lead to a higher-level page, since the "Additional Materials" link leads to the "Educational Resources" page
*ACT:* Breadcrumbs link "Дополнительные материалы" opens "Образовательные ресурсы" page
*EXP:* Breadcrumbs link "Дополнительные материалы" should open corresponding higher-level page
*STR:*
1. Open the page from the menu "Дополнительные материалы" =&gt; "ЭОР" 
2. Using the Breadcrumbs control, click on the "Дополнительные материалы" link. The "Образовательные ресурсы" page opens</t>
  </si>
  <si>
    <t>bandicam 2021-10-06 23-30-11-175.avi</t>
  </si>
  <si>
    <t>add_materials;breadcrumbs;navigation</t>
  </si>
  <si>
    <t>The "Electronic Educational Resources" page opens the content of the lowest tab by default.</t>
  </si>
  <si>
    <t>The page contains three tabs in the menu on the left. Based on common sense, the user expects that by default he sees the contents of the first (upper) tab "ЭЛЕКТРОННЫЕ УЧЕБНО-МЕТОДИЧЕСКИЕ КОМПЛЕКСЫ". But the contents of the "ЭЛЕКТРОННЫЕ ОБРАЗОВАТЕЛЬНЫЕ РЕСУРСЫ" tab are displayed
*ACT*: Contents of the "ЭЛЕКТРОННЫЕ ОБРАЗОВАТЕЛЬНЫЕ РЕСУРСЫ" tab are displayed by default
*EXP*: By default user sees the contents of the first (upper) tab "ЭЛЕКТРОННЫЕ УЧЕБНО-МЕТОДИЧЕСКИЕ КОМПЛЕКСЫ"
*STR:*
1. Open the "Электронные образовательные ресурсы" page
2. Check out the content displayed by default
3. Click on the upper tab of the left menu "ЭЛЕКТРОННЫЕ УЧЕБНО-МЕТОДИЧЕСКИЕ КОМПЛЕКСЫ" and make sure that this content was not displayed by default.</t>
  </si>
  <si>
    <t>bandicam 2021-10-06 23-02-43-878.avi</t>
  </si>
  <si>
    <t>GUI;Usability;add_materials</t>
  </si>
  <si>
    <t>The site pages do not contain icons in the title bar</t>
  </si>
  <si>
    <t>The site pages do not contain icons in the title bar
*ACT*: The site pages do not contain an icon in the title bar
*EXP*: Any page of the site must contain a graphic icon in the title bar
*STR*:
1. Open any page of the site. Observe titlebar.</t>
  </si>
  <si>
    <t>Empty icon.png</t>
  </si>
  <si>
    <t>Content;GUI</t>
  </si>
  <si>
    <t>[IE] The search field closes the Контакты tab in the horizontal navigation menu on the home page</t>
  </si>
  <si>
    <t>The search field closes the Контакты tab in the horizontal navigation menu on the home page. The overlap does not disappear when zooming out.
*Precondition:*
# Open the [https://eior.by/|https://eior.by/|smart-link] 
*STR:*
# Check the overlay of the search field on the Контакты tab
*Exp:* The search field should not close the Контакты tab in the horizontal navigation menu
*Act:* The search field closes the Контакты tab in the horizontal navigation menu</t>
  </si>
  <si>
    <t>06_10_2021_25.png</t>
  </si>
  <si>
    <t>no content in the section Дополнительные материалы for 8 класс &gt; Геометрия &gt; Тема.2</t>
  </si>
  <si>
    <t>*no content in the section Дополнительные материалы for 8 класс &gt; Геометрия &gt; Тема.2*
*Preconditions:*
run the site:  [https://eior.by/|https://eior.by/|smart-link]     &gt; Образование
*STR*
1.  choose  8 класс &gt; Геометрия &gt; Тема.2
2. open Дополнительные материалы in the wrapp
*Expected result:* the wrapp exists and each section of the wrapp has a corresponding content
*Actual result:* no content in the section Дополнительные материалы for 8 класс &gt; Геометрия &gt; Тема.2</t>
  </si>
  <si>
    <t>2021-10-06_139.gif</t>
  </si>
  <si>
    <t>no content in the section Дополнительные материалы for 8 класс &gt; Геометрия&gt; Тема.1</t>
  </si>
  <si>
    <t xml:space="preserve">*Windows 10 Corp* 20H2 19042.1237 rus
*Google Chrome* 94.0.4606.71 </t>
  </si>
  <si>
    <t>*no content in the section Дополнительные материалы for 8 класс &gt; Геометрия&gt; Тема.1*
*Preconditions:*
run the site:  [https://eior.by/|https://eior.by/|smart-link]     &gt; Образование
*STR*
1.  choose  8 класс &gt; Геометрия&gt; Тема.1
2. open Дополнительные материалы in the wrapp
*Expected result:* the wrapp exists and each section of the wrapp has a corresponding content
*Actual result:* no content in the section Дополнительные материалы for 8 класс &gt; Геометрия&gt; Тема.1</t>
  </si>
  <si>
    <t>2021-10-06_137.gif</t>
  </si>
  <si>
    <t>Геометрия_8_класс</t>
  </si>
  <si>
    <t>[GC] The color for the Email and Captcha fields changes for smartphones and tablets</t>
  </si>
  <si>
    <t>*Windows 10 Pro* 21H1 19043.1237
*Google Chrome* v94.0.4606.71</t>
  </si>
  <si>
    <t>When the screen resolution decreases, the Email and Captcha fields change color. When the screen resolution decreases, the Email and Captcha fields change color. The color *starts to change* starting from *1250px and less*.
*Precondition:*
# Open the [http://iloveadaptive.com/|http://iloveadaptive.com/|smart-link] 
*STR:*
# Enter the address [https://eior.by/kontakty|https://eior.by/kontakty|smart-link] / in the search field
# Near the left edge of the page, select a smartphone
# Near the left edge of the page, select a tablet
*Exp:* The color for the Email and Captcha fields should not changes for smartphones and tablets
*Act:* The color for the Email and Captcha fields changes for smartphones and tablets</t>
  </si>
  <si>
    <t>06_10_2021_16.png;06_10_2021_17.png;06_10_2021_18.png;06_10_2021_19.png</t>
  </si>
  <si>
    <t>no content in the section Дополнительные материалы for 8 класс &gt; География &gt; Тема.1</t>
  </si>
  <si>
    <t>*no content in the section Дополнительные материалы for 8 класс &gt; География &gt; Тема.1*
*Preconditions:*
run the site:  [https://eior.by/|https://eior.by/|smart-link]    &gt; Образование
*STR*
1.  choose 8 класс &gt; География &gt; Тема.1
2. open Дополнительные материалы in the wrapp
*Expected result:* the wrapp exists and each section of the wrapp has a corresponding content
*Actual result:* no content in the section Дополнительные материалы for 8 класс &gt; География &gt; Тема.1</t>
  </si>
  <si>
    <t>2021-10-06_131.gif</t>
  </si>
  <si>
    <t>no content in the section Дополнительные материалы for 8 класс &gt; Географи &gt; Тема.2</t>
  </si>
  <si>
    <t xml:space="preserve">Windows 10 Corp 20H2 19042.1237 rus
Google Chrome 94.0.4606.71 </t>
  </si>
  <si>
    <t>*no content in the section Дополнительные материалы for 8 класс &gt; Географи &gt; Тема.2*
*Preconditions:*
run the site:  [https://eior.by/|https://eior.by/|smart-link]   &gt; Образование
*STR*
1.  choose  8 класс &gt; Географи &gt; Тема.2
2. open Дополнительные материалы in the wrapp
*Expected result:* the wrapp exists and each section of the wrapp has a corresponding content
*Actual result:* no content in the section Дополнительные материалы for 8 класс &gt; Географи &gt; Тема.2</t>
  </si>
  <si>
    <t>2021-10-06_133.gif</t>
  </si>
  <si>
    <t>География_8_класс</t>
  </si>
  <si>
    <t>no content in the section Дополнительные материалы for 8 класс &gt;  Всемирная история  &gt; Тема.1</t>
  </si>
  <si>
    <t>*no content in the section Дополнительные материалы for 8 класс &gt;  Всемирная история  &gt; Тема.1*
*Preconditions:*
run the site:  [https://eior.by/|https://eior.by/|smart-link]  &gt; Образование
*STR*
1.choose 8 класс &gt;  Всемирная история  &gt; Тема.1
2.open Дополнительные материалы in the wrapp
*Expected result:* the wrapp exists and each section of the wrapp has a corresponding content
*Actual result:* no content in the section Дополнительные материалы for 8 класс &gt;  Всемирная история  &gt; Тема.1</t>
  </si>
  <si>
    <t>2021-10-06_125.gif</t>
  </si>
  <si>
    <t>no content in the section Дополнительные материалы for 8 класс &gt;  Всемирная история  &gt; Тема.2</t>
  </si>
  <si>
    <t>*no content in the section Дополнительные материалы for 8 класс &gt;  Всемирная история  &gt; Тема.2*
*Preconditions:*
run the site:  [https://eior.by/|https://eior.by/|smart-link]  &gt; Образование
*STR*
1.  choose 8 класс &gt;  Всемирная история  &gt; Тема.2
2. open Дополнительные материалы in the wrapp
*Expected result:* the wrapp exists and each section of the wrapp has a corresponding content
*Actual result:* no content in the section Дополнительные материалы for 8 класс &gt;  Всемирная история  &gt; Тема.</t>
  </si>
  <si>
    <t>2021-10-06_127.gif</t>
  </si>
  <si>
    <t>[GC] The itemprop attribute was specified, but the element is not a property of any item</t>
  </si>
  <si>
    <t>The itemprop attribute was specified, but the element is not a property of any item
*Precondition:*
# Open the [https://validator.w3.org/|https://validator.w3.org/|smart-link] 
*STR:*
# Insert the [https://eior.by/kontakty/|https://eior.by/kontakty/|smart-link]  link into the Address field
*Exp:* HTML/CSS standards comply with the [https://validator.w3.org/|https://validator.w3.org/|smart-link] 
*Act:* The itemprop attribute was specified, but the element is not a property of any item</t>
  </si>
  <si>
    <t>06_10_2021_15.png</t>
  </si>
  <si>
    <t>[GC] Attribute email not allowed on element input at this point</t>
  </si>
  <si>
    <t>Attribute email not allowed on element [input|https://html.spec.whatwg.org/multipage/#the-input-element] at this point
*Precondition:*
# Open the [https://validator.w3.org/|https://validator.w3.org/|smart-link] 
*STR:*
# Insert the [https://eior.by/kontakty/|https://eior.by/kontakty/|smart-link]  link into the Address field
*Exp:* HTML/CSS standards comply with the [https://validator.w3.org/|https://validator.w3.org/|smart-link] 
*Act:* Attribute email not allowed on element input at this point</t>
  </si>
  <si>
    <t>06_10_2021_14.png</t>
  </si>
  <si>
    <t>Всемирная история_8_класс</t>
  </si>
  <si>
    <t>no content in the section Дополнительные материалы for 8 класс &gt; Биология &gt; Тема.2</t>
  </si>
  <si>
    <t>*no content in the section Дополнительные материалы for 8 класс &gt; Биология &gt; Тема.2*
*Preconditions:*
run the site:  [https://eior.by/|https://eior.by/|smart-link]  &gt; Образование 
*STR*
1.  choose 8 класс &gt; Биология &gt; Тема.2
2. open Дополнительные материалы in the wrapp
*Expected result*: the wrapp exists and each section of the wrapp has a corresponding content
*Actual result:* no content in the section Дополнительные материалы for 8 класс &gt; Биология &gt; Тема.2</t>
  </si>
  <si>
    <t>2021-10-06_121.gif</t>
  </si>
  <si>
    <t>*no content in the section Дополнительные материалы for 8 класс &gt; Биология &gt; Тема.2*
*Preconditions:*
run the site:  [https://eior.by/|https://eior.by/|smart-link]  &gt; Образование 
*STR*
1.  choose 8 класс &gt; Биология &gt; Тема.2
2. open Дополнительные материалы in the wrapp
*Expected result:* the wrapp exists and each section of the wrapp has a corresponding content
*Actual result*: no content in the section Дополнительные материалы for 8 класс &gt; Биология &gt; Тема.2</t>
  </si>
  <si>
    <t>2021-10-06_123.gif</t>
  </si>
  <si>
    <t>Биология_8_класс</t>
  </si>
  <si>
    <t>[ALL] The cursor does not appear above the "Отправить" button when hovering over it of the feedback form</t>
  </si>
  <si>
    <t>*Windows 10 Pro* 21H1 19043.1237
*Google Chrome* v94.0.4606.71| *Mozilla* v93.0 | *Internet Explorer* | *Microsoft Edge* v94.0.992.38</t>
  </si>
  <si>
    <t>When hovering over the button to submit the feedback form, the cursor does not appear on the page [https://eior.by/kontakty/|https://eior.by/kontakty/|smart-link] 
*Precondition:*
# Open the [https://eior.by/kontakty/|https://eior.by/kontakty/|smart-link] 
*STR:*
# Hover the cursor over the "Отправить" button of the feedback form
*Exp:* The cursor appears above the "Отправить" button when hovering over it
*Act:* The cursor does not appear above the "Отправить" button when hovering over it</t>
  </si>
  <si>
    <t>06_10_2021_13.mp4</t>
  </si>
  <si>
    <t>[ALL] The default mail client does not open when clicking on the email address on the https://eior.by/kontakty/ page</t>
  </si>
  <si>
    <t>The default mail client does not open when clicking on the email address on the [https://eior.by/kontakty/|https://eior.by/kontakty/|smart-link]  page. The HTML code for the email address does not match the example &lt;a href="[email@address.com|mailto:email@address.com] "&gt; &lt;/a&gt;
*Precondition:*
# Open the [https://eior.by/kontakty/|https://eior.by/kontakty/|smart-link] 
*STR:*
# Click the [root@minedu.unibel.by|mailto:root@minedu.unibel.by]
# Click [info@giac.by|mailto:info@giac.by]
# Click [eior@giac.by|mailto:eior@giac.by]
*Exp:* The default mail client opens when clicking on the email address on the [https://eior.by/kontakty/|https://eior.by/kontakty/|smart-link] page
*Act:* The default mail client does not open when clicking on the email address on the [https://eior.by/kontakty/|https://eior.by/kontakty/|smart-link]  page</t>
  </si>
  <si>
    <t>06_10_2021_11.png;06_10_2021_12.mp4</t>
  </si>
  <si>
    <t>[ALL] After loading the page https://eior.by/kontakty/ Favicon did not appear</t>
  </si>
  <si>
    <t>*Windows 10 Pro* 21H1 19043.1237
*Google Chrome* v94.0.4606.71 | *Mozilla* v93.0 | *Internet Explorer | Microsoft Edge* v94.0.992.38</t>
  </si>
  <si>
    <t>Favicon did not appear in the page [https://eior.by/kontakty/|https://eior.by/kontakty/|smart-link]  tab next to the Title. *The server* responded with a *status of 404*.
*STR:*
# Open the [https://eior.by/kontakty/|https://eior.by/kontakty/|smart-link] 
*Exp:* After loading the page [https://eior.by/kontakty/|https://eior.by/kontakty/|smart-link] Favicon appears
*Act:* After loading the page [https://eior.by/kontakty/|https://eior.by/kontakty/|smart-link]  Favicon did not appear</t>
  </si>
  <si>
    <t>06_10_2021_10.png;eior.by-1633812491182.log</t>
  </si>
  <si>
    <t>no content in the section Дополнительные материалы for 8 класс &gt; Белорусский язык &gt; Тема.2</t>
  </si>
  <si>
    <t>*no content in the section Дополнительные материалы for Белорусский язык &gt; 8 класс &gt; Тема.2*
*Preconditions:*
run the site:  [https://eior.by/|https://eior.by/|smart-link]  &gt; Образование 
*STR*
1.  choose 8 класс &gt; Белорусский язык &gt; Тема.2
2. open Дополнительные материалы in the wrapp
*Expected result:* the wrapp exists and each section of the wrapp has a corresponding content
*Actual result:* no content in the section Дополнительные материалы for 8 класс &gt; Белорусский язык &gt; Тема.2</t>
  </si>
  <si>
    <t>2021-10-05_115.gif</t>
  </si>
  <si>
    <t>no content in the section Дополнительные материалы for 8 класс &gt; Белорусский язык &gt; Тема.1</t>
  </si>
  <si>
    <t>*no content in the section Дополнительные материалы for 8 класс &gt; Белорусский язык &gt; Тема.1*
*Preconditions:*
run the site:  [https://eior.by/|https://eior.by/|smart-link]  &gt; Образование 
*STR*
1.  choose 8 класс &gt; Белорусский язык &gt; Тема.1
2. open Дополнительные материалы in the wrapp
*Expected result:* the wrapp exists and each section of the wrapp has a corresponding content
*Actual result:* no content in the section Дополнительные материалы for 8 класс &gt; Белорусский язык &gt; Тема.1</t>
  </si>
  <si>
    <t>2021-10-05_113.gif</t>
  </si>
  <si>
    <t>Белорусский язык_8_класс</t>
  </si>
  <si>
    <t>[GC] The phone/fax number on the Contacts page does not correspond to the official website https://www.giac.by/</t>
  </si>
  <si>
    <t>*Windows 10 Pro* 21H1 19043.1237
*Google Chrome* v94.0.4606.71</t>
  </si>
  <si>
    <t xml:space="preserve">The phone/fax number on the page [https://eior.by/kontakty/|https://eior.by/kontakty/|smart-link] does not correspond to the one on the official website [https://www.giac.by/|https://www.giac.by/|smart-link] 
*Precondition:*
#  Open the page [https://eior.by/kontakty/|https://eior.by/kontakty/|smart-link] 
#  Open the page [https://www.giac.by/kontakty/kontakty_infa.php|https://www.giac.by/kontakty/kontakty_infa.php|smart-link] 
*STR:*
1. Compare contact details on [https://eior.by/kontakty/|https://eior.by/kontakty/|smart-link]  with [https://www.giac.by/kontakty/kontakty_infa.php|https://www.giac.by/kontakty/kontakty_infa.php|smart-link] 
*Exp:* The phone/fax number on the Contacts page corresponds to the official website [https://www.giac.by/|https://www.giac.by/|smart-link] 
*Act:* The phone/fax number on the Contacts page does not correspond to the official website [https://www.giac.by/|https://www.giac.by/|smart-link] </t>
  </si>
  <si>
    <t>05_10_2021_8.png</t>
  </si>
  <si>
    <t>On the page "Учитель - ученику. Каталог интернет-ресурсов" the last item of Breadcrumbs is missing</t>
  </si>
  <si>
    <t xml:space="preserve">In accordance with the structure of the site, the Breadcrumbs element on the "Учитель - ученику. Каталог интернет-ресурсов" should consist of three items. On this page, the last item of Breadcrumbs is not displayed
*STR:*
1. Click the menu item "Дополнительные материалы" =&gt; "Учитель-ученику. Каталог интернет-ресурсов"
2. On the page that appears, view the Breadcrumbs element 
*ACT:* On the page "Учитель - ученику. Каталог интернет-ресурсов" the last item of Breadcrumbs is missing
*EXP:* Breadcrumbs should provide correct navigation on every pages of the section
!missing breadcrumbs.png|width=200,height=183!
 </t>
  </si>
  <si>
    <t>missing breadcrumbs.png</t>
  </si>
  <si>
    <t>Page "Дополнительные материалы" is missing</t>
  </si>
  <si>
    <t>Clicking on the menu item "Дополнительные материалы" should open the corresponding page containing general information about additional materials presented on the site. Instead of such a page, there is a redirect to the "Образовательные ресурсы" page
*STR:*
# Click menu item “Дополнительные материалы”
*ACT.*: "Образовательные ресурсы" page is open
*EXP.*: “Дополнительные материалы” page is open</t>
  </si>
  <si>
    <t>[ALL] The dropdown menu does not appear when the mouse hovers over the Контакты tab on the page https://eior.by/kontakty/electronic_appeal.php</t>
  </si>
  <si>
    <t>The dropdown menu (Контакты. Электронное сообщение) does not appear when the mouse hovers over the Контакты tab on the page [https://eior.by/kontakty/electronic_appeal.php|https://eior.by/kontakty/electronic_appeal.php|smart-link] 
*Precondition:*
# Open the page [https://eior.by/kontakty/electronic_appeal.php|https://eior.by/kontakty/electronic_appeal.php|smart-link] 
*STR:*
# Hover the mouse over the Контакты tab
*Exp:* The dropdown menu appears when the mouse hovers over the Контакты tab
*Act:* The dropdown menu does not appear when the mouse hovers over the Контакты tab</t>
  </si>
  <si>
    <t>05_10_2021_5.mp4</t>
  </si>
  <si>
    <t>[ALL] The dropdown menu does not appear when the mouse hovers over the Контакты tab on the page https://eior.by/kontakty/</t>
  </si>
  <si>
    <t>The dropdown menu (Контакты, Электронное обращение) does not appear when the mouse hovers over the Контакты tab on the page [https://eior.by/kontakty/|https://eior.by/kontakty/|smart-link] 
*Precondition:*
# Open the page ​[https://eior.by/kontakty/|https://eior.by/kontakty/|smart-link] 
*STR:*
# Hover the mouse over the Контакты tab
*Exp:* The dropdown menu appears when the mouse hovers over the Контакты tab
*Act:* The dropdown menu does not appear when the mouse hovers over the Контакты tab</t>
  </si>
  <si>
    <t>05_10_2021_4.mp4</t>
  </si>
  <si>
    <t>Белорусская литература_8_класс</t>
  </si>
  <si>
    <t>[ALL] Hover the mouse over the Контакты tab in the horizontal navigation menu the highlight of the item is not displayed on the main page</t>
  </si>
  <si>
    <t>Hover the mouse over the Контакты tab in the horizontal navigation menu the highlight of the item (Контакты, Электронное обращение) is not displayed on the main page: [https://eior.by/|https://eior.by/|smart-link] 
*Precondition:*
# Open the main page: [https://eior.by/|https://eior.by/|smart-link] 
*STR:*
# Hover the mouse on the Контакты tab
# Move the mouse to the drop-down menu items
*Exp:* Hover the mouse over the Контакты tab in the horizontal navigation menu the highlight of the item is displayed
*Act:* Hover the mouse over the Контакты tab in the horizontal navigation menu the highlight of the item is not displayed</t>
  </si>
  <si>
    <t>05_10_2021_3.mp4</t>
  </si>
  <si>
    <t>Английский язык_8_класс</t>
  </si>
  <si>
    <t>zoom-in 175% shifts the picture</t>
  </si>
  <si>
    <t>*zoom-in 175% shifts the picture*
*Preconditions:*
run the site:  [https://eior.by/|https://eior.by/|smart-link]  &gt; Образование 
*STR*
1. open 8 класс&gt; Алгебра &gt; choose some topic
2. zoom-in to 175%
*Expected result:* zoom-in 175 without visual defects
*Actual result:* zoom-in 175% shifts the picture</t>
  </si>
  <si>
    <t>2021-10-04_98.gif</t>
  </si>
  <si>
    <t>zoom-in 150% cuts the picture</t>
  </si>
  <si>
    <t>*zoom-in 150% cuts the picture*
*Preconditions:*
run the site:  [https://eior.by/|https://eior.by/|smart-link]  &gt; Образование 
*STR*
1. open 8 класс&gt; Алгебра &gt; choose some topic
2. zoom-in to 150%
*Expected result:* zoom-in 150 without visual defects
*Actual result:* zoom-in 150% cuts the picture</t>
  </si>
  <si>
    <t>2021-10-04_96.png</t>
  </si>
  <si>
    <t xml:space="preserve">inactive element (no arrow inside the slider or change the colour) on the right of the last page </t>
  </si>
  <si>
    <t xml:space="preserve">*inactive element (no arrow inside the slider or change the colour) on the right of the last page* 
*Preconditions:*
run the site:  [https://eior.by/|https://eior.by/|smart-link]  &gt; Образование 
*STR*
1. open 8 класс&gt; Алгебра &gt; choose last topic
2. hover over the arrow element on the right of the screen
*Expected result:* there is no arrow inside the slider or change the colour on the right of the last page 
*Actual result:* there is an arrow inside the slider that does not change the colour on the right of the last page </t>
  </si>
  <si>
    <t>2021-10-04_95.gif</t>
  </si>
  <si>
    <t>inactive element (no arrow inside the slider or change the color) on the left of the first page</t>
  </si>
  <si>
    <t>*inactive element (no arrow inside the slider or change the colour) on the left of the first page*
*Preconditions:*
run the site:  [https://eior.by/|https://eior.by/|smart-link]  &gt; Образование 
*STR*
1. open 8 класс&gt; Алгебра &gt;Тема.1
2. hover over the arrow element on the left of the screen
*Expected result:* there is no arrow inside the slider or change the colour on the left of the first page
*Actual result:* there is an arrow inside the slider that does not change the colour on the left of the first page</t>
  </si>
  <si>
    <t>2021-10-04_93.gif</t>
  </si>
  <si>
    <t>the scroll does not appear when scrolling the block elements (Знать, Уметь, Допматериалы, Пройти тест)</t>
  </si>
  <si>
    <t>*the scroll does not appear when scrolling the block elements (Знать, Уметь, Допматериалы, Пройти тест)*
*Preconditions:*
run the site:  [https://eior.by/|https://eior.by/|smart-link]  &gt; Образование &gt; 8 класс &gt; Алгебра &gt; Тема. 1
*STR*
1. click on Знать, Уметь, Допматериалы, Пройти тест
*Expected result:* the scroll should appear when scrolling the block elements (Знать, Уметь, Допматериалы, Пройти тест)
*Actual result:* the scroll does not appear when scrolling the block elements (Знать, Уметь, Допматериалы, Пройти тест)</t>
  </si>
  <si>
    <t>2021-10-04_90.gif</t>
  </si>
  <si>
    <t>the location of the tutorial link is not in the content area</t>
  </si>
  <si>
    <t>*the location of the tutorial link is not in the content area*
*Preconditions:*
run the site:  [https://eior.by/|https://eior.by/|smart-link]  &gt; Образование 
*STR*
1. open 8 класс &gt;Алгебра &gt;Тема 1
*Expected result:* the location of the tutorial link is in the content area
*Actual result:* the location of the tutorial link is not in the content area</t>
  </si>
  <si>
    <t>2021-10-04_88.png</t>
  </si>
  <si>
    <t>duplicated element name appears in the hint when coosing the Тема</t>
  </si>
  <si>
    <t>*duplicated element name appears in the hint when choosing the Тема*
*Preconditions:*
run the site:  [https://eior.by/|https://eior.by/|smart-link]  &gt; Образование &gt; 8 класс &gt; Алгебра
*STR*
1. hover over the Тема
*Expected result:* duplicated element name does not appear in the hint when choosing the Тема
*Actual result:* duplicated element name appears in the hint when choosing the Тема</t>
  </si>
  <si>
    <t>2021-10-04_86.gif</t>
  </si>
  <si>
    <t>hover over Образование среднее общее, Выбрать класс, Выбрать предмет, название тем, names of the wrapp section buttons do not change the color of the buttons</t>
  </si>
  <si>
    <t>*hover over Образование среднее общее, Выбрать класс, Выбрать предмет, название тем, names of the wrapp section buttons do not change the color of the buttons*
*Preconditions:*
run the site:  [https://eior.by/|https://eior.by/|smart-link]  &gt; Образование &gt; 8 класс &gt; Алгебра &gt; Тема 1
*STR*
1. click on Образование среднее общее
2. click on Класс
3. click on Предмет
4. click on the tutorial chapter
5. click on the topic
6. click on Знать
7. click on Уметь
8. click on Дополнительные материалы
9. click on Пройти тест
*Expected result:* hover over Образование среднее общее, Выбрать класс, Выбрать предмет, название тем, names of the wrapp section buttons change the color of the buttons
*Actual result*: hover over Образование среднее общее, Выбрать класс, Выбрать предмет, название тем, names of the wrapp section buttons do not change the color of the buttons</t>
  </si>
  <si>
    <t>2021-10-04_82.gif</t>
  </si>
  <si>
    <t>pointer does not appear when choosing the Класс</t>
  </si>
  <si>
    <t>*the pointer does not appear when choosing the Класс*
*Preconditions:*
run the site:  [https://eior.by/|https://eior.by/|smart-link]  &gt; Образование &gt; 8 класс 
*STR*
1. click on Выберите предмет
*Expected result:* the pointer appears
*Actual result:* the pointer does not appear</t>
  </si>
  <si>
    <t>2021-10-04_80.gif</t>
  </si>
  <si>
    <t xml:space="preserve">the page does not look neat, because of margins between content blocks </t>
  </si>
  <si>
    <t xml:space="preserve">*the page does not look neat, because of margins between content blocks* 
*Preconditions:*
run the site:  [https://eior.by/|https://eior.by/|smart-link]  &gt; Образование 
*STR*
1. click on  the 8 класс &gt; Алгебра &gt; Тема 1 &gt; Пройти тест
*Expected result:* the page looks neat, because of margins between content blocks 
*Actual result:* the page does not look neat, because of margins between content blocks </t>
  </si>
  <si>
    <t>2021-10-04_73.png</t>
  </si>
  <si>
    <t>the semantic of the headers do not go in order</t>
  </si>
  <si>
    <t>*the semantic of the headers do not go in order*
*Preconditions:*
run the site:  [https://eior.by/|https://eior.by/|smart-link]  &gt; Образование &gt; 8 класс &gt; Алгебра &gt; Тема 1 
*STR*
1.  Click on the 8 класс &gt; Алгебра &gt; Тема 1 
*Expected result:* the semantic of the headers should go in order
*Actual result:* the semantic of the headers do not go in order</t>
  </si>
  <si>
    <t>2021-10-04_72.png</t>
  </si>
  <si>
    <t>styles is not combined into a single file and minified</t>
  </si>
  <si>
    <t>*styles are not combined into a single file and minified*
*Preconditions:*
run the site:  [https://eior.by/|https://eior.by/|smart-link]  &gt; Образование &gt; 8 класс &gt; Алгебра &gt; Тема 1 
*STR*
1. open inspector &gt; sources
*Expected result:* styles are combined into a single file and minified
*Actual result:* styles are not combined into a single file and minified</t>
  </si>
  <si>
    <t>2021-10-04_70.png</t>
  </si>
  <si>
    <t>the favicon is not present when site is opened</t>
  </si>
  <si>
    <t>*the favicon is not present when the site is opened*
*STR*
1. run the site [https://eior.by/|https://eior.by/|smart-link] 
*Expected result:* the favicon is present when the site is opened
*Actual result:* the favicon is not present when the site is opened</t>
  </si>
  <si>
    <t>2021-10-04_69.png</t>
  </si>
  <si>
    <t>the interface of the site is not attractive</t>
  </si>
  <si>
    <t>*the interface of the site is not attractive*
*STR*
1. run the site [https://eior.by|https://eior.by/]
*Expected result:* the interface of the site is attractive
*Actual result:* the interface of the site is not attractive</t>
  </si>
  <si>
    <t>2021-10-02_19.gif</t>
  </si>
  <si>
    <t xml:space="preserve">click on 8 класс using breadcrumbs do not redirect to Каталог тем для 8 класса </t>
  </si>
  <si>
    <t>*click on 8 класс using breadcrumbs do not redirect to Каталог тем для 8 класса*
*Preconditions:*
run the site:  [https://eior.by/|https://eior.by/|smart-link] &gt; Образование &gt; 8 класс &gt; choose some tutorial &gt; choose some topic
*STR*
1. click on 8 класс using breadcrumbs
*Expected result:* the link redirect to Каталог тем для 8 класса
*Actual result:* the link do not redirect to Каталог тем для 8 класса</t>
  </si>
  <si>
    <t>answers do not appear for questions with type checkbox + img and radiobutton+img for 8 класс &gt; Алгебра &gt;Тема.1</t>
  </si>
  <si>
    <t>*answers do not appear for questions with type checkbox + img and radiobutton+img for  8 класс &gt; Алгебра &gt; Тема.1*
*Preconditions:*
run the site:  [https://eior.by/|https://eior.by/|smart-link] &gt; Образование &gt; 8 класс &gt; Алгебра &gt; Тема 1 &gt; Пройти тест
*STR*
1. click on Пройти button without answers
*Expected result:* answers appeared for all questions
*Actual result:* answers do not appear for questions with type checkbox + img and radiobutton+img</t>
  </si>
  <si>
    <t>2021-10-02_17.png</t>
  </si>
  <si>
    <t>not all incorrect answers are red in the section Пройти тест for 8 класс &gt; Алгебра &gt; Тема 2</t>
  </si>
  <si>
    <t>*not all incorrect answers are red in the section Пройти тест for 8 класс &gt; Алгебра &gt; Тема 2*
*Preconditions:*
run the site: [https://eior.by/|https://eior.by/|smart-link]   &gt; Образование &gt; 8 класс &gt; Алгебра &gt; Тема 2 
*STR*
1. Fill the section Пройти тест with incorrect answers
2. Click on Пройти button
*Expected result:* the incorrect answers are red
*Actual result:* not all incorrect answers are red</t>
  </si>
  <si>
    <t>2021-10-01_16.png</t>
  </si>
  <si>
    <t>not all correct answers are green in the section Пройти тест for Алгебра &gt; 8 класс &gt; Тема.2</t>
  </si>
  <si>
    <t>*not all correct answers are green in the section Пройти тест 8 класс &gt; Алгебра &gt; Тема 2* 
*Preconditions:*
run the site: [https://eior.by/|https://eior.by/|smart-link]   &gt; Образование 
*STR*
1. Fill the section Пройти тест with correct answers for  8 класс &gt; Алгебра &gt; Тема 2 
2. Click on Пройти button
*Expected result*: the correct answers are green
*Actual result:* not all correct answers are green</t>
  </si>
  <si>
    <t>no content in the section Дополнительные материалы for 8 класс &gt; Алгебра &gt; Тема.2</t>
  </si>
  <si>
    <t>*no content in the section Дополнительные материалы for 8 класс &gt; Алгебра &gt; Тема.2*
*Preconditions:*
run the site: [https://eior.by/|https://eior.by/|smart-link]   &gt; Образование 
*STR*
1.  choose 8 класс &gt; Алгебра &gt; Тема 2
2. open Дополнительные материалы in the wrapp
*Expected result:* the wrapp exists and each section of the wrapp has a corresponding content
*Actual result:* no content in the section Дополнительные материалы for 8 класс &gt; Алгебра &gt; Тема.2</t>
  </si>
  <si>
    <t>2021-10-01_15.png</t>
  </si>
  <si>
    <t>answers do not appear for questions with type checkbox + img and radiobutton+img for 8 класс &gt; Алгебра &gt; Тема.1</t>
  </si>
  <si>
    <t>*answers do not appear for questions with type checkbox + img and radiobutton+img for 8 класс &gt; Алгебра &gt; Тема.1*
*Preconditions:*
run the site: [https://eior.by/|https://eior.by/|smart-link]  &gt; Образование &gt; 8 класс &gt; Алгебра &gt; Тема 1 &gt; Пройти тест
*STR*
1. click on Пройти button without answers
*Expected result:* answers appeared for all questions
*Actual result:* answers do not appear for questions with type checkbox + img and radiobutton+img</t>
  </si>
  <si>
    <t>2021-10-01_14.png</t>
  </si>
  <si>
    <t>*Образование 9 класс:* Алгебра, Английский язык, Беларуская лiтаратура, Беларуская мова, Биология, Всемирная история, География, Геометрия, Информатика, Искусство, Испанский язык, История Беларуси, Китайский язык, Немецкий язык, Обществоведение, Русская литература, Русский язык, Физика, Французский язык, Химия.</t>
  </si>
  <si>
    <t>9_class</t>
  </si>
  <si>
    <t>input fields do not match the textbox type for 8 класс &gt; Алгебра &gt; Тема.1</t>
  </si>
  <si>
    <t xml:space="preserve">*input fields do not match the textbox type for 8 класс &gt; Алгебра &gt; Тема.1*
*Preconditions:*
run the site: [https://eior.by/|https://eior.by/|smart-link]  &gt; Образование 
*STR*
1. click on the imput field for 8 класс &gt; Алгебра &gt; Тема.1 &gt; Вопрос 10
2. open Inspector
*Expected result:* input fields do not match the textbox type
*Actual result:* input fields  match the number type </t>
  </si>
  <si>
    <t>2021-10-01_12.png</t>
  </si>
  <si>
    <t>*Дополнительные материалы*
* Образовательные ресурсы
* Электронные образовательные ресурсы
* Электронные версии учебных пособий
* Учитель-ученику. Каталог интернет-ресурсов</t>
  </si>
  <si>
    <t>add_materials</t>
  </si>
  <si>
    <t>there is no limit of the length of the input field for 8 класс &gt; Алгебра &gt; Тема.1</t>
  </si>
  <si>
    <t>*there is no limit of the length of the input field for 8 класс &gt; Алгебра &gt; Тема.1*
*Preconditions:*
run the site: [https://eior.by/|https://eior.by/|smart-link] &gt; Образование &gt; 8 класс &gt; Алгебра &gt; Тема 1 &gt; Пройти тест 
*STR*
1. enter in the textbox 1000 symbols
*Expected result:* there is no limit to the length of the input field
*Actual result:* there is a limit to the length of the input field</t>
  </si>
  <si>
    <t>it is not possible to write several answers in the input field for 8 класс &gt; Алгебра &gt; Тема.1</t>
  </si>
  <si>
    <t>*it is not possible to write several answers in the input field for 8 класс &gt; Алгебра &gt; Тема.1*
*Preconditions:*
run the site: [https://eior.by/|https://eior.by/|smart-link] &gt; Образование 
*STR*
1. Fill the section Пройти тест for Алгебра &gt; 8 класс &gt; Тема.1 &gt; Пройти тест &gt; Вопрос 10 with 2 answers
*Expected result:* it is possible to write several answers in the input field
*Actual result:* it is possible to write several answers in the input field</t>
  </si>
  <si>
    <t>2021-10-01_11.png</t>
  </si>
  <si>
    <t>not all incorrect answers are red in the section Пройти тест for 8 класс &gt; Алгебра &gt; Тема.1</t>
  </si>
  <si>
    <t>*not all incorrect answers are red in the section Пройти тест for 8 класс &gt; Алгебра &gt;Тема.1*
*Preconditions:* 
run the site: [https://eior.by/|https://eior.by/|smart-link] &gt; Образование &gt; 8 класс &gt; Алгебра &gt; Тема 1
*STR*
1. Fill the section Пройти тест with incorrect answers
2. Click on Пройти button
*Expected result:* the incorrect answers are red
*Actual result:* not all incorrect answers are red</t>
  </si>
  <si>
    <t>2021-10-01_10.png</t>
  </si>
  <si>
    <t>not all correct answers are green in the section Пройти тест for 8 класс &gt; Алгебра &gt;Тема.1</t>
  </si>
  <si>
    <t>*not all correct answers are green in the section Пройти тест Алгебра&gt;8 класс&gt;Тема.1*
*Preconditions:*
run the site:  [https://eior.by/|https://eior.by/|smart-link] &gt; Образование &gt; 8 класс &gt; Алгебра &gt; Тема 1
*STR*
1. Fill the section Пройти тест with correct answers
2. Click on Пройти button
*Expected result*: the correct answers are green
*Actual result:* not all correct answers are green</t>
  </si>
  <si>
    <t>2021-10-01_9.png</t>
  </si>
  <si>
    <t>no content in the section Дополнительные материалы for 8 класс &gt; Алгебра &gt; Тема.1</t>
  </si>
  <si>
    <t>*no content in the section Дополнительные материалы for Алгебра &gt; 8 класс &gt; Тема.1*
*Preconditions:*
run the site:  [https://eior.by/|https://eior.by/|smart-link]
*STR*
1.  choose Алгебра &gt; 8 класс &gt; Тема.1
2. open Дополнительные материалы in the wrapp
*Expected result:* the wrapp exists and each section of the wrapp has a corresponding content
*Actual result*: no content in the section Дополнительные материалы for Алгебра &gt; 8 класс &gt; Тема.1</t>
  </si>
  <si>
    <t>2021-10-01_8.png</t>
  </si>
  <si>
    <t>console errors with broken links for 8 класс &gt; Алгебра &gt;Тема.1</t>
  </si>
  <si>
    <t>*console errors with broken links for 8 класс &gt; Алгебра &gt; Тема.1*
*STR*
1. run the site: [https://eior.by/|https://eior.by/]&gt; Образование &gt; 8 класс &gt; Алгебра &gt; Тема 1
2. open Inspector &gt; console tab
3. run the video
4. click on 8 класс using breadcrumbs
5. click on Главная using the Home button
6. save the logs from the console tab
*Expected result:* no broken links
*Actual result:* there are broken links</t>
  </si>
  <si>
    <t>Алгебра_8_eior.by-1632570778326.log</t>
  </si>
  <si>
    <t>Алгебра_8_класс</t>
  </si>
  <si>
    <t>Образование 8 класс_Алгебра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</si>
</sst>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1"/>
      <name val="Arial"/>
    </font>
    <font>
      <sz val="10"/>
      <color theme="1"/>
      <name val="Arial"/>
    </font>
    <font>
      <b/>
      <sz val="11"/>
      <color theme="1"/>
      <name val="Arial"/>
    </font>
    <font>
      <u/>
      <sz val="10"/>
      <color rgb="FF0000FF"/>
      <name val="Arial"/>
    </font>
    <font>
      <sz val="10"/>
      <name val="Arial"/>
    </font>
    <font>
      <u/>
      <sz val="10"/>
      <color rgb="FF0000FF"/>
      <name val="Arial"/>
    </font>
  </fonts>
  <fills count="6">
    <fill>
      <patternFill patternType="none"/>
    </fill>
    <fill>
      <patternFill patternType="gray125"/>
    </fill>
    <fill>
      <patternFill patternType="solid">
        <fgColor rgb="FF4DD0E1"/>
        <bgColor rgb="FF4DD0E1"/>
      </patternFill>
    </fill>
    <fill>
      <patternFill patternType="solid">
        <fgColor rgb="FFFFFFFF"/>
        <bgColor rgb="FFFFFFFF"/>
      </patternFill>
    </fill>
    <fill>
      <patternFill patternType="solid">
        <fgColor rgb="FFCCCCCC"/>
        <bgColor rgb="FFCCCCCC"/>
      </patternFill>
    </fill>
    <fill>
      <patternFill patternType="solid">
        <fgColor rgb="FFE0F7FA"/>
        <bgColor rgb="FFE0F7FA"/>
      </patternFill>
    </fill>
  </fills>
  <borders count="1">
    <border>
      <left/>
      <right/>
      <top/>
      <bottom/>
      <diagonal/>
    </border>
  </borders>
  <cellStyleXfs count="1">
    <xf numFmtId="0" fontId="0" fillId="0" borderId="0"/>
  </cellStyleXfs>
  <cellXfs count="18">
    <xf numFmtId="0" fontId="0" fillId="0" borderId="0" xfId="0" applyFont="1" applyAlignment="1"/>
    <xf numFmtId="0" fontId="1" fillId="2" borderId="0" xfId="0" applyFont="1" applyFill="1" applyAlignment="1"/>
    <xf numFmtId="0" fontId="2" fillId="0" borderId="0" xfId="0" applyFont="1" applyAlignment="1">
      <alignment wrapText="1"/>
    </xf>
    <xf numFmtId="0" fontId="3" fillId="3" borderId="0" xfId="0" applyFont="1" applyFill="1" applyAlignment="1">
      <alignment vertical="top"/>
    </xf>
    <xf numFmtId="0" fontId="4" fillId="3" borderId="0" xfId="0" applyFont="1" applyFill="1" applyAlignment="1">
      <alignment vertical="top"/>
    </xf>
    <xf numFmtId="0" fontId="5" fillId="3" borderId="0" xfId="0" applyFont="1" applyFill="1" applyAlignment="1">
      <alignment vertical="top" wrapText="1"/>
    </xf>
    <xf numFmtId="0" fontId="1" fillId="4" borderId="0" xfId="0" applyFont="1" applyFill="1" applyAlignment="1">
      <alignment vertical="top"/>
    </xf>
    <xf numFmtId="0" fontId="5" fillId="3" borderId="0" xfId="0" applyFont="1" applyFill="1" applyAlignment="1">
      <alignment vertical="top"/>
    </xf>
    <xf numFmtId="0" fontId="3" fillId="5" borderId="0" xfId="0" applyFont="1" applyFill="1" applyAlignment="1">
      <alignment vertical="top"/>
    </xf>
    <xf numFmtId="0" fontId="6" fillId="5" borderId="0" xfId="0" applyFont="1" applyFill="1" applyAlignment="1">
      <alignment vertical="top"/>
    </xf>
    <xf numFmtId="0" fontId="5" fillId="5" borderId="0" xfId="0" applyFont="1" applyFill="1" applyAlignment="1">
      <alignment vertical="top" wrapText="1"/>
    </xf>
    <xf numFmtId="0" fontId="5" fillId="5" borderId="0" xfId="0" applyFont="1" applyFill="1" applyAlignment="1">
      <alignment vertical="top"/>
    </xf>
    <xf numFmtId="0" fontId="5" fillId="5" borderId="0" xfId="0" quotePrefix="1" applyFont="1" applyFill="1" applyAlignment="1">
      <alignment vertical="top" wrapText="1"/>
    </xf>
    <xf numFmtId="0" fontId="5" fillId="3" borderId="0" xfId="0" quotePrefix="1" applyFont="1" applyFill="1" applyAlignment="1">
      <alignment vertical="top" wrapText="1"/>
    </xf>
    <xf numFmtId="0" fontId="2" fillId="3" borderId="0" xfId="0" applyFont="1" applyFill="1"/>
    <xf numFmtId="0" fontId="2" fillId="3" borderId="0" xfId="0" applyFont="1" applyFill="1" applyAlignment="1">
      <alignment wrapText="1"/>
    </xf>
    <xf numFmtId="0" fontId="2" fillId="5" borderId="0" xfId="0" applyFont="1" applyFill="1"/>
    <xf numFmtId="0" fontId="2" fillId="5" borderId="0" xfId="0" applyFont="1" applyFill="1" applyAlignment="1">
      <alignment wrapText="1"/>
    </xf>
  </cellXfs>
  <cellStyles count="1">
    <cellStyle name="Обычный" xfId="0" builtinId="0"/>
  </cellStyles>
  <dxfs count="2">
    <dxf>
      <font>
        <color rgb="FF000000"/>
      </font>
      <fill>
        <patternFill patternType="solid">
          <fgColor rgb="FFB4A7D6"/>
          <bgColor rgb="FFB4A7D6"/>
        </patternFill>
      </fill>
    </dxf>
    <dxf>
      <font>
        <color theme="1"/>
      </font>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202"/>
  <sheetViews>
    <sheetView tabSelected="1" workbookViewId="0">
      <pane ySplit="1" topLeftCell="A2" activePane="bottomLeft" state="frozen"/>
      <selection pane="bottomLeft" activeCell="B3" sqref="B3"/>
    </sheetView>
  </sheetViews>
  <sheetFormatPr defaultColWidth="14.44140625" defaultRowHeight="15.75" customHeight="1" x14ac:dyDescent="0.25"/>
  <cols>
    <col min="1" max="1" width="9.44140625" customWidth="1"/>
    <col min="2" max="2" width="8.5546875" customWidth="1"/>
    <col min="3" max="3" width="43" customWidth="1"/>
    <col min="4" max="4" width="13.6640625" customWidth="1"/>
    <col min="5" max="5" width="11.44140625" customWidth="1"/>
    <col min="6" max="6" width="22.44140625" customWidth="1"/>
    <col min="7" max="7" width="50.109375" customWidth="1"/>
    <col min="8" max="8" width="19.88671875" customWidth="1"/>
    <col min="9" max="9" width="26.6640625" customWidth="1"/>
    <col min="10" max="10" width="8.109375" customWidth="1"/>
    <col min="11" max="12" width="10" customWidth="1"/>
  </cols>
  <sheetData>
    <row r="1" spans="1:12" x14ac:dyDescent="0.25">
      <c r="A1" s="1" t="s">
        <v>0</v>
      </c>
      <c r="B1" s="1" t="s">
        <v>1</v>
      </c>
      <c r="C1" s="1" t="s">
        <v>2</v>
      </c>
      <c r="D1" s="1" t="s">
        <v>3</v>
      </c>
      <c r="E1" s="1" t="s">
        <v>4</v>
      </c>
      <c r="F1" s="1" t="s">
        <v>5</v>
      </c>
      <c r="G1" s="1" t="s">
        <v>6</v>
      </c>
      <c r="H1" s="1" t="s">
        <v>7</v>
      </c>
      <c r="I1" s="1" t="s">
        <v>8</v>
      </c>
      <c r="J1" s="1" t="s">
        <v>9</v>
      </c>
      <c r="K1" s="1" t="s">
        <v>10</v>
      </c>
      <c r="L1" s="2"/>
    </row>
    <row r="2" spans="1:12" x14ac:dyDescent="0.25">
      <c r="A2" s="3" t="s">
        <v>11</v>
      </c>
      <c r="B2" s="4" t="str">
        <f>HYPERLINK("https://group-qa5-3-project.atlassian.net/browse/EBT-140?atlOrigin=eyJpIjoiYzgwYTQ0ZjEyNzQzNGJhN2JmNjEyZTM0NmRhZWZhNjIiLCJwIjoic2hlZXRzLWppcmEifQ","EBT-140")</f>
        <v>EBT-140</v>
      </c>
      <c r="C2" s="5" t="s">
        <v>199</v>
      </c>
      <c r="D2" s="5" t="s">
        <v>200</v>
      </c>
      <c r="E2" s="6" t="s">
        <v>14</v>
      </c>
      <c r="F2" s="5" t="s">
        <v>201</v>
      </c>
      <c r="G2" s="5" t="s">
        <v>202</v>
      </c>
      <c r="H2" s="7" t="s">
        <v>203</v>
      </c>
      <c r="I2" s="7" t="s">
        <v>204</v>
      </c>
      <c r="J2" s="4" t="str">
        <f>HYPERLINK("https://group-qa5-3-project.atlassian.net/browse/EBT-103?atlOrigin=eyJpIjoiYzgwYTQ0ZjEyNzQzNGJhN2JmNjEyZTM0NmRhZWZhNjIiLCJwIjoic2hlZXRzLWppcmEifQ","EBT-103")</f>
        <v>EBT-103</v>
      </c>
      <c r="K2" s="5" t="s">
        <v>205</v>
      </c>
      <c r="L2" s="2"/>
    </row>
    <row r="3" spans="1:12" x14ac:dyDescent="0.25">
      <c r="A3" s="8" t="s">
        <v>11</v>
      </c>
      <c r="B3" s="9" t="str">
        <f>HYPERLINK("https://group-qa5-3-project.atlassian.net/browse/EBT-139?atlOrigin=eyJpIjoiYzgwYTQ0ZjEyNzQzNGJhN2JmNjEyZTM0NmRhZWZhNjIiLCJwIjoic2hlZXRzLWppcmEifQ","EBT-139")</f>
        <v>EBT-139</v>
      </c>
      <c r="C3" s="10" t="s">
        <v>206</v>
      </c>
      <c r="D3" s="10" t="s">
        <v>200</v>
      </c>
      <c r="E3" s="6" t="s">
        <v>14</v>
      </c>
      <c r="F3" s="10" t="s">
        <v>201</v>
      </c>
      <c r="G3" s="10" t="s">
        <v>207</v>
      </c>
      <c r="H3" s="11" t="s">
        <v>208</v>
      </c>
      <c r="I3" s="11" t="s">
        <v>204</v>
      </c>
      <c r="J3" s="9" t="str">
        <f>HYPERLINK("https://group-qa5-3-project.atlassian.net/browse/EBT-103?atlOrigin=eyJpIjoiYzgwYTQ0ZjEyNzQzNGJhN2JmNjEyZTM0NmRhZWZhNjIiLCJwIjoic2hlZXRzLWppcmEifQ","EBT-103")</f>
        <v>EBT-103</v>
      </c>
      <c r="K3" s="10" t="s">
        <v>205</v>
      </c>
      <c r="L3" s="2"/>
    </row>
    <row r="4" spans="1:12" x14ac:dyDescent="0.25">
      <c r="A4" s="3" t="s">
        <v>11</v>
      </c>
      <c r="B4" s="4" t="str">
        <f>HYPERLINK("https://group-qa5-3-project.atlassian.net/browse/EBT-138?atlOrigin=eyJpIjoiYzgwYTQ0ZjEyNzQzNGJhN2JmNjEyZTM0NmRhZWZhNjIiLCJwIjoic2hlZXRzLWppcmEifQ","EBT-138")</f>
        <v>EBT-138</v>
      </c>
      <c r="C4" s="5" t="s">
        <v>209</v>
      </c>
      <c r="D4" s="5" t="s">
        <v>200</v>
      </c>
      <c r="E4" s="6" t="s">
        <v>14</v>
      </c>
      <c r="F4" s="5" t="s">
        <v>201</v>
      </c>
      <c r="G4" s="5" t="s">
        <v>210</v>
      </c>
      <c r="H4" s="7" t="s">
        <v>211</v>
      </c>
      <c r="I4" s="7" t="s">
        <v>204</v>
      </c>
      <c r="J4" s="4" t="str">
        <f>HYPERLINK("https://group-qa5-3-project.atlassian.net/browse/EBT-99?atlOrigin=eyJpIjoiYzgwYTQ0ZjEyNzQzNGJhN2JmNjEyZTM0NmRhZWZhNjIiLCJwIjoic2hlZXRzLWppcmEifQ","EBT-99")</f>
        <v>EBT-99</v>
      </c>
      <c r="K4" s="5" t="s">
        <v>205</v>
      </c>
      <c r="L4" s="2"/>
    </row>
    <row r="5" spans="1:12" x14ac:dyDescent="0.25">
      <c r="A5" s="8" t="s">
        <v>11</v>
      </c>
      <c r="B5" s="9" t="str">
        <f>HYPERLINK("https://group-qa5-3-project.atlassian.net/browse/EBT-137?atlOrigin=eyJpIjoiYzgwYTQ0ZjEyNzQzNGJhN2JmNjEyZTM0NmRhZWZhNjIiLCJwIjoic2hlZXRzLWppcmEifQ","EBT-137")</f>
        <v>EBT-137</v>
      </c>
      <c r="C5" s="10" t="s">
        <v>212</v>
      </c>
      <c r="D5" s="10" t="s">
        <v>200</v>
      </c>
      <c r="E5" s="6" t="s">
        <v>14</v>
      </c>
      <c r="F5" s="10" t="s">
        <v>213</v>
      </c>
      <c r="G5" s="10" t="s">
        <v>214</v>
      </c>
      <c r="H5" s="11" t="s">
        <v>215</v>
      </c>
      <c r="I5" s="11" t="s">
        <v>204</v>
      </c>
      <c r="J5" s="9" t="str">
        <f>HYPERLINK("https://group-qa5-3-project.atlassian.net/browse/EBT-99?atlOrigin=eyJpIjoiYzgwYTQ0ZjEyNzQzNGJhN2JmNjEyZTM0NmRhZWZhNjIiLCJwIjoic2hlZXRzLWppcmEifQ","EBT-99")</f>
        <v>EBT-99</v>
      </c>
      <c r="K5" s="10" t="s">
        <v>205</v>
      </c>
      <c r="L5" s="2"/>
    </row>
    <row r="6" spans="1:12" x14ac:dyDescent="0.25">
      <c r="A6" s="3" t="s">
        <v>11</v>
      </c>
      <c r="B6" s="4" t="str">
        <f>HYPERLINK("https://group-qa5-3-project.atlassian.net/browse/EBT-136?atlOrigin=eyJpIjoiYzgwYTQ0ZjEyNzQzNGJhN2JmNjEyZTM0NmRhZWZhNjIiLCJwIjoic2hlZXRzLWppcmEifQ","EBT-136")</f>
        <v>EBT-136</v>
      </c>
      <c r="C6" s="5" t="s">
        <v>216</v>
      </c>
      <c r="D6" s="5" t="s">
        <v>200</v>
      </c>
      <c r="E6" s="6" t="s">
        <v>14</v>
      </c>
      <c r="F6" s="5" t="s">
        <v>201</v>
      </c>
      <c r="G6" s="5" t="s">
        <v>217</v>
      </c>
      <c r="H6" s="7" t="s">
        <v>218</v>
      </c>
      <c r="I6" s="7" t="s">
        <v>204</v>
      </c>
      <c r="J6" s="4" t="str">
        <f>HYPERLINK("https://group-qa5-3-project.atlassian.net/browse/EBT-98?atlOrigin=eyJpIjoiYzgwYTQ0ZjEyNzQzNGJhN2JmNjEyZTM0NmRhZWZhNjIiLCJwIjoic2hlZXRzLWppcmEifQ","EBT-98")</f>
        <v>EBT-98</v>
      </c>
      <c r="K6" s="5" t="s">
        <v>205</v>
      </c>
      <c r="L6" s="2"/>
    </row>
    <row r="7" spans="1:12" x14ac:dyDescent="0.25">
      <c r="A7" s="8" t="s">
        <v>11</v>
      </c>
      <c r="B7" s="9" t="str">
        <f>HYPERLINK("https://group-qa5-3-project.atlassian.net/browse/EBT-135?atlOrigin=eyJpIjoiYzgwYTQ0ZjEyNzQzNGJhN2JmNjEyZTM0NmRhZWZhNjIiLCJwIjoic2hlZXRzLWppcmEifQ","EBT-135")</f>
        <v>EBT-135</v>
      </c>
      <c r="C7" s="10" t="s">
        <v>219</v>
      </c>
      <c r="D7" s="10" t="s">
        <v>200</v>
      </c>
      <c r="E7" s="6" t="s">
        <v>14</v>
      </c>
      <c r="F7" s="10" t="s">
        <v>201</v>
      </c>
      <c r="G7" s="10" t="s">
        <v>220</v>
      </c>
      <c r="H7" s="11" t="s">
        <v>221</v>
      </c>
      <c r="I7" s="11" t="s">
        <v>204</v>
      </c>
      <c r="J7" s="9" t="str">
        <f>HYPERLINK("https://group-qa5-3-project.atlassian.net/browse/EBT-98?atlOrigin=eyJpIjoiYzgwYTQ0ZjEyNzQzNGJhN2JmNjEyZTM0NmRhZWZhNjIiLCJwIjoic2hlZXRzLWppcmEifQ","EBT-98")</f>
        <v>EBT-98</v>
      </c>
      <c r="K7" s="10" t="s">
        <v>205</v>
      </c>
      <c r="L7" s="2"/>
    </row>
    <row r="8" spans="1:12" x14ac:dyDescent="0.25">
      <c r="A8" s="8" t="s">
        <v>11</v>
      </c>
      <c r="B8" s="9" t="str">
        <f>HYPERLINK("https://group-qa5-3-project.atlassian.net/browse/EBT-113?atlOrigin=eyJpIjoiYzgwYTQ0ZjEyNzQzNGJhN2JmNjEyZTM0NmRhZWZhNjIiLCJwIjoic2hlZXRzLWppcmEifQ","EBT-113")</f>
        <v>EBT-113</v>
      </c>
      <c r="C8" s="10" t="s">
        <v>274</v>
      </c>
      <c r="D8" s="10" t="s">
        <v>200</v>
      </c>
      <c r="E8" s="6" t="s">
        <v>14</v>
      </c>
      <c r="F8" s="10" t="s">
        <v>201</v>
      </c>
      <c r="G8" s="10" t="s">
        <v>275</v>
      </c>
      <c r="H8" s="11" t="s">
        <v>276</v>
      </c>
      <c r="I8" s="11" t="s">
        <v>204</v>
      </c>
      <c r="J8" s="9" t="str">
        <f>HYPERLINK("https://group-qa5-3-project.atlassian.net/browse/EBT-97?atlOrigin=eyJpIjoiYzgwYTQ0ZjEyNzQzNGJhN2JmNjEyZTM0NmRhZWZhNjIiLCJwIjoic2hlZXRzLWppcmEifQ","EBT-97")</f>
        <v>EBT-97</v>
      </c>
      <c r="K8" s="10" t="s">
        <v>205</v>
      </c>
      <c r="L8" s="2"/>
    </row>
    <row r="9" spans="1:12" x14ac:dyDescent="0.25">
      <c r="A9" s="3" t="s">
        <v>11</v>
      </c>
      <c r="B9" s="4" t="str">
        <f>HYPERLINK("https://group-qa5-3-project.atlassian.net/browse/EBT-112?atlOrigin=eyJpIjoiYzgwYTQ0ZjEyNzQzNGJhN2JmNjEyZTM0NmRhZWZhNjIiLCJwIjoic2hlZXRzLWppcmEifQ","EBT-112")</f>
        <v>EBT-112</v>
      </c>
      <c r="C9" s="5" t="s">
        <v>277</v>
      </c>
      <c r="D9" s="5" t="s">
        <v>200</v>
      </c>
      <c r="E9" s="6" t="s">
        <v>14</v>
      </c>
      <c r="F9" s="5" t="s">
        <v>201</v>
      </c>
      <c r="G9" s="5" t="s">
        <v>278</v>
      </c>
      <c r="H9" s="7" t="s">
        <v>279</v>
      </c>
      <c r="I9" s="7" t="s">
        <v>204</v>
      </c>
      <c r="J9" s="4" t="str">
        <f>HYPERLINK("https://group-qa5-3-project.atlassian.net/browse/EBT-97?atlOrigin=eyJpIjoiYzgwYTQ0ZjEyNzQzNGJhN2JmNjEyZTM0NmRhZWZhNjIiLCJwIjoic2hlZXRzLWppcmEifQ","EBT-97")</f>
        <v>EBT-97</v>
      </c>
      <c r="K9" s="5" t="s">
        <v>205</v>
      </c>
      <c r="L9" s="2"/>
    </row>
    <row r="10" spans="1:12" x14ac:dyDescent="0.25">
      <c r="A10" s="8" t="s">
        <v>11</v>
      </c>
      <c r="B10" s="9" t="str">
        <f>HYPERLINK("https://group-qa5-3-project.atlassian.net/browse/EBT-111?atlOrigin=eyJpIjoiYzgwYTQ0ZjEyNzQzNGJhN2JmNjEyZTM0NmRhZWZhNjIiLCJwIjoic2hlZXRzLWppcmEifQ","EBT-111")</f>
        <v>EBT-111</v>
      </c>
      <c r="C10" s="10" t="s">
        <v>280</v>
      </c>
      <c r="D10" s="10" t="s">
        <v>200</v>
      </c>
      <c r="E10" s="6" t="s">
        <v>14</v>
      </c>
      <c r="F10" s="10" t="s">
        <v>201</v>
      </c>
      <c r="G10" s="10" t="s">
        <v>281</v>
      </c>
      <c r="H10" s="11" t="s">
        <v>282</v>
      </c>
      <c r="I10" s="11" t="s">
        <v>204</v>
      </c>
      <c r="J10" s="9" t="str">
        <f>HYPERLINK("https://group-qa5-3-project.atlassian.net/browse/EBT-88?atlOrigin=eyJpIjoiYzgwYTQ0ZjEyNzQzNGJhN2JmNjEyZTM0NmRhZWZhNjIiLCJwIjoic2hlZXRzLWppcmEifQ","EBT-88")</f>
        <v>EBT-88</v>
      </c>
      <c r="K10" s="10" t="s">
        <v>205</v>
      </c>
      <c r="L10" s="2"/>
    </row>
    <row r="11" spans="1:12" x14ac:dyDescent="0.25">
      <c r="A11" s="3" t="s">
        <v>11</v>
      </c>
      <c r="B11" s="4" t="str">
        <f>HYPERLINK("https://group-qa5-3-project.atlassian.net/browse/EBT-110?atlOrigin=eyJpIjoiYzgwYTQ0ZjEyNzQzNGJhN2JmNjEyZTM0NmRhZWZhNjIiLCJwIjoic2hlZXRzLWppcmEifQ","EBT-110")</f>
        <v>EBT-110</v>
      </c>
      <c r="C11" s="5" t="s">
        <v>283</v>
      </c>
      <c r="D11" s="5" t="s">
        <v>200</v>
      </c>
      <c r="E11" s="6" t="s">
        <v>14</v>
      </c>
      <c r="F11" s="5" t="s">
        <v>201</v>
      </c>
      <c r="G11" s="5" t="s">
        <v>284</v>
      </c>
      <c r="H11" s="7" t="s">
        <v>282</v>
      </c>
      <c r="I11" s="7" t="s">
        <v>204</v>
      </c>
      <c r="J11" s="4" t="str">
        <f>HYPERLINK("https://group-qa5-3-project.atlassian.net/browse/EBT-88?atlOrigin=eyJpIjoiYzgwYTQ0ZjEyNzQzNGJhN2JmNjEyZTM0NmRhZWZhNjIiLCJwIjoic2hlZXRzLWppcmEifQ","EBT-88")</f>
        <v>EBT-88</v>
      </c>
      <c r="K11" s="5" t="s">
        <v>205</v>
      </c>
      <c r="L11" s="2"/>
    </row>
    <row r="12" spans="1:12" x14ac:dyDescent="0.25">
      <c r="A12" s="8" t="s">
        <v>11</v>
      </c>
      <c r="B12" s="9" t="str">
        <f>HYPERLINK("https://group-qa5-3-project.atlassian.net/browse/EBT-109?atlOrigin=eyJpIjoiYzgwYTQ0ZjEyNzQzNGJhN2JmNjEyZTM0NmRhZWZhNjIiLCJwIjoic2hlZXRzLWppcmEifQ","EBT-109")</f>
        <v>EBT-109</v>
      </c>
      <c r="C12" s="10" t="s">
        <v>285</v>
      </c>
      <c r="D12" s="10" t="s">
        <v>200</v>
      </c>
      <c r="E12" s="6" t="s">
        <v>14</v>
      </c>
      <c r="F12" s="10" t="s">
        <v>201</v>
      </c>
      <c r="G12" s="10" t="s">
        <v>286</v>
      </c>
      <c r="H12" s="11" t="s">
        <v>287</v>
      </c>
      <c r="I12" s="11" t="s">
        <v>204</v>
      </c>
      <c r="J12" s="9" t="str">
        <f>HYPERLINK("https://group-qa5-3-project.atlassian.net/browse/EBT-87?atlOrigin=eyJpIjoiYzgwYTQ0ZjEyNzQzNGJhN2JmNjEyZTM0NmRhZWZhNjIiLCJwIjoic2hlZXRzLWppcmEifQ","EBT-87")</f>
        <v>EBT-87</v>
      </c>
      <c r="K12" s="10" t="s">
        <v>205</v>
      </c>
      <c r="L12" s="2"/>
    </row>
    <row r="13" spans="1:12" x14ac:dyDescent="0.25">
      <c r="A13" s="3" t="s">
        <v>11</v>
      </c>
      <c r="B13" s="4" t="str">
        <f>HYPERLINK("https://group-qa5-3-project.atlassian.net/browse/EBT-108?atlOrigin=eyJpIjoiYzgwYTQ0ZjEyNzQzNGJhN2JmNjEyZTM0NmRhZWZhNjIiLCJwIjoic2hlZXRzLWppcmEifQ","EBT-108")</f>
        <v>EBT-108</v>
      </c>
      <c r="C13" s="5" t="s">
        <v>288</v>
      </c>
      <c r="D13" s="5" t="s">
        <v>200</v>
      </c>
      <c r="E13" s="6" t="s">
        <v>14</v>
      </c>
      <c r="F13" s="5" t="s">
        <v>201</v>
      </c>
      <c r="G13" s="5" t="s">
        <v>289</v>
      </c>
      <c r="H13" s="7" t="s">
        <v>287</v>
      </c>
      <c r="I13" s="7" t="s">
        <v>204</v>
      </c>
      <c r="J13" s="4" t="str">
        <f>HYPERLINK("https://group-qa5-3-project.atlassian.net/browse/EBT-87?atlOrigin=eyJpIjoiYzgwYTQ0ZjEyNzQzNGJhN2JmNjEyZTM0NmRhZWZhNjIiLCJwIjoic2hlZXRzLWppcmEifQ","EBT-87")</f>
        <v>EBT-87</v>
      </c>
      <c r="K13" s="5" t="s">
        <v>205</v>
      </c>
      <c r="L13" s="2"/>
    </row>
    <row r="14" spans="1:12" x14ac:dyDescent="0.25">
      <c r="A14" s="8" t="s">
        <v>11</v>
      </c>
      <c r="B14" s="9" t="str">
        <f>HYPERLINK("https://group-qa5-3-project.atlassian.net/browse/EBT-107?atlOrigin=eyJpIjoiYzgwYTQ0ZjEyNzQzNGJhN2JmNjEyZTM0NmRhZWZhNjIiLCJwIjoic2hlZXRzLWppcmEifQ","EBT-107")</f>
        <v>EBT-107</v>
      </c>
      <c r="C14" s="10" t="s">
        <v>290</v>
      </c>
      <c r="D14" s="10" t="s">
        <v>200</v>
      </c>
      <c r="E14" s="6" t="s">
        <v>14</v>
      </c>
      <c r="F14" s="10" t="s">
        <v>201</v>
      </c>
      <c r="G14" s="10" t="s">
        <v>291</v>
      </c>
      <c r="H14" s="11" t="s">
        <v>292</v>
      </c>
      <c r="I14" s="11" t="s">
        <v>204</v>
      </c>
      <c r="J14" s="9" t="str">
        <f>HYPERLINK("https://group-qa5-3-project.atlassian.net/browse/EBT-86?atlOrigin=eyJpIjoiYzgwYTQ0ZjEyNzQzNGJhN2JmNjEyZTM0NmRhZWZhNjIiLCJwIjoic2hlZXRzLWppcmEifQ","EBT-86")</f>
        <v>EBT-86</v>
      </c>
      <c r="K14" s="10" t="s">
        <v>205</v>
      </c>
      <c r="L14" s="2"/>
    </row>
    <row r="15" spans="1:12" x14ac:dyDescent="0.25">
      <c r="A15" s="3" t="s">
        <v>11</v>
      </c>
      <c r="B15" s="4" t="str">
        <f>HYPERLINK("https://group-qa5-3-project.atlassian.net/browse/EBT-106?atlOrigin=eyJpIjoiYzgwYTQ0ZjEyNzQzNGJhN2JmNjEyZTM0NmRhZWZhNjIiLCJwIjoic2hlZXRzLWppcmEifQ","EBT-106")</f>
        <v>EBT-106</v>
      </c>
      <c r="C15" s="5" t="s">
        <v>293</v>
      </c>
      <c r="D15" s="5" t="s">
        <v>200</v>
      </c>
      <c r="E15" s="6" t="s">
        <v>14</v>
      </c>
      <c r="F15" s="5" t="s">
        <v>201</v>
      </c>
      <c r="G15" s="5" t="s">
        <v>294</v>
      </c>
      <c r="H15" s="7" t="s">
        <v>295</v>
      </c>
      <c r="I15" s="7" t="s">
        <v>204</v>
      </c>
      <c r="J15" s="4" t="str">
        <f>HYPERLINK("https://group-qa5-3-project.atlassian.net/browse/EBT-86?atlOrigin=eyJpIjoiYzgwYTQ0ZjEyNzQzNGJhN2JmNjEyZTM0NmRhZWZhNjIiLCJwIjoic2hlZXRzLWppcmEifQ","EBT-86")</f>
        <v>EBT-86</v>
      </c>
      <c r="K15" s="5" t="s">
        <v>205</v>
      </c>
      <c r="L15" s="2"/>
    </row>
    <row r="16" spans="1:12" x14ac:dyDescent="0.25">
      <c r="A16" s="8" t="s">
        <v>11</v>
      </c>
      <c r="B16" s="9" t="str">
        <f>HYPERLINK("https://group-qa5-3-project.atlassian.net/browse/EBT-105?atlOrigin=eyJpIjoiYzgwYTQ0ZjEyNzQzNGJhN2JmNjEyZTM0NmRhZWZhNjIiLCJwIjoic2hlZXRzLWppcmEifQ","EBT-105")</f>
        <v>EBT-105</v>
      </c>
      <c r="C16" s="10" t="s">
        <v>296</v>
      </c>
      <c r="D16" s="10" t="s">
        <v>200</v>
      </c>
      <c r="E16" s="6" t="s">
        <v>14</v>
      </c>
      <c r="F16" s="10" t="s">
        <v>213</v>
      </c>
      <c r="G16" s="10" t="s">
        <v>297</v>
      </c>
      <c r="H16" s="11" t="s">
        <v>298</v>
      </c>
      <c r="I16" s="11" t="s">
        <v>204</v>
      </c>
      <c r="J16" s="9" t="str">
        <f>HYPERLINK("https://group-qa5-3-project.atlassian.net/browse/EBT-85?atlOrigin=eyJpIjoiYzgwYTQ0ZjEyNzQzNGJhN2JmNjEyZTM0NmRhZWZhNjIiLCJwIjoic2hlZXRzLWppcmEifQ","EBT-85")</f>
        <v>EBT-85</v>
      </c>
      <c r="K16" s="10" t="s">
        <v>205</v>
      </c>
      <c r="L16" s="2"/>
    </row>
    <row r="17" spans="1:12" x14ac:dyDescent="0.25">
      <c r="A17" s="3" t="s">
        <v>11</v>
      </c>
      <c r="B17" s="4" t="str">
        <f>HYPERLINK("https://group-qa5-3-project.atlassian.net/browse/EBT-104?atlOrigin=eyJpIjoiYzgwYTQ0ZjEyNzQzNGJhN2JmNjEyZTM0NmRhZWZhNjIiLCJwIjoic2hlZXRzLWppcmEifQ","EBT-104")</f>
        <v>EBT-104</v>
      </c>
      <c r="C17" s="5" t="s">
        <v>299</v>
      </c>
      <c r="D17" s="5" t="s">
        <v>200</v>
      </c>
      <c r="E17" s="6" t="s">
        <v>14</v>
      </c>
      <c r="F17" s="5" t="s">
        <v>201</v>
      </c>
      <c r="G17" s="5" t="s">
        <v>300</v>
      </c>
      <c r="H17" s="7" t="s">
        <v>298</v>
      </c>
      <c r="I17" s="7" t="s">
        <v>204</v>
      </c>
      <c r="J17" s="4" t="str">
        <f>HYPERLINK("https://group-qa5-3-project.atlassian.net/browse/EBT-85?atlOrigin=eyJpIjoiYzgwYTQ0ZjEyNzQzNGJhN2JmNjEyZTM0NmRhZWZhNjIiLCJwIjoic2hlZXRzLWppcmEifQ","EBT-85")</f>
        <v>EBT-85</v>
      </c>
      <c r="K17" s="5" t="s">
        <v>205</v>
      </c>
      <c r="L17" s="2"/>
    </row>
    <row r="18" spans="1:12" x14ac:dyDescent="0.25">
      <c r="A18" s="8" t="s">
        <v>176</v>
      </c>
      <c r="B18" s="9" t="str">
        <f>HYPERLINK("https://group-qa5-3-project.atlassian.net/browse/EBT-103?atlOrigin=eyJpIjoiYzgwYTQ0ZjEyNzQzNGJhN2JmNjEyZTM0NmRhZWZhNjIiLCJwIjoic2hlZXRzLWppcmEifQ","EBT-103")</f>
        <v>EBT-103</v>
      </c>
      <c r="C18" s="10" t="s">
        <v>301</v>
      </c>
      <c r="D18" s="10" t="s">
        <v>200</v>
      </c>
      <c r="E18" s="6" t="s">
        <v>98</v>
      </c>
      <c r="F18" s="10" t="s">
        <v>17</v>
      </c>
      <c r="G18" s="10" t="s">
        <v>301</v>
      </c>
      <c r="H18" s="11" t="s">
        <v>17</v>
      </c>
      <c r="I18" s="11" t="s">
        <v>204</v>
      </c>
      <c r="J18" s="11" t="s">
        <v>17</v>
      </c>
      <c r="K18" s="10" t="s">
        <v>205</v>
      </c>
      <c r="L18" s="2"/>
    </row>
    <row r="19" spans="1:12" x14ac:dyDescent="0.25">
      <c r="A19" s="3" t="s">
        <v>176</v>
      </c>
      <c r="B19" s="4" t="str">
        <f>HYPERLINK("https://group-qa5-3-project.atlassian.net/browse/EBT-102?atlOrigin=eyJpIjoiYzgwYTQ0ZjEyNzQzNGJhN2JmNjEyZTM0NmRhZWZhNjIiLCJwIjoic2hlZXRzLWppcmEifQ","EBT-102")</f>
        <v>EBT-102</v>
      </c>
      <c r="C19" s="5" t="s">
        <v>302</v>
      </c>
      <c r="D19" s="5" t="s">
        <v>200</v>
      </c>
      <c r="E19" s="6" t="s">
        <v>98</v>
      </c>
      <c r="F19" s="5" t="s">
        <v>17</v>
      </c>
      <c r="G19" s="5" t="s">
        <v>302</v>
      </c>
      <c r="H19" s="7" t="s">
        <v>17</v>
      </c>
      <c r="I19" s="7" t="s">
        <v>204</v>
      </c>
      <c r="J19" s="7" t="s">
        <v>17</v>
      </c>
      <c r="K19" s="5" t="s">
        <v>205</v>
      </c>
      <c r="L19" s="2"/>
    </row>
    <row r="20" spans="1:12" x14ac:dyDescent="0.25">
      <c r="A20" s="8" t="s">
        <v>176</v>
      </c>
      <c r="B20" s="9" t="str">
        <f>HYPERLINK("https://group-qa5-3-project.atlassian.net/browse/EBT-101?atlOrigin=eyJpIjoiYzgwYTQ0ZjEyNzQzNGJhN2JmNjEyZTM0NmRhZWZhNjIiLCJwIjoic2hlZXRzLWppcmEifQ","EBT-101")</f>
        <v>EBT-101</v>
      </c>
      <c r="C20" s="10" t="s">
        <v>303</v>
      </c>
      <c r="D20" s="10" t="s">
        <v>200</v>
      </c>
      <c r="E20" s="6" t="s">
        <v>98</v>
      </c>
      <c r="F20" s="10" t="s">
        <v>17</v>
      </c>
      <c r="G20" s="10" t="s">
        <v>303</v>
      </c>
      <c r="H20" s="11" t="s">
        <v>17</v>
      </c>
      <c r="I20" s="11" t="s">
        <v>204</v>
      </c>
      <c r="J20" s="11" t="s">
        <v>17</v>
      </c>
      <c r="K20" s="10" t="s">
        <v>205</v>
      </c>
      <c r="L20" s="2"/>
    </row>
    <row r="21" spans="1:12" x14ac:dyDescent="0.25">
      <c r="A21" s="3" t="s">
        <v>176</v>
      </c>
      <c r="B21" s="4" t="str">
        <f>HYPERLINK("https://group-qa5-3-project.atlassian.net/browse/EBT-100?atlOrigin=eyJpIjoiYzgwYTQ0ZjEyNzQzNGJhN2JmNjEyZTM0NmRhZWZhNjIiLCJwIjoic2hlZXRzLWppcmEifQ","EBT-100")</f>
        <v>EBT-100</v>
      </c>
      <c r="C21" s="5" t="s">
        <v>304</v>
      </c>
      <c r="D21" s="5" t="s">
        <v>200</v>
      </c>
      <c r="E21" s="6" t="s">
        <v>98</v>
      </c>
      <c r="F21" s="5" t="s">
        <v>17</v>
      </c>
      <c r="G21" s="5" t="s">
        <v>304</v>
      </c>
      <c r="H21" s="7" t="s">
        <v>17</v>
      </c>
      <c r="I21" s="7" t="s">
        <v>204</v>
      </c>
      <c r="J21" s="7" t="s">
        <v>17</v>
      </c>
      <c r="K21" s="5" t="s">
        <v>205</v>
      </c>
      <c r="L21" s="2"/>
    </row>
    <row r="22" spans="1:12" x14ac:dyDescent="0.25">
      <c r="A22" s="8" t="s">
        <v>176</v>
      </c>
      <c r="B22" s="9" t="str">
        <f>HYPERLINK("https://group-qa5-3-project.atlassian.net/browse/EBT-99?atlOrigin=eyJpIjoiYzgwYTQ0ZjEyNzQzNGJhN2JmNjEyZTM0NmRhZWZhNjIiLCJwIjoic2hlZXRzLWppcmEifQ","EBT-99")</f>
        <v>EBT-99</v>
      </c>
      <c r="C22" s="10" t="s">
        <v>305</v>
      </c>
      <c r="D22" s="10" t="s">
        <v>200</v>
      </c>
      <c r="E22" s="6" t="s">
        <v>98</v>
      </c>
      <c r="F22" s="10" t="s">
        <v>17</v>
      </c>
      <c r="G22" s="10" t="s">
        <v>305</v>
      </c>
      <c r="H22" s="11" t="s">
        <v>17</v>
      </c>
      <c r="I22" s="11" t="s">
        <v>204</v>
      </c>
      <c r="J22" s="11" t="s">
        <v>17</v>
      </c>
      <c r="K22" s="10" t="s">
        <v>205</v>
      </c>
      <c r="L22" s="2"/>
    </row>
    <row r="23" spans="1:12" x14ac:dyDescent="0.25">
      <c r="A23" s="3" t="s">
        <v>176</v>
      </c>
      <c r="B23" s="4" t="str">
        <f>HYPERLINK("https://group-qa5-3-project.atlassian.net/browse/EBT-98?atlOrigin=eyJpIjoiYzgwYTQ0ZjEyNzQzNGJhN2JmNjEyZTM0NmRhZWZhNjIiLCJwIjoic2hlZXRzLWppcmEifQ","EBT-98")</f>
        <v>EBT-98</v>
      </c>
      <c r="C23" s="5" t="s">
        <v>306</v>
      </c>
      <c r="D23" s="5" t="s">
        <v>200</v>
      </c>
      <c r="E23" s="6" t="s">
        <v>98</v>
      </c>
      <c r="F23" s="5" t="s">
        <v>17</v>
      </c>
      <c r="G23" s="5" t="s">
        <v>306</v>
      </c>
      <c r="H23" s="7" t="s">
        <v>17</v>
      </c>
      <c r="I23" s="7" t="s">
        <v>204</v>
      </c>
      <c r="J23" s="7" t="s">
        <v>17</v>
      </c>
      <c r="K23" s="5" t="s">
        <v>205</v>
      </c>
      <c r="L23" s="2"/>
    </row>
    <row r="24" spans="1:12" x14ac:dyDescent="0.25">
      <c r="A24" s="8" t="s">
        <v>176</v>
      </c>
      <c r="B24" s="9" t="str">
        <f>HYPERLINK("https://group-qa5-3-project.atlassian.net/browse/EBT-97?atlOrigin=eyJpIjoiYzgwYTQ0ZjEyNzQzNGJhN2JmNjEyZTM0NmRhZWZhNjIiLCJwIjoic2hlZXRzLWppcmEifQ","EBT-97")</f>
        <v>EBT-97</v>
      </c>
      <c r="C24" s="10" t="s">
        <v>307</v>
      </c>
      <c r="D24" s="10" t="s">
        <v>200</v>
      </c>
      <c r="E24" s="6" t="s">
        <v>98</v>
      </c>
      <c r="F24" s="10" t="s">
        <v>17</v>
      </c>
      <c r="G24" s="10" t="s">
        <v>307</v>
      </c>
      <c r="H24" s="11" t="s">
        <v>17</v>
      </c>
      <c r="I24" s="11" t="s">
        <v>204</v>
      </c>
      <c r="J24" s="11" t="s">
        <v>17</v>
      </c>
      <c r="K24" s="10" t="s">
        <v>205</v>
      </c>
      <c r="L24" s="2"/>
    </row>
    <row r="25" spans="1:12" x14ac:dyDescent="0.25">
      <c r="A25" s="3" t="s">
        <v>176</v>
      </c>
      <c r="B25" s="4" t="str">
        <f>HYPERLINK("https://group-qa5-3-project.atlassian.net/browse/EBT-88?atlOrigin=eyJpIjoiYzgwYTQ0ZjEyNzQzNGJhN2JmNjEyZTM0NmRhZWZhNjIiLCJwIjoic2hlZXRzLWppcmEifQ","EBT-88")</f>
        <v>EBT-88</v>
      </c>
      <c r="C25" s="5" t="s">
        <v>324</v>
      </c>
      <c r="D25" s="5" t="s">
        <v>200</v>
      </c>
      <c r="E25" s="6" t="s">
        <v>98</v>
      </c>
      <c r="F25" s="5" t="s">
        <v>17</v>
      </c>
      <c r="G25" s="5" t="s">
        <v>324</v>
      </c>
      <c r="H25" s="7" t="s">
        <v>17</v>
      </c>
      <c r="I25" s="7" t="s">
        <v>204</v>
      </c>
      <c r="J25" s="7" t="s">
        <v>17</v>
      </c>
      <c r="K25" s="5" t="s">
        <v>205</v>
      </c>
      <c r="L25" s="2"/>
    </row>
    <row r="26" spans="1:12" x14ac:dyDescent="0.25">
      <c r="A26" s="8" t="s">
        <v>176</v>
      </c>
      <c r="B26" s="9" t="str">
        <f>HYPERLINK("https://group-qa5-3-project.atlassian.net/browse/EBT-87?atlOrigin=eyJpIjoiYzgwYTQ0ZjEyNzQzNGJhN2JmNjEyZTM0NmRhZWZhNjIiLCJwIjoic2hlZXRzLWppcmEifQ","EBT-87")</f>
        <v>EBT-87</v>
      </c>
      <c r="C26" s="10" t="s">
        <v>325</v>
      </c>
      <c r="D26" s="10" t="s">
        <v>200</v>
      </c>
      <c r="E26" s="6" t="s">
        <v>98</v>
      </c>
      <c r="F26" s="10" t="s">
        <v>17</v>
      </c>
      <c r="G26" s="10" t="s">
        <v>325</v>
      </c>
      <c r="H26" s="11" t="s">
        <v>17</v>
      </c>
      <c r="I26" s="11" t="s">
        <v>204</v>
      </c>
      <c r="J26" s="11" t="s">
        <v>17</v>
      </c>
      <c r="K26" s="10" t="s">
        <v>205</v>
      </c>
      <c r="L26" s="2"/>
    </row>
    <row r="27" spans="1:12" x14ac:dyDescent="0.25">
      <c r="A27" s="3" t="s">
        <v>176</v>
      </c>
      <c r="B27" s="4" t="str">
        <f>HYPERLINK("https://group-qa5-3-project.atlassian.net/browse/EBT-86?atlOrigin=eyJpIjoiYzgwYTQ0ZjEyNzQzNGJhN2JmNjEyZTM0NmRhZWZhNjIiLCJwIjoic2hlZXRzLWppcmEifQ","EBT-86")</f>
        <v>EBT-86</v>
      </c>
      <c r="C27" s="5" t="s">
        <v>326</v>
      </c>
      <c r="D27" s="5" t="s">
        <v>200</v>
      </c>
      <c r="E27" s="6" t="s">
        <v>98</v>
      </c>
      <c r="F27" s="5" t="s">
        <v>17</v>
      </c>
      <c r="G27" s="5" t="s">
        <v>326</v>
      </c>
      <c r="H27" s="7" t="s">
        <v>17</v>
      </c>
      <c r="I27" s="7" t="s">
        <v>204</v>
      </c>
      <c r="J27" s="7" t="s">
        <v>17</v>
      </c>
      <c r="K27" s="5" t="s">
        <v>205</v>
      </c>
      <c r="L27" s="2"/>
    </row>
    <row r="28" spans="1:12" x14ac:dyDescent="0.25">
      <c r="A28" s="8" t="s">
        <v>176</v>
      </c>
      <c r="B28" s="9" t="str">
        <f>HYPERLINK("https://group-qa5-3-project.atlassian.net/browse/EBT-85?atlOrigin=eyJpIjoiYzgwYTQ0ZjEyNzQzNGJhN2JmNjEyZTM0NmRhZWZhNjIiLCJwIjoic2hlZXRzLWppcmEifQ","EBT-85")</f>
        <v>EBT-85</v>
      </c>
      <c r="C28" s="10" t="s">
        <v>327</v>
      </c>
      <c r="D28" s="10" t="s">
        <v>200</v>
      </c>
      <c r="E28" s="6" t="s">
        <v>98</v>
      </c>
      <c r="F28" s="10" t="s">
        <v>17</v>
      </c>
      <c r="G28" s="10" t="s">
        <v>327</v>
      </c>
      <c r="H28" s="11" t="s">
        <v>17</v>
      </c>
      <c r="I28" s="11" t="s">
        <v>204</v>
      </c>
      <c r="J28" s="11" t="s">
        <v>17</v>
      </c>
      <c r="K28" s="10" t="s">
        <v>205</v>
      </c>
      <c r="L28" s="2"/>
    </row>
    <row r="29" spans="1:12" x14ac:dyDescent="0.25">
      <c r="A29" s="8" t="s">
        <v>11</v>
      </c>
      <c r="B29" s="9" t="str">
        <f>HYPERLINK("https://group-qa5-3-project.atlassian.net/browse/EBT-78?atlOrigin=eyJpIjoiYzgwYTQ0ZjEyNzQzNGJhN2JmNjEyZTM0NmRhZWZhNjIiLCJwIjoic2hlZXRzLWppcmEifQ","EBT-78")</f>
        <v>EBT-78</v>
      </c>
      <c r="C29" s="10" t="s">
        <v>346</v>
      </c>
      <c r="D29" s="10" t="s">
        <v>200</v>
      </c>
      <c r="E29" s="6" t="s">
        <v>14</v>
      </c>
      <c r="F29" s="10" t="s">
        <v>213</v>
      </c>
      <c r="G29" s="10" t="s">
        <v>347</v>
      </c>
      <c r="H29" s="11" t="s">
        <v>348</v>
      </c>
      <c r="I29" s="11" t="s">
        <v>204</v>
      </c>
      <c r="J29" s="9" t="str">
        <f>HYPERLINK("https://group-qa5-3-project.atlassian.net/browse/EBT-76?atlOrigin=eyJpIjoiYzgwYTQ0ZjEyNzQzNGJhN2JmNjEyZTM0NmRhZWZhNjIiLCJwIjoic2hlZXRzLWppcmEifQ","EBT-76")</f>
        <v>EBT-76</v>
      </c>
      <c r="K29" s="10" t="s">
        <v>205</v>
      </c>
      <c r="L29" s="2"/>
    </row>
    <row r="30" spans="1:12" x14ac:dyDescent="0.25">
      <c r="A30" s="3" t="s">
        <v>11</v>
      </c>
      <c r="B30" s="4" t="str">
        <f>HYPERLINK("https://group-qa5-3-project.atlassian.net/browse/EBT-77?atlOrigin=eyJpIjoiYzgwYTQ0ZjEyNzQzNGJhN2JmNjEyZTM0NmRhZWZhNjIiLCJwIjoic2hlZXRzLWppcmEifQ","EBT-77")</f>
        <v>EBT-77</v>
      </c>
      <c r="C30" s="5" t="s">
        <v>349</v>
      </c>
      <c r="D30" s="5" t="s">
        <v>200</v>
      </c>
      <c r="E30" s="6" t="s">
        <v>14</v>
      </c>
      <c r="F30" s="5" t="s">
        <v>350</v>
      </c>
      <c r="G30" s="5" t="s">
        <v>351</v>
      </c>
      <c r="H30" s="7" t="s">
        <v>352</v>
      </c>
      <c r="I30" s="7" t="s">
        <v>204</v>
      </c>
      <c r="J30" s="4" t="str">
        <f>HYPERLINK("https://group-qa5-3-project.atlassian.net/browse/EBT-76?atlOrigin=eyJpIjoiYzgwYTQ0ZjEyNzQzNGJhN2JmNjEyZTM0NmRhZWZhNjIiLCJwIjoic2hlZXRzLWppcmEifQ","EBT-76")</f>
        <v>EBT-76</v>
      </c>
      <c r="K30" s="5" t="s">
        <v>205</v>
      </c>
      <c r="L30" s="2"/>
    </row>
    <row r="31" spans="1:12" x14ac:dyDescent="0.25">
      <c r="A31" s="8" t="s">
        <v>176</v>
      </c>
      <c r="B31" s="9" t="str">
        <f>HYPERLINK("https://group-qa5-3-project.atlassian.net/browse/EBT-76?atlOrigin=eyJpIjoiYzgwYTQ0ZjEyNzQzNGJhN2JmNjEyZTM0NmRhZWZhNjIiLCJwIjoic2hlZXRzLWppcmEifQ","EBT-76")</f>
        <v>EBT-76</v>
      </c>
      <c r="C31" s="10" t="s">
        <v>353</v>
      </c>
      <c r="D31" s="10" t="s">
        <v>200</v>
      </c>
      <c r="E31" s="6" t="s">
        <v>98</v>
      </c>
      <c r="F31" s="10" t="s">
        <v>17</v>
      </c>
      <c r="G31" s="10" t="s">
        <v>353</v>
      </c>
      <c r="H31" s="11" t="s">
        <v>17</v>
      </c>
      <c r="I31" s="11" t="s">
        <v>204</v>
      </c>
      <c r="J31" s="11" t="s">
        <v>17</v>
      </c>
      <c r="K31" s="10" t="s">
        <v>205</v>
      </c>
      <c r="L31" s="2"/>
    </row>
    <row r="32" spans="1:12" x14ac:dyDescent="0.25">
      <c r="A32" s="8" t="s">
        <v>11</v>
      </c>
      <c r="B32" s="9" t="str">
        <f>HYPERLINK("https://group-qa5-3-project.atlassian.net/browse/EBT-73?atlOrigin=eyJpIjoiYzgwYTQ0ZjEyNzQzNGJhN2JmNjEyZTM0NmRhZWZhNjIiLCJwIjoic2hlZXRzLWppcmEifQ","EBT-73")</f>
        <v>EBT-73</v>
      </c>
      <c r="C32" s="10" t="s">
        <v>358</v>
      </c>
      <c r="D32" s="10" t="s">
        <v>200</v>
      </c>
      <c r="E32" s="6" t="s">
        <v>14</v>
      </c>
      <c r="F32" s="10" t="s">
        <v>213</v>
      </c>
      <c r="G32" s="10" t="s">
        <v>359</v>
      </c>
      <c r="H32" s="11" t="s">
        <v>360</v>
      </c>
      <c r="I32" s="11" t="s">
        <v>204</v>
      </c>
      <c r="J32" s="9" t="str">
        <f>HYPERLINK("https://group-qa5-3-project.atlassian.net/browse/EBT-71?atlOrigin=eyJpIjoiYzgwYTQ0ZjEyNzQzNGJhN2JmNjEyZTM0NmRhZWZhNjIiLCJwIjoic2hlZXRzLWppcmEifQ","EBT-71")</f>
        <v>EBT-71</v>
      </c>
      <c r="K32" s="10" t="s">
        <v>205</v>
      </c>
      <c r="L32" s="2"/>
    </row>
    <row r="33" spans="1:12" x14ac:dyDescent="0.25">
      <c r="A33" s="3" t="s">
        <v>11</v>
      </c>
      <c r="B33" s="4" t="str">
        <f>HYPERLINK("https://group-qa5-3-project.atlassian.net/browse/EBT-72?atlOrigin=eyJpIjoiYzgwYTQ0ZjEyNzQzNGJhN2JmNjEyZTM0NmRhZWZhNjIiLCJwIjoic2hlZXRzLWppcmEifQ","EBT-72")</f>
        <v>EBT-72</v>
      </c>
      <c r="C33" s="5" t="s">
        <v>361</v>
      </c>
      <c r="D33" s="5" t="s">
        <v>200</v>
      </c>
      <c r="E33" s="6" t="s">
        <v>14</v>
      </c>
      <c r="F33" s="5" t="s">
        <v>362</v>
      </c>
      <c r="G33" s="5" t="s">
        <v>363</v>
      </c>
      <c r="H33" s="7" t="s">
        <v>364</v>
      </c>
      <c r="I33" s="7" t="s">
        <v>204</v>
      </c>
      <c r="J33" s="4" t="str">
        <f>HYPERLINK("https://group-qa5-3-project.atlassian.net/browse/EBT-71?atlOrigin=eyJpIjoiYzgwYTQ0ZjEyNzQzNGJhN2JmNjEyZTM0NmRhZWZhNjIiLCJwIjoic2hlZXRzLWppcmEifQ","EBT-71")</f>
        <v>EBT-71</v>
      </c>
      <c r="K33" s="5" t="s">
        <v>205</v>
      </c>
      <c r="L33" s="2"/>
    </row>
    <row r="34" spans="1:12" x14ac:dyDescent="0.25">
      <c r="A34" s="8" t="s">
        <v>176</v>
      </c>
      <c r="B34" s="9" t="str">
        <f>HYPERLINK("https://group-qa5-3-project.atlassian.net/browse/EBT-71?atlOrigin=eyJpIjoiYzgwYTQ0ZjEyNzQzNGJhN2JmNjEyZTM0NmRhZWZhNjIiLCJwIjoic2hlZXRzLWppcmEifQ","EBT-71")</f>
        <v>EBT-71</v>
      </c>
      <c r="C34" s="10" t="s">
        <v>365</v>
      </c>
      <c r="D34" s="10" t="s">
        <v>200</v>
      </c>
      <c r="E34" s="6" t="s">
        <v>98</v>
      </c>
      <c r="F34" s="10" t="s">
        <v>17</v>
      </c>
      <c r="G34" s="10" t="s">
        <v>365</v>
      </c>
      <c r="H34" s="11" t="s">
        <v>17</v>
      </c>
      <c r="I34" s="11" t="s">
        <v>204</v>
      </c>
      <c r="J34" s="11" t="s">
        <v>17</v>
      </c>
      <c r="K34" s="10" t="s">
        <v>205</v>
      </c>
      <c r="L34" s="2"/>
    </row>
    <row r="35" spans="1:12" x14ac:dyDescent="0.25">
      <c r="A35" s="3" t="s">
        <v>11</v>
      </c>
      <c r="B35" s="4" t="str">
        <f>HYPERLINK("https://group-qa5-3-project.atlassian.net/browse/EBT-69?atlOrigin=eyJpIjoiYzgwYTQ0ZjEyNzQzNGJhN2JmNjEyZTM0NmRhZWZhNjIiLCJwIjoic2hlZXRzLWppcmEifQ","EBT-69")</f>
        <v>EBT-69</v>
      </c>
      <c r="C35" s="5" t="s">
        <v>366</v>
      </c>
      <c r="D35" s="5" t="s">
        <v>200</v>
      </c>
      <c r="E35" s="6" t="s">
        <v>14</v>
      </c>
      <c r="F35" s="5" t="s">
        <v>213</v>
      </c>
      <c r="G35" s="5" t="s">
        <v>367</v>
      </c>
      <c r="H35" s="7" t="s">
        <v>368</v>
      </c>
      <c r="I35" s="7" t="s">
        <v>204</v>
      </c>
      <c r="J35" s="4" t="str">
        <f>HYPERLINK("https://group-qa5-3-project.atlassian.net/browse/EBT-65?atlOrigin=eyJpIjoiYzgwYTQ0ZjEyNzQzNGJhN2JmNjEyZTM0NmRhZWZhNjIiLCJwIjoic2hlZXRzLWppcmEifQ","EBT-65")</f>
        <v>EBT-65</v>
      </c>
      <c r="K35" s="5" t="s">
        <v>205</v>
      </c>
      <c r="L35" s="2"/>
    </row>
    <row r="36" spans="1:12" x14ac:dyDescent="0.25">
      <c r="A36" s="8" t="s">
        <v>11</v>
      </c>
      <c r="B36" s="9" t="str">
        <f>HYPERLINK("https://group-qa5-3-project.atlassian.net/browse/EBT-68?atlOrigin=eyJpIjoiYzgwYTQ0ZjEyNzQzNGJhN2JmNjEyZTM0NmRhZWZhNjIiLCJwIjoic2hlZXRzLWppcmEifQ","EBT-68")</f>
        <v>EBT-68</v>
      </c>
      <c r="C36" s="10" t="s">
        <v>369</v>
      </c>
      <c r="D36" s="10" t="s">
        <v>200</v>
      </c>
      <c r="E36" s="6" t="s">
        <v>14</v>
      </c>
      <c r="F36" s="10" t="s">
        <v>213</v>
      </c>
      <c r="G36" s="10" t="s">
        <v>370</v>
      </c>
      <c r="H36" s="11" t="s">
        <v>371</v>
      </c>
      <c r="I36" s="11" t="s">
        <v>204</v>
      </c>
      <c r="J36" s="9" t="str">
        <f>HYPERLINK("https://group-qa5-3-project.atlassian.net/browse/EBT-65?atlOrigin=eyJpIjoiYzgwYTQ0ZjEyNzQzNGJhN2JmNjEyZTM0NmRhZWZhNjIiLCJwIjoic2hlZXRzLWppcmEifQ","EBT-65")</f>
        <v>EBT-65</v>
      </c>
      <c r="K36" s="10" t="s">
        <v>205</v>
      </c>
      <c r="L36" s="2"/>
    </row>
    <row r="37" spans="1:12" x14ac:dyDescent="0.25">
      <c r="A37" s="3" t="s">
        <v>176</v>
      </c>
      <c r="B37" s="4" t="str">
        <f>HYPERLINK("https://group-qa5-3-project.atlassian.net/browse/EBT-65?atlOrigin=eyJpIjoiYzgwYTQ0ZjEyNzQzNGJhN2JmNjEyZTM0NmRhZWZhNjIiLCJwIjoic2hlZXRzLWppcmEifQ","EBT-65")</f>
        <v>EBT-65</v>
      </c>
      <c r="C37" s="5" t="s">
        <v>378</v>
      </c>
      <c r="D37" s="5" t="s">
        <v>200</v>
      </c>
      <c r="E37" s="6" t="s">
        <v>98</v>
      </c>
      <c r="F37" s="5" t="s">
        <v>17</v>
      </c>
      <c r="G37" s="5" t="s">
        <v>378</v>
      </c>
      <c r="H37" s="7" t="s">
        <v>17</v>
      </c>
      <c r="I37" s="7" t="s">
        <v>204</v>
      </c>
      <c r="J37" s="7" t="s">
        <v>17</v>
      </c>
      <c r="K37" s="5" t="s">
        <v>205</v>
      </c>
      <c r="L37" s="2"/>
    </row>
    <row r="38" spans="1:12" x14ac:dyDescent="0.25">
      <c r="A38" s="8" t="s">
        <v>11</v>
      </c>
      <c r="B38" s="9" t="str">
        <f>HYPERLINK("https://group-qa5-3-project.atlassian.net/browse/EBT-64?atlOrigin=eyJpIjoiYzgwYTQ0ZjEyNzQzNGJhN2JmNjEyZTM0NmRhZWZhNjIiLCJwIjoic2hlZXRzLWppcmEifQ","EBT-64")</f>
        <v>EBT-64</v>
      </c>
      <c r="C38" s="10" t="s">
        <v>379</v>
      </c>
      <c r="D38" s="10" t="s">
        <v>200</v>
      </c>
      <c r="E38" s="6" t="s">
        <v>14</v>
      </c>
      <c r="F38" s="10" t="s">
        <v>213</v>
      </c>
      <c r="G38" s="10" t="s">
        <v>380</v>
      </c>
      <c r="H38" s="11" t="s">
        <v>381</v>
      </c>
      <c r="I38" s="11" t="s">
        <v>204</v>
      </c>
      <c r="J38" s="9" t="str">
        <f>HYPERLINK("https://group-qa5-3-project.atlassian.net/browse/EBT-61?atlOrigin=eyJpIjoiYzgwYTQ0ZjEyNzQzNGJhN2JmNjEyZTM0NmRhZWZhNjIiLCJwIjoic2hlZXRzLWppcmEifQ","EBT-61")</f>
        <v>EBT-61</v>
      </c>
      <c r="K38" s="10" t="s">
        <v>205</v>
      </c>
      <c r="L38" s="2"/>
    </row>
    <row r="39" spans="1:12" x14ac:dyDescent="0.25">
      <c r="A39" s="3" t="s">
        <v>11</v>
      </c>
      <c r="B39" s="4" t="str">
        <f>HYPERLINK("https://group-qa5-3-project.atlassian.net/browse/EBT-63?atlOrigin=eyJpIjoiYzgwYTQ0ZjEyNzQzNGJhN2JmNjEyZTM0NmRhZWZhNjIiLCJwIjoic2hlZXRzLWppcmEifQ","EBT-63")</f>
        <v>EBT-63</v>
      </c>
      <c r="C39" s="5" t="s">
        <v>379</v>
      </c>
      <c r="D39" s="5" t="s">
        <v>200</v>
      </c>
      <c r="E39" s="6" t="s">
        <v>14</v>
      </c>
      <c r="F39" s="5" t="s">
        <v>213</v>
      </c>
      <c r="G39" s="5" t="s">
        <v>382</v>
      </c>
      <c r="H39" s="7" t="s">
        <v>383</v>
      </c>
      <c r="I39" s="7" t="s">
        <v>204</v>
      </c>
      <c r="J39" s="4" t="str">
        <f>HYPERLINK("https://group-qa5-3-project.atlassian.net/browse/EBT-61?atlOrigin=eyJpIjoiYzgwYTQ0ZjEyNzQzNGJhN2JmNjEyZTM0NmRhZWZhNjIiLCJwIjoic2hlZXRzLWppcmEifQ","EBT-61")</f>
        <v>EBT-61</v>
      </c>
      <c r="K39" s="5" t="s">
        <v>205</v>
      </c>
      <c r="L39" s="2"/>
    </row>
    <row r="40" spans="1:12" x14ac:dyDescent="0.25">
      <c r="A40" s="8" t="s">
        <v>176</v>
      </c>
      <c r="B40" s="9" t="str">
        <f>HYPERLINK("https://group-qa5-3-project.atlassian.net/browse/EBT-61?atlOrigin=eyJpIjoiYzgwYTQ0ZjEyNzQzNGJhN2JmNjEyZTM0NmRhZWZhNjIiLCJwIjoic2hlZXRzLWppcmEifQ","EBT-61")</f>
        <v>EBT-61</v>
      </c>
      <c r="C40" s="10" t="s">
        <v>384</v>
      </c>
      <c r="D40" s="10" t="s">
        <v>200</v>
      </c>
      <c r="E40" s="6" t="s">
        <v>98</v>
      </c>
      <c r="F40" s="10" t="s">
        <v>17</v>
      </c>
      <c r="G40" s="10" t="s">
        <v>384</v>
      </c>
      <c r="H40" s="11" t="s">
        <v>17</v>
      </c>
      <c r="I40" s="11" t="s">
        <v>204</v>
      </c>
      <c r="J40" s="11" t="s">
        <v>17</v>
      </c>
      <c r="K40" s="10" t="s">
        <v>205</v>
      </c>
      <c r="L40" s="2"/>
    </row>
    <row r="41" spans="1:12" x14ac:dyDescent="0.25">
      <c r="A41" s="8" t="s">
        <v>11</v>
      </c>
      <c r="B41" s="9" t="str">
        <f>HYPERLINK("https://group-qa5-3-project.atlassian.net/browse/EBT-56?atlOrigin=eyJpIjoiYzgwYTQ0ZjEyNzQzNGJhN2JmNjEyZTM0NmRhZWZhNjIiLCJwIjoic2hlZXRzLWppcmEifQ","EBT-56")</f>
        <v>EBT-56</v>
      </c>
      <c r="C41" s="10" t="s">
        <v>396</v>
      </c>
      <c r="D41" s="10" t="s">
        <v>200</v>
      </c>
      <c r="E41" s="6" t="s">
        <v>14</v>
      </c>
      <c r="F41" s="10" t="s">
        <v>213</v>
      </c>
      <c r="G41" s="10" t="s">
        <v>397</v>
      </c>
      <c r="H41" s="11" t="s">
        <v>398</v>
      </c>
      <c r="I41" s="11" t="s">
        <v>204</v>
      </c>
      <c r="J41" s="9" t="str">
        <f>HYPERLINK("https://group-qa5-3-project.atlassian.net/browse/EBT-54?atlOrigin=eyJpIjoiYzgwYTQ0ZjEyNzQzNGJhN2JmNjEyZTM0NmRhZWZhNjIiLCJwIjoic2hlZXRzLWppcmEifQ","EBT-54")</f>
        <v>EBT-54</v>
      </c>
      <c r="K41" s="10" t="s">
        <v>205</v>
      </c>
      <c r="L41" s="2"/>
    </row>
    <row r="42" spans="1:12" x14ac:dyDescent="0.25">
      <c r="A42" s="3" t="s">
        <v>11</v>
      </c>
      <c r="B42" s="4" t="str">
        <f>HYPERLINK("https://group-qa5-3-project.atlassian.net/browse/EBT-55?atlOrigin=eyJpIjoiYzgwYTQ0ZjEyNzQzNGJhN2JmNjEyZTM0NmRhZWZhNjIiLCJwIjoic2hlZXRzLWppcmEifQ","EBT-55")</f>
        <v>EBT-55</v>
      </c>
      <c r="C42" s="5" t="s">
        <v>399</v>
      </c>
      <c r="D42" s="5" t="s">
        <v>200</v>
      </c>
      <c r="E42" s="6" t="s">
        <v>14</v>
      </c>
      <c r="F42" s="5" t="s">
        <v>213</v>
      </c>
      <c r="G42" s="5" t="s">
        <v>400</v>
      </c>
      <c r="H42" s="7" t="s">
        <v>401</v>
      </c>
      <c r="I42" s="7" t="s">
        <v>204</v>
      </c>
      <c r="J42" s="4" t="str">
        <f>HYPERLINK("https://group-qa5-3-project.atlassian.net/browse/EBT-54?atlOrigin=eyJpIjoiYzgwYTQ0ZjEyNzQzNGJhN2JmNjEyZTM0NmRhZWZhNjIiLCJwIjoic2hlZXRzLWppcmEifQ","EBT-54")</f>
        <v>EBT-54</v>
      </c>
      <c r="K42" s="5" t="s">
        <v>205</v>
      </c>
      <c r="L42" s="2"/>
    </row>
    <row r="43" spans="1:12" x14ac:dyDescent="0.25">
      <c r="A43" s="8" t="s">
        <v>176</v>
      </c>
      <c r="B43" s="9" t="str">
        <f>HYPERLINK("https://group-qa5-3-project.atlassian.net/browse/EBT-54?atlOrigin=eyJpIjoiYzgwYTQ0ZjEyNzQzNGJhN2JmNjEyZTM0NmRhZWZhNjIiLCJwIjoic2hlZXRzLWppcmEifQ","EBT-54")</f>
        <v>EBT-54</v>
      </c>
      <c r="C43" s="10" t="s">
        <v>402</v>
      </c>
      <c r="D43" s="10" t="s">
        <v>200</v>
      </c>
      <c r="E43" s="6" t="s">
        <v>98</v>
      </c>
      <c r="F43" s="10" t="s">
        <v>17</v>
      </c>
      <c r="G43" s="10" t="s">
        <v>402</v>
      </c>
      <c r="H43" s="11" t="s">
        <v>17</v>
      </c>
      <c r="I43" s="11" t="s">
        <v>204</v>
      </c>
      <c r="J43" s="11" t="s">
        <v>17</v>
      </c>
      <c r="K43" s="10" t="s">
        <v>205</v>
      </c>
      <c r="L43" s="2"/>
    </row>
    <row r="44" spans="1:12" x14ac:dyDescent="0.25">
      <c r="A44" s="8" t="s">
        <v>176</v>
      </c>
      <c r="B44" s="9" t="str">
        <f>HYPERLINK("https://group-qa5-3-project.atlassian.net/browse/EBT-45?atlOrigin=eyJpIjoiYzgwYTQ0ZjEyNzQzNGJhN2JmNjEyZTM0NmRhZWZhNjIiLCJwIjoic2hlZXRzLWppcmEifQ","EBT-45")</f>
        <v>EBT-45</v>
      </c>
      <c r="C44" s="10" t="s">
        <v>418</v>
      </c>
      <c r="D44" s="10" t="s">
        <v>200</v>
      </c>
      <c r="E44" s="6" t="s">
        <v>98</v>
      </c>
      <c r="F44" s="10" t="s">
        <v>17</v>
      </c>
      <c r="G44" s="10" t="s">
        <v>418</v>
      </c>
      <c r="H44" s="11" t="s">
        <v>17</v>
      </c>
      <c r="I44" s="11" t="s">
        <v>204</v>
      </c>
      <c r="J44" s="11" t="s">
        <v>17</v>
      </c>
      <c r="K44" s="10" t="s">
        <v>205</v>
      </c>
      <c r="L44" s="2"/>
    </row>
    <row r="45" spans="1:12" x14ac:dyDescent="0.25">
      <c r="A45" s="8" t="s">
        <v>176</v>
      </c>
      <c r="B45" s="9" t="str">
        <f>HYPERLINK("https://group-qa5-3-project.atlassian.net/browse/EBT-41?atlOrigin=eyJpIjoiYzgwYTQ0ZjEyNzQzNGJhN2JmNjEyZTM0NmRhZWZhNjIiLCJwIjoic2hlZXRzLWppcmEifQ","EBT-41")</f>
        <v>EBT-41</v>
      </c>
      <c r="C45" s="10" t="s">
        <v>422</v>
      </c>
      <c r="D45" s="10" t="s">
        <v>200</v>
      </c>
      <c r="E45" s="6" t="s">
        <v>98</v>
      </c>
      <c r="F45" s="10" t="s">
        <v>17</v>
      </c>
      <c r="G45" s="10" t="s">
        <v>422</v>
      </c>
      <c r="H45" s="11" t="s">
        <v>17</v>
      </c>
      <c r="I45" s="11" t="s">
        <v>204</v>
      </c>
      <c r="J45" s="11" t="s">
        <v>17</v>
      </c>
      <c r="K45" s="10" t="s">
        <v>205</v>
      </c>
      <c r="L45" s="2"/>
    </row>
    <row r="46" spans="1:12" x14ac:dyDescent="0.25">
      <c r="A46" s="3" t="s">
        <v>11</v>
      </c>
      <c r="B46" s="4" t="str">
        <f>HYPERLINK("https://group-qa5-3-project.atlassian.net/browse/EBT-39?atlOrigin=eyJpIjoiYzgwYTQ0ZjEyNzQzNGJhN2JmNjEyZTM0NmRhZWZhNjIiLCJwIjoic2hlZXRzLWppcmEifQ","EBT-39")</f>
        <v>EBT-39</v>
      </c>
      <c r="C46" s="5" t="s">
        <v>423</v>
      </c>
      <c r="D46" s="5" t="s">
        <v>200</v>
      </c>
      <c r="E46" s="6" t="s">
        <v>14</v>
      </c>
      <c r="F46" s="5" t="s">
        <v>213</v>
      </c>
      <c r="G46" s="5" t="s">
        <v>424</v>
      </c>
      <c r="H46" s="7" t="s">
        <v>425</v>
      </c>
      <c r="I46" s="7" t="s">
        <v>204</v>
      </c>
      <c r="J46" s="4" t="str">
        <f>HYPERLINK("https://group-qa5-3-project.atlassian.net/browse/EBT-6?atlOrigin=eyJpIjoiYzgwYTQ0ZjEyNzQzNGJhN2JmNjEyZTM0NmRhZWZhNjIiLCJwIjoic2hlZXRzLWppcmEifQ","EBT-6")</f>
        <v>EBT-6</v>
      </c>
      <c r="K46" s="5" t="s">
        <v>205</v>
      </c>
      <c r="L46" s="2"/>
    </row>
    <row r="47" spans="1:12" x14ac:dyDescent="0.25">
      <c r="A47" s="8" t="s">
        <v>11</v>
      </c>
      <c r="B47" s="9" t="str">
        <f>HYPERLINK("https://group-qa5-3-project.atlassian.net/browse/EBT-38?atlOrigin=eyJpIjoiYzgwYTQ0ZjEyNzQzNGJhN2JmNjEyZTM0NmRhZWZhNjIiLCJwIjoic2hlZXRzLWppcmEifQ","EBT-38")</f>
        <v>EBT-38</v>
      </c>
      <c r="C47" s="10" t="s">
        <v>426</v>
      </c>
      <c r="D47" s="10" t="s">
        <v>200</v>
      </c>
      <c r="E47" s="6" t="s">
        <v>14</v>
      </c>
      <c r="F47" s="10" t="s">
        <v>213</v>
      </c>
      <c r="G47" s="10" t="s">
        <v>427</v>
      </c>
      <c r="H47" s="11" t="s">
        <v>428</v>
      </c>
      <c r="I47" s="11" t="s">
        <v>204</v>
      </c>
      <c r="J47" s="9" t="str">
        <f>HYPERLINK("https://group-qa5-3-project.atlassian.net/browse/EBT-6?atlOrigin=eyJpIjoiYzgwYTQ0ZjEyNzQzNGJhN2JmNjEyZTM0NmRhZWZhNjIiLCJwIjoic2hlZXRzLWppcmEifQ","EBT-6")</f>
        <v>EBT-6</v>
      </c>
      <c r="K47" s="10" t="s">
        <v>205</v>
      </c>
      <c r="L47" s="2"/>
    </row>
    <row r="48" spans="1:12" x14ac:dyDescent="0.25">
      <c r="A48" s="3" t="s">
        <v>11</v>
      </c>
      <c r="B48" s="4" t="str">
        <f>HYPERLINK("https://group-qa5-3-project.atlassian.net/browse/EBT-37?atlOrigin=eyJpIjoiYzgwYTQ0ZjEyNzQzNGJhN2JmNjEyZTM0NmRhZWZhNjIiLCJwIjoic2hlZXRzLWppcmEifQ","EBT-37")</f>
        <v>EBT-37</v>
      </c>
      <c r="C48" s="5" t="s">
        <v>429</v>
      </c>
      <c r="D48" s="5" t="s">
        <v>200</v>
      </c>
      <c r="E48" s="6" t="s">
        <v>14</v>
      </c>
      <c r="F48" s="5" t="s">
        <v>213</v>
      </c>
      <c r="G48" s="5" t="s">
        <v>430</v>
      </c>
      <c r="H48" s="7" t="s">
        <v>431</v>
      </c>
      <c r="I48" s="7" t="s">
        <v>204</v>
      </c>
      <c r="J48" s="4" t="str">
        <f>HYPERLINK("https://group-qa5-3-project.atlassian.net/browse/EBT-6?atlOrigin=eyJpIjoiYzgwYTQ0ZjEyNzQzNGJhN2JmNjEyZTM0NmRhZWZhNjIiLCJwIjoic2hlZXRzLWppcmEifQ","EBT-6")</f>
        <v>EBT-6</v>
      </c>
      <c r="K48" s="5" t="s">
        <v>205</v>
      </c>
      <c r="L48" s="2"/>
    </row>
    <row r="49" spans="1:12" x14ac:dyDescent="0.25">
      <c r="A49" s="8" t="s">
        <v>11</v>
      </c>
      <c r="B49" s="9" t="str">
        <f>HYPERLINK("https://group-qa5-3-project.atlassian.net/browse/EBT-36?atlOrigin=eyJpIjoiYzgwYTQ0ZjEyNzQzNGJhN2JmNjEyZTM0NmRhZWZhNjIiLCJwIjoic2hlZXRzLWppcmEifQ","EBT-36")</f>
        <v>EBT-36</v>
      </c>
      <c r="C49" s="10" t="s">
        <v>432</v>
      </c>
      <c r="D49" s="10" t="s">
        <v>200</v>
      </c>
      <c r="E49" s="6" t="s">
        <v>14</v>
      </c>
      <c r="F49" s="10" t="s">
        <v>213</v>
      </c>
      <c r="G49" s="10" t="s">
        <v>433</v>
      </c>
      <c r="H49" s="11" t="s">
        <v>434</v>
      </c>
      <c r="I49" s="11" t="s">
        <v>204</v>
      </c>
      <c r="J49" s="9" t="str">
        <f>HYPERLINK("https://group-qa5-3-project.atlassian.net/browse/EBT-6?atlOrigin=eyJpIjoiYzgwYTQ0ZjEyNzQzNGJhN2JmNjEyZTM0NmRhZWZhNjIiLCJwIjoic2hlZXRzLWppcmEifQ","EBT-6")</f>
        <v>EBT-6</v>
      </c>
      <c r="K49" s="10" t="s">
        <v>205</v>
      </c>
      <c r="L49" s="2"/>
    </row>
    <row r="50" spans="1:12" x14ac:dyDescent="0.25">
      <c r="A50" s="3" t="s">
        <v>11</v>
      </c>
      <c r="B50" s="4" t="str">
        <f>HYPERLINK("https://group-qa5-3-project.atlassian.net/browse/EBT-35?atlOrigin=eyJpIjoiYzgwYTQ0ZjEyNzQzNGJhN2JmNjEyZTM0NmRhZWZhNjIiLCJwIjoic2hlZXRzLWppcmEifQ","EBT-35")</f>
        <v>EBT-35</v>
      </c>
      <c r="C50" s="5" t="s">
        <v>435</v>
      </c>
      <c r="D50" s="5" t="s">
        <v>200</v>
      </c>
      <c r="E50" s="6" t="s">
        <v>14</v>
      </c>
      <c r="F50" s="5" t="s">
        <v>213</v>
      </c>
      <c r="G50" s="5" t="s">
        <v>436</v>
      </c>
      <c r="H50" s="7" t="s">
        <v>437</v>
      </c>
      <c r="I50" s="7" t="s">
        <v>204</v>
      </c>
      <c r="J50" s="4" t="str">
        <f>HYPERLINK("https://group-qa5-3-project.atlassian.net/browse/EBT-6?atlOrigin=eyJpIjoiYzgwYTQ0ZjEyNzQzNGJhN2JmNjEyZTM0NmRhZWZhNjIiLCJwIjoic2hlZXRzLWppcmEifQ","EBT-6")</f>
        <v>EBT-6</v>
      </c>
      <c r="K50" s="5" t="s">
        <v>205</v>
      </c>
      <c r="L50" s="2"/>
    </row>
    <row r="51" spans="1:12" x14ac:dyDescent="0.25">
      <c r="A51" s="8" t="s">
        <v>11</v>
      </c>
      <c r="B51" s="9" t="str">
        <f>HYPERLINK("https://group-qa5-3-project.atlassian.net/browse/EBT-34?atlOrigin=eyJpIjoiYzgwYTQ0ZjEyNzQzNGJhN2JmNjEyZTM0NmRhZWZhNjIiLCJwIjoic2hlZXRzLWppcmEifQ","EBT-34")</f>
        <v>EBT-34</v>
      </c>
      <c r="C51" s="10" t="s">
        <v>438</v>
      </c>
      <c r="D51" s="10" t="s">
        <v>200</v>
      </c>
      <c r="E51" s="6" t="s">
        <v>14</v>
      </c>
      <c r="F51" s="10" t="s">
        <v>213</v>
      </c>
      <c r="G51" s="10" t="s">
        <v>439</v>
      </c>
      <c r="H51" s="11" t="s">
        <v>440</v>
      </c>
      <c r="I51" s="11" t="s">
        <v>204</v>
      </c>
      <c r="J51" s="9" t="str">
        <f>HYPERLINK("https://group-qa5-3-project.atlassian.net/browse/EBT-6?atlOrigin=eyJpIjoiYzgwYTQ0ZjEyNzQzNGJhN2JmNjEyZTM0NmRhZWZhNjIiLCJwIjoic2hlZXRzLWppcmEifQ","EBT-6")</f>
        <v>EBT-6</v>
      </c>
      <c r="K51" s="10" t="s">
        <v>205</v>
      </c>
      <c r="L51" s="2"/>
    </row>
    <row r="52" spans="1:12" x14ac:dyDescent="0.25">
      <c r="A52" s="3" t="s">
        <v>11</v>
      </c>
      <c r="B52" s="4" t="str">
        <f>HYPERLINK("https://group-qa5-3-project.atlassian.net/browse/EBT-33?atlOrigin=eyJpIjoiYzgwYTQ0ZjEyNzQzNGJhN2JmNjEyZTM0NmRhZWZhNjIiLCJwIjoic2hlZXRzLWppcmEifQ","EBT-33")</f>
        <v>EBT-33</v>
      </c>
      <c r="C52" s="5" t="s">
        <v>441</v>
      </c>
      <c r="D52" s="5" t="s">
        <v>200</v>
      </c>
      <c r="E52" s="6" t="s">
        <v>14</v>
      </c>
      <c r="F52" s="5" t="s">
        <v>213</v>
      </c>
      <c r="G52" s="5" t="s">
        <v>442</v>
      </c>
      <c r="H52" s="7" t="s">
        <v>443</v>
      </c>
      <c r="I52" s="7" t="s">
        <v>204</v>
      </c>
      <c r="J52" s="4" t="str">
        <f>HYPERLINK("https://group-qa5-3-project.atlassian.net/browse/EBT-6?atlOrigin=eyJpIjoiYzgwYTQ0ZjEyNzQzNGJhN2JmNjEyZTM0NmRhZWZhNjIiLCJwIjoic2hlZXRzLWppcmEifQ","EBT-6")</f>
        <v>EBT-6</v>
      </c>
      <c r="K52" s="5" t="s">
        <v>205</v>
      </c>
      <c r="L52" s="2"/>
    </row>
    <row r="53" spans="1:12" x14ac:dyDescent="0.25">
      <c r="A53" s="8" t="s">
        <v>11</v>
      </c>
      <c r="B53" s="9" t="str">
        <f>HYPERLINK("https://group-qa5-3-project.atlassian.net/browse/EBT-32?atlOrigin=eyJpIjoiYzgwYTQ0ZjEyNzQzNGJhN2JmNjEyZTM0NmRhZWZhNjIiLCJwIjoic2hlZXRzLWppcmEifQ","EBT-32")</f>
        <v>EBT-32</v>
      </c>
      <c r="C53" s="10" t="s">
        <v>444</v>
      </c>
      <c r="D53" s="10" t="s">
        <v>200</v>
      </c>
      <c r="E53" s="6" t="s">
        <v>14</v>
      </c>
      <c r="F53" s="10" t="s">
        <v>213</v>
      </c>
      <c r="G53" s="10" t="s">
        <v>445</v>
      </c>
      <c r="H53" s="11" t="s">
        <v>446</v>
      </c>
      <c r="I53" s="11" t="s">
        <v>204</v>
      </c>
      <c r="J53" s="9" t="str">
        <f>HYPERLINK("https://group-qa5-3-project.atlassian.net/browse/EBT-6?atlOrigin=eyJpIjoiYzgwYTQ0ZjEyNzQzNGJhN2JmNjEyZTM0NmRhZWZhNjIiLCJwIjoic2hlZXRzLWppcmEifQ","EBT-6")</f>
        <v>EBT-6</v>
      </c>
      <c r="K53" s="10" t="s">
        <v>205</v>
      </c>
      <c r="L53" s="2"/>
    </row>
    <row r="54" spans="1:12" x14ac:dyDescent="0.25">
      <c r="A54" s="3" t="s">
        <v>11</v>
      </c>
      <c r="B54" s="4" t="str">
        <f>HYPERLINK("https://group-qa5-3-project.atlassian.net/browse/EBT-31?atlOrigin=eyJpIjoiYzgwYTQ0ZjEyNzQzNGJhN2JmNjEyZTM0NmRhZWZhNjIiLCJwIjoic2hlZXRzLWppcmEifQ","EBT-31")</f>
        <v>EBT-31</v>
      </c>
      <c r="C54" s="5" t="s">
        <v>447</v>
      </c>
      <c r="D54" s="5" t="s">
        <v>200</v>
      </c>
      <c r="E54" s="6" t="s">
        <v>14</v>
      </c>
      <c r="F54" s="5" t="s">
        <v>213</v>
      </c>
      <c r="G54" s="5" t="s">
        <v>448</v>
      </c>
      <c r="H54" s="7" t="s">
        <v>449</v>
      </c>
      <c r="I54" s="7" t="s">
        <v>204</v>
      </c>
      <c r="J54" s="4" t="str">
        <f>HYPERLINK("https://group-qa5-3-project.atlassian.net/browse/EBT-6?atlOrigin=eyJpIjoiYzgwYTQ0ZjEyNzQzNGJhN2JmNjEyZTM0NmRhZWZhNjIiLCJwIjoic2hlZXRzLWppcmEifQ","EBT-6")</f>
        <v>EBT-6</v>
      </c>
      <c r="K54" s="5" t="s">
        <v>205</v>
      </c>
      <c r="L54" s="2"/>
    </row>
    <row r="55" spans="1:12" x14ac:dyDescent="0.25">
      <c r="A55" s="8" t="s">
        <v>11</v>
      </c>
      <c r="B55" s="9" t="str">
        <f>HYPERLINK("https://group-qa5-3-project.atlassian.net/browse/EBT-30?atlOrigin=eyJpIjoiYzgwYTQ0ZjEyNzQzNGJhN2JmNjEyZTM0NmRhZWZhNjIiLCJwIjoic2hlZXRzLWppcmEifQ","EBT-30")</f>
        <v>EBT-30</v>
      </c>
      <c r="C55" s="10" t="s">
        <v>450</v>
      </c>
      <c r="D55" s="10" t="s">
        <v>200</v>
      </c>
      <c r="E55" s="6" t="s">
        <v>14</v>
      </c>
      <c r="F55" s="10" t="s">
        <v>213</v>
      </c>
      <c r="G55" s="10" t="s">
        <v>451</v>
      </c>
      <c r="H55" s="11" t="s">
        <v>452</v>
      </c>
      <c r="I55" s="11" t="s">
        <v>204</v>
      </c>
      <c r="J55" s="9" t="str">
        <f>HYPERLINK("https://group-qa5-3-project.atlassian.net/browse/EBT-6?atlOrigin=eyJpIjoiYzgwYTQ0ZjEyNzQzNGJhN2JmNjEyZTM0NmRhZWZhNjIiLCJwIjoic2hlZXRzLWppcmEifQ","EBT-6")</f>
        <v>EBT-6</v>
      </c>
      <c r="K55" s="10" t="s">
        <v>205</v>
      </c>
      <c r="L55" s="2"/>
    </row>
    <row r="56" spans="1:12" x14ac:dyDescent="0.25">
      <c r="A56" s="3" t="s">
        <v>11</v>
      </c>
      <c r="B56" s="4" t="str">
        <f>HYPERLINK("https://group-qa5-3-project.atlassian.net/browse/EBT-29?atlOrigin=eyJpIjoiYzgwYTQ0ZjEyNzQzNGJhN2JmNjEyZTM0NmRhZWZhNjIiLCJwIjoic2hlZXRzLWppcmEifQ","EBT-29")</f>
        <v>EBT-29</v>
      </c>
      <c r="C56" s="5" t="s">
        <v>453</v>
      </c>
      <c r="D56" s="5" t="s">
        <v>200</v>
      </c>
      <c r="E56" s="6" t="s">
        <v>14</v>
      </c>
      <c r="F56" s="5" t="s">
        <v>213</v>
      </c>
      <c r="G56" s="5" t="s">
        <v>454</v>
      </c>
      <c r="H56" s="7" t="s">
        <v>455</v>
      </c>
      <c r="I56" s="7" t="s">
        <v>204</v>
      </c>
      <c r="J56" s="4" t="str">
        <f>HYPERLINK("https://group-qa5-3-project.atlassian.net/browse/EBT-6?atlOrigin=eyJpIjoiYzgwYTQ0ZjEyNzQzNGJhN2JmNjEyZTM0NmRhZWZhNjIiLCJwIjoic2hlZXRzLWppcmEifQ","EBT-6")</f>
        <v>EBT-6</v>
      </c>
      <c r="K56" s="5" t="s">
        <v>205</v>
      </c>
      <c r="L56" s="2"/>
    </row>
    <row r="57" spans="1:12" x14ac:dyDescent="0.25">
      <c r="A57" s="8" t="s">
        <v>11</v>
      </c>
      <c r="B57" s="9" t="str">
        <f>HYPERLINK("https://group-qa5-3-project.atlassian.net/browse/EBT-28?atlOrigin=eyJpIjoiYzgwYTQ0ZjEyNzQzNGJhN2JmNjEyZTM0NmRhZWZhNjIiLCJwIjoic2hlZXRzLWppcmEifQ","EBT-28")</f>
        <v>EBT-28</v>
      </c>
      <c r="C57" s="10" t="s">
        <v>456</v>
      </c>
      <c r="D57" s="10" t="s">
        <v>200</v>
      </c>
      <c r="E57" s="6" t="s">
        <v>14</v>
      </c>
      <c r="F57" s="10" t="s">
        <v>213</v>
      </c>
      <c r="G57" s="10" t="s">
        <v>457</v>
      </c>
      <c r="H57" s="11" t="s">
        <v>458</v>
      </c>
      <c r="I57" s="11" t="s">
        <v>204</v>
      </c>
      <c r="J57" s="9" t="str">
        <f>HYPERLINK("https://group-qa5-3-project.atlassian.net/browse/EBT-6?atlOrigin=eyJpIjoiYzgwYTQ0ZjEyNzQzNGJhN2JmNjEyZTM0NmRhZWZhNjIiLCJwIjoic2hlZXRzLWppcmEifQ","EBT-6")</f>
        <v>EBT-6</v>
      </c>
      <c r="K57" s="10" t="s">
        <v>205</v>
      </c>
      <c r="L57" s="2"/>
    </row>
    <row r="58" spans="1:12" x14ac:dyDescent="0.25">
      <c r="A58" s="3" t="s">
        <v>11</v>
      </c>
      <c r="B58" s="4" t="str">
        <f>HYPERLINK("https://group-qa5-3-project.atlassian.net/browse/EBT-27?atlOrigin=eyJpIjoiYzgwYTQ0ZjEyNzQzNGJhN2JmNjEyZTM0NmRhZWZhNjIiLCJwIjoic2hlZXRzLWppcmEifQ","EBT-27")</f>
        <v>EBT-27</v>
      </c>
      <c r="C58" s="5" t="s">
        <v>459</v>
      </c>
      <c r="D58" s="5" t="s">
        <v>200</v>
      </c>
      <c r="E58" s="6" t="s">
        <v>14</v>
      </c>
      <c r="F58" s="5" t="s">
        <v>213</v>
      </c>
      <c r="G58" s="5" t="s">
        <v>460</v>
      </c>
      <c r="H58" s="7" t="s">
        <v>461</v>
      </c>
      <c r="I58" s="7" t="s">
        <v>204</v>
      </c>
      <c r="J58" s="4" t="str">
        <f>HYPERLINK("https://group-qa5-3-project.atlassian.net/browse/EBT-6?atlOrigin=eyJpIjoiYzgwYTQ0ZjEyNzQzNGJhN2JmNjEyZTM0NmRhZWZhNjIiLCJwIjoic2hlZXRzLWppcmEifQ","EBT-6")</f>
        <v>EBT-6</v>
      </c>
      <c r="K58" s="5" t="s">
        <v>205</v>
      </c>
      <c r="L58" s="2"/>
    </row>
    <row r="59" spans="1:12" x14ac:dyDescent="0.25">
      <c r="A59" s="8" t="s">
        <v>11</v>
      </c>
      <c r="B59" s="9" t="str">
        <f>HYPERLINK("https://group-qa5-3-project.atlassian.net/browse/EBT-26?atlOrigin=eyJpIjoiYzgwYTQ0ZjEyNzQzNGJhN2JmNjEyZTM0NmRhZWZhNjIiLCJwIjoic2hlZXRzLWppcmEifQ","EBT-26")</f>
        <v>EBT-26</v>
      </c>
      <c r="C59" s="10" t="s">
        <v>462</v>
      </c>
      <c r="D59" s="10" t="s">
        <v>200</v>
      </c>
      <c r="E59" s="6" t="s">
        <v>14</v>
      </c>
      <c r="F59" s="10" t="s">
        <v>213</v>
      </c>
      <c r="G59" s="10" t="s">
        <v>463</v>
      </c>
      <c r="H59" s="11" t="s">
        <v>464</v>
      </c>
      <c r="I59" s="11" t="s">
        <v>204</v>
      </c>
      <c r="J59" s="9" t="str">
        <f>HYPERLINK("https://group-qa5-3-project.atlassian.net/browse/EBT-6?atlOrigin=eyJpIjoiYzgwYTQ0ZjEyNzQzNGJhN2JmNjEyZTM0NmRhZWZhNjIiLCJwIjoic2hlZXRzLWppcmEifQ","EBT-6")</f>
        <v>EBT-6</v>
      </c>
      <c r="K59" s="10" t="s">
        <v>205</v>
      </c>
      <c r="L59" s="2"/>
    </row>
    <row r="60" spans="1:12" x14ac:dyDescent="0.25">
      <c r="A60" s="3" t="s">
        <v>11</v>
      </c>
      <c r="B60" s="4" t="str">
        <f>HYPERLINK("https://group-qa5-3-project.atlassian.net/browse/EBT-25?atlOrigin=eyJpIjoiYzgwYTQ0ZjEyNzQzNGJhN2JmNjEyZTM0NmRhZWZhNjIiLCJwIjoic2hlZXRzLWppcmEifQ","EBT-25")</f>
        <v>EBT-25</v>
      </c>
      <c r="C60" s="5" t="s">
        <v>465</v>
      </c>
      <c r="D60" s="5" t="s">
        <v>200</v>
      </c>
      <c r="E60" s="6" t="s">
        <v>14</v>
      </c>
      <c r="F60" s="5" t="s">
        <v>213</v>
      </c>
      <c r="G60" s="5" t="s">
        <v>466</v>
      </c>
      <c r="H60" s="7" t="s">
        <v>464</v>
      </c>
      <c r="I60" s="7" t="s">
        <v>204</v>
      </c>
      <c r="J60" s="4" t="str">
        <f>HYPERLINK("https://group-qa5-3-project.atlassian.net/browse/EBT-6?atlOrigin=eyJpIjoiYzgwYTQ0ZjEyNzQzNGJhN2JmNjEyZTM0NmRhZWZhNjIiLCJwIjoic2hlZXRzLWppcmEifQ","EBT-6")</f>
        <v>EBT-6</v>
      </c>
      <c r="K60" s="5" t="s">
        <v>205</v>
      </c>
      <c r="L60" s="2"/>
    </row>
    <row r="61" spans="1:12" x14ac:dyDescent="0.25">
      <c r="A61" s="8" t="s">
        <v>11</v>
      </c>
      <c r="B61" s="9" t="str">
        <f>HYPERLINK("https://group-qa5-3-project.atlassian.net/browse/EBT-24?atlOrigin=eyJpIjoiYzgwYTQ0ZjEyNzQzNGJhN2JmNjEyZTM0NmRhZWZhNjIiLCJwIjoic2hlZXRzLWppcmEifQ","EBT-24")</f>
        <v>EBT-24</v>
      </c>
      <c r="C61" s="10" t="s">
        <v>467</v>
      </c>
      <c r="D61" s="10" t="s">
        <v>200</v>
      </c>
      <c r="E61" s="6" t="s">
        <v>98</v>
      </c>
      <c r="F61" s="10" t="s">
        <v>213</v>
      </c>
      <c r="G61" s="10" t="s">
        <v>468</v>
      </c>
      <c r="H61" s="11" t="s">
        <v>469</v>
      </c>
      <c r="I61" s="11" t="s">
        <v>204</v>
      </c>
      <c r="J61" s="9" t="str">
        <f>HYPERLINK("https://group-qa5-3-project.atlassian.net/browse/EBT-6?atlOrigin=eyJpIjoiYzgwYTQ0ZjEyNzQzNGJhN2JmNjEyZTM0NmRhZWZhNjIiLCJwIjoic2hlZXRzLWppcmEifQ","EBT-6")</f>
        <v>EBT-6</v>
      </c>
      <c r="K61" s="10" t="s">
        <v>205</v>
      </c>
      <c r="L61" s="2"/>
    </row>
    <row r="62" spans="1:12" x14ac:dyDescent="0.25">
      <c r="A62" s="3" t="s">
        <v>11</v>
      </c>
      <c r="B62" s="4" t="str">
        <f>HYPERLINK("https://group-qa5-3-project.atlassian.net/browse/EBT-23?atlOrigin=eyJpIjoiYzgwYTQ0ZjEyNzQzNGJhN2JmNjEyZTM0NmRhZWZhNjIiLCJwIjoic2hlZXRzLWppcmEifQ","EBT-23")</f>
        <v>EBT-23</v>
      </c>
      <c r="C62" s="5" t="s">
        <v>470</v>
      </c>
      <c r="D62" s="5" t="s">
        <v>200</v>
      </c>
      <c r="E62" s="6" t="s">
        <v>98</v>
      </c>
      <c r="F62" s="5" t="s">
        <v>213</v>
      </c>
      <c r="G62" s="5" t="s">
        <v>471</v>
      </c>
      <c r="H62" s="7" t="s">
        <v>472</v>
      </c>
      <c r="I62" s="7" t="s">
        <v>204</v>
      </c>
      <c r="J62" s="4" t="str">
        <f>HYPERLINK("https://group-qa5-3-project.atlassian.net/browse/EBT-6?atlOrigin=eyJpIjoiYzgwYTQ0ZjEyNzQzNGJhN2JmNjEyZTM0NmRhZWZhNjIiLCJwIjoic2hlZXRzLWppcmEifQ","EBT-6")</f>
        <v>EBT-6</v>
      </c>
      <c r="K62" s="5" t="s">
        <v>205</v>
      </c>
      <c r="L62" s="2"/>
    </row>
    <row r="63" spans="1:12" x14ac:dyDescent="0.25">
      <c r="A63" s="8" t="s">
        <v>11</v>
      </c>
      <c r="B63" s="9" t="str">
        <f>HYPERLINK("https://group-qa5-3-project.atlassian.net/browse/EBT-22?atlOrigin=eyJpIjoiYzgwYTQ0ZjEyNzQzNGJhN2JmNjEyZTM0NmRhZWZhNjIiLCJwIjoic2hlZXRzLWppcmEifQ","EBT-22")</f>
        <v>EBT-22</v>
      </c>
      <c r="C63" s="10" t="s">
        <v>473</v>
      </c>
      <c r="D63" s="10" t="s">
        <v>200</v>
      </c>
      <c r="E63" s="6" t="s">
        <v>98</v>
      </c>
      <c r="F63" s="10" t="s">
        <v>213</v>
      </c>
      <c r="G63" s="10" t="s">
        <v>474</v>
      </c>
      <c r="H63" s="11" t="s">
        <v>472</v>
      </c>
      <c r="I63" s="11" t="s">
        <v>204</v>
      </c>
      <c r="J63" s="9" t="str">
        <f>HYPERLINK("https://group-qa5-3-project.atlassian.net/browse/EBT-6?atlOrigin=eyJpIjoiYzgwYTQ0ZjEyNzQzNGJhN2JmNjEyZTM0NmRhZWZhNjIiLCJwIjoic2hlZXRzLWppcmEifQ","EBT-6")</f>
        <v>EBT-6</v>
      </c>
      <c r="K63" s="10" t="s">
        <v>205</v>
      </c>
      <c r="L63" s="2"/>
    </row>
    <row r="64" spans="1:12" x14ac:dyDescent="0.25">
      <c r="A64" s="3" t="s">
        <v>11</v>
      </c>
      <c r="B64" s="4" t="str">
        <f>HYPERLINK("https://group-qa5-3-project.atlassian.net/browse/EBT-21?atlOrigin=eyJpIjoiYzgwYTQ0ZjEyNzQzNGJhN2JmNjEyZTM0NmRhZWZhNjIiLCJwIjoic2hlZXRzLWppcmEifQ","EBT-21")</f>
        <v>EBT-21</v>
      </c>
      <c r="C64" s="5" t="s">
        <v>475</v>
      </c>
      <c r="D64" s="5" t="s">
        <v>200</v>
      </c>
      <c r="E64" s="6" t="s">
        <v>14</v>
      </c>
      <c r="F64" s="5" t="s">
        <v>213</v>
      </c>
      <c r="G64" s="5" t="s">
        <v>476</v>
      </c>
      <c r="H64" s="7" t="s">
        <v>477</v>
      </c>
      <c r="I64" s="7" t="s">
        <v>204</v>
      </c>
      <c r="J64" s="4" t="str">
        <f>HYPERLINK("https://group-qa5-3-project.atlassian.net/browse/EBT-6?atlOrigin=eyJpIjoiYzgwYTQ0ZjEyNzQzNGJhN2JmNjEyZTM0NmRhZWZhNjIiLCJwIjoic2hlZXRzLWppcmEifQ","EBT-6")</f>
        <v>EBT-6</v>
      </c>
      <c r="K64" s="5" t="s">
        <v>205</v>
      </c>
      <c r="L64" s="2"/>
    </row>
    <row r="65" spans="1:12" x14ac:dyDescent="0.25">
      <c r="A65" s="8" t="s">
        <v>11</v>
      </c>
      <c r="B65" s="9" t="str">
        <f>HYPERLINK("https://group-qa5-3-project.atlassian.net/browse/EBT-20?atlOrigin=eyJpIjoiYzgwYTQ0ZjEyNzQzNGJhN2JmNjEyZTM0NmRhZWZhNjIiLCJwIjoic2hlZXRzLWppcmEifQ","EBT-20")</f>
        <v>EBT-20</v>
      </c>
      <c r="C65" s="10" t="s">
        <v>478</v>
      </c>
      <c r="D65" s="10" t="s">
        <v>200</v>
      </c>
      <c r="E65" s="6" t="s">
        <v>98</v>
      </c>
      <c r="F65" s="10" t="s">
        <v>213</v>
      </c>
      <c r="G65" s="10" t="s">
        <v>479</v>
      </c>
      <c r="H65" s="11" t="s">
        <v>480</v>
      </c>
      <c r="I65" s="11" t="s">
        <v>204</v>
      </c>
      <c r="J65" s="9" t="str">
        <f>HYPERLINK("https://group-qa5-3-project.atlassian.net/browse/EBT-6?atlOrigin=eyJpIjoiYzgwYTQ0ZjEyNzQzNGJhN2JmNjEyZTM0NmRhZWZhNjIiLCJwIjoic2hlZXRzLWppcmEifQ","EBT-6")</f>
        <v>EBT-6</v>
      </c>
      <c r="K65" s="10" t="s">
        <v>205</v>
      </c>
      <c r="L65" s="2"/>
    </row>
    <row r="66" spans="1:12" x14ac:dyDescent="0.25">
      <c r="A66" s="8" t="s">
        <v>11</v>
      </c>
      <c r="B66" s="9" t="str">
        <f>HYPERLINK("https://group-qa5-3-project.atlassian.net/browse/EBT-17?atlOrigin=eyJpIjoiYzgwYTQ0ZjEyNzQzNGJhN2JmNjEyZTM0NmRhZWZhNjIiLCJwIjoic2hlZXRzLWppcmEifQ","EBT-17")</f>
        <v>EBT-17</v>
      </c>
      <c r="C66" s="10" t="s">
        <v>483</v>
      </c>
      <c r="D66" s="10" t="s">
        <v>200</v>
      </c>
      <c r="E66" s="6" t="s">
        <v>14</v>
      </c>
      <c r="F66" s="10" t="s">
        <v>213</v>
      </c>
      <c r="G66" s="10" t="s">
        <v>484</v>
      </c>
      <c r="H66" s="11" t="s">
        <v>485</v>
      </c>
      <c r="I66" s="11" t="s">
        <v>204</v>
      </c>
      <c r="J66" s="9" t="str">
        <f>HYPERLINK("https://group-qa5-3-project.atlassian.net/browse/EBT-6?atlOrigin=eyJpIjoiYzgwYTQ0ZjEyNzQzNGJhN2JmNjEyZTM0NmRhZWZhNjIiLCJwIjoic2hlZXRzLWppcmEifQ","EBT-6")</f>
        <v>EBT-6</v>
      </c>
      <c r="K66" s="10" t="s">
        <v>205</v>
      </c>
      <c r="L66" s="2"/>
    </row>
    <row r="67" spans="1:12" x14ac:dyDescent="0.25">
      <c r="A67" s="8" t="s">
        <v>11</v>
      </c>
      <c r="B67" s="9" t="str">
        <f>HYPERLINK("https://group-qa5-3-project.atlassian.net/browse/EBT-13?atlOrigin=eyJpIjoiYzgwYTQ0ZjEyNzQzNGJhN2JmNjEyZTM0NmRhZWZhNjIiLCJwIjoic2hlZXRzLWppcmEifQ","EBT-13")</f>
        <v>EBT-13</v>
      </c>
      <c r="C67" s="10" t="s">
        <v>488</v>
      </c>
      <c r="D67" s="10" t="s">
        <v>200</v>
      </c>
      <c r="E67" s="6" t="s">
        <v>14</v>
      </c>
      <c r="F67" s="10" t="s">
        <v>213</v>
      </c>
      <c r="G67" s="10" t="s">
        <v>489</v>
      </c>
      <c r="H67" s="11" t="s">
        <v>17</v>
      </c>
      <c r="I67" s="11" t="s">
        <v>204</v>
      </c>
      <c r="J67" s="9" t="str">
        <f>HYPERLINK("https://group-qa5-3-project.atlassian.net/browse/EBT-6?atlOrigin=eyJpIjoiYzgwYTQ0ZjEyNzQzNGJhN2JmNjEyZTM0NmRhZWZhNjIiLCJwIjoic2hlZXRzLWppcmEifQ","EBT-6")</f>
        <v>EBT-6</v>
      </c>
      <c r="K67" s="10" t="s">
        <v>205</v>
      </c>
      <c r="L67" s="2"/>
    </row>
    <row r="68" spans="1:12" x14ac:dyDescent="0.25">
      <c r="A68" s="3" t="s">
        <v>11</v>
      </c>
      <c r="B68" s="4" t="str">
        <f>HYPERLINK("https://group-qa5-3-project.atlassian.net/browse/EBT-12?atlOrigin=eyJpIjoiYzgwYTQ0ZjEyNzQzNGJhN2JmNjEyZTM0NmRhZWZhNjIiLCJwIjoic2hlZXRzLWppcmEifQ","EBT-12")</f>
        <v>EBT-12</v>
      </c>
      <c r="C68" s="5" t="s">
        <v>490</v>
      </c>
      <c r="D68" s="5" t="s">
        <v>200</v>
      </c>
      <c r="E68" s="6" t="s">
        <v>98</v>
      </c>
      <c r="F68" s="5" t="s">
        <v>213</v>
      </c>
      <c r="G68" s="5" t="s">
        <v>491</v>
      </c>
      <c r="H68" s="7" t="s">
        <v>492</v>
      </c>
      <c r="I68" s="7" t="s">
        <v>204</v>
      </c>
      <c r="J68" s="4" t="str">
        <f>HYPERLINK("https://group-qa5-3-project.atlassian.net/browse/EBT-6?atlOrigin=eyJpIjoiYzgwYTQ0ZjEyNzQzNGJhN2JmNjEyZTM0NmRhZWZhNjIiLCJwIjoic2hlZXRzLWppcmEifQ","EBT-6")</f>
        <v>EBT-6</v>
      </c>
      <c r="K68" s="5" t="s">
        <v>205</v>
      </c>
      <c r="L68" s="2"/>
    </row>
    <row r="69" spans="1:12" x14ac:dyDescent="0.25">
      <c r="A69" s="8" t="s">
        <v>11</v>
      </c>
      <c r="B69" s="9" t="str">
        <f>HYPERLINK("https://group-qa5-3-project.atlassian.net/browse/EBT-10?atlOrigin=eyJpIjoiYzgwYTQ0ZjEyNzQzNGJhN2JmNjEyZTM0NmRhZWZhNjIiLCJwIjoic2hlZXRzLWppcmEifQ","EBT-10")</f>
        <v>EBT-10</v>
      </c>
      <c r="C69" s="10" t="s">
        <v>493</v>
      </c>
      <c r="D69" s="10" t="s">
        <v>200</v>
      </c>
      <c r="E69" s="6" t="s">
        <v>98</v>
      </c>
      <c r="F69" s="10" t="s">
        <v>213</v>
      </c>
      <c r="G69" s="10" t="s">
        <v>494</v>
      </c>
      <c r="H69" s="11" t="s">
        <v>495</v>
      </c>
      <c r="I69" s="11" t="s">
        <v>204</v>
      </c>
      <c r="J69" s="9" t="str">
        <f>HYPERLINK("https://group-qa5-3-project.atlassian.net/browse/EBT-6?atlOrigin=eyJpIjoiYzgwYTQ0ZjEyNzQzNGJhN2JmNjEyZTM0NmRhZWZhNjIiLCJwIjoic2hlZXRzLWppcmEifQ","EBT-6")</f>
        <v>EBT-6</v>
      </c>
      <c r="K69" s="10" t="s">
        <v>205</v>
      </c>
      <c r="L69" s="2"/>
    </row>
    <row r="70" spans="1:12" x14ac:dyDescent="0.25">
      <c r="A70" s="3" t="s">
        <v>11</v>
      </c>
      <c r="B70" s="4" t="str">
        <f>HYPERLINK("https://group-qa5-3-project.atlassian.net/browse/EBT-9?atlOrigin=eyJpIjoiYzgwYTQ0ZjEyNzQzNGJhN2JmNjEyZTM0NmRhZWZhNjIiLCJwIjoic2hlZXRzLWppcmEifQ","EBT-9")</f>
        <v>EBT-9</v>
      </c>
      <c r="C70" s="5" t="s">
        <v>496</v>
      </c>
      <c r="D70" s="5" t="s">
        <v>200</v>
      </c>
      <c r="E70" s="6" t="s">
        <v>98</v>
      </c>
      <c r="F70" s="5" t="s">
        <v>213</v>
      </c>
      <c r="G70" s="5" t="s">
        <v>497</v>
      </c>
      <c r="H70" s="7" t="s">
        <v>498</v>
      </c>
      <c r="I70" s="7" t="s">
        <v>204</v>
      </c>
      <c r="J70" s="4" t="str">
        <f>HYPERLINK("https://group-qa5-3-project.atlassian.net/browse/EBT-6?atlOrigin=eyJpIjoiYzgwYTQ0ZjEyNzQzNGJhN2JmNjEyZTM0NmRhZWZhNjIiLCJwIjoic2hlZXRzLWppcmEifQ","EBT-6")</f>
        <v>EBT-6</v>
      </c>
      <c r="K70" s="5" t="s">
        <v>205</v>
      </c>
      <c r="L70" s="2"/>
    </row>
    <row r="71" spans="1:12" x14ac:dyDescent="0.25">
      <c r="A71" s="8" t="s">
        <v>11</v>
      </c>
      <c r="B71" s="9" t="str">
        <f>HYPERLINK("https://group-qa5-3-project.atlassian.net/browse/EBT-8?atlOrigin=eyJpIjoiYzgwYTQ0ZjEyNzQzNGJhN2JmNjEyZTM0NmRhZWZhNjIiLCJwIjoic2hlZXRzLWppcmEifQ","EBT-8")</f>
        <v>EBT-8</v>
      </c>
      <c r="C71" s="10" t="s">
        <v>499</v>
      </c>
      <c r="D71" s="10" t="s">
        <v>200</v>
      </c>
      <c r="E71" s="6" t="s">
        <v>14</v>
      </c>
      <c r="F71" s="10" t="s">
        <v>213</v>
      </c>
      <c r="G71" s="10" t="s">
        <v>500</v>
      </c>
      <c r="H71" s="11" t="s">
        <v>501</v>
      </c>
      <c r="I71" s="11" t="s">
        <v>204</v>
      </c>
      <c r="J71" s="9" t="str">
        <f>HYPERLINK("https://group-qa5-3-project.atlassian.net/browse/EBT-6?atlOrigin=eyJpIjoiYzgwYTQ0ZjEyNzQzNGJhN2JmNjEyZTM0NmRhZWZhNjIiLCJwIjoic2hlZXRzLWppcmEifQ","EBT-6")</f>
        <v>EBT-6</v>
      </c>
      <c r="K71" s="10" t="s">
        <v>205</v>
      </c>
      <c r="L71" s="2"/>
    </row>
    <row r="72" spans="1:12" x14ac:dyDescent="0.25">
      <c r="A72" s="3" t="s">
        <v>11</v>
      </c>
      <c r="B72" s="4" t="str">
        <f>HYPERLINK("https://group-qa5-3-project.atlassian.net/browse/EBT-7?atlOrigin=eyJpIjoiYzgwYTQ0ZjEyNzQzNGJhN2JmNjEyZTM0NmRhZWZhNjIiLCJwIjoic2hlZXRzLWppcmEifQ","EBT-7")</f>
        <v>EBT-7</v>
      </c>
      <c r="C72" s="5" t="s">
        <v>502</v>
      </c>
      <c r="D72" s="5" t="s">
        <v>200</v>
      </c>
      <c r="E72" s="6" t="s">
        <v>98</v>
      </c>
      <c r="F72" s="5" t="s">
        <v>213</v>
      </c>
      <c r="G72" s="5" t="s">
        <v>503</v>
      </c>
      <c r="H72" s="7" t="s">
        <v>504</v>
      </c>
      <c r="I72" s="7" t="s">
        <v>204</v>
      </c>
      <c r="J72" s="4" t="str">
        <f>HYPERLINK("https://group-qa5-3-project.atlassian.net/browse/EBT-6?atlOrigin=eyJpIjoiYzgwYTQ0ZjEyNzQzNGJhN2JmNjEyZTM0NmRhZWZhNjIiLCJwIjoic2hlZXRzLWppcmEifQ","EBT-6")</f>
        <v>EBT-6</v>
      </c>
      <c r="K72" s="5" t="s">
        <v>205</v>
      </c>
      <c r="L72" s="2"/>
    </row>
    <row r="73" spans="1:12" x14ac:dyDescent="0.25">
      <c r="A73" s="8" t="s">
        <v>176</v>
      </c>
      <c r="B73" s="9" t="str">
        <f>HYPERLINK("https://group-qa5-3-project.atlassian.net/browse/EBT-6?atlOrigin=eyJpIjoiYzgwYTQ0ZjEyNzQzNGJhN2JmNjEyZTM0NmRhZWZhNjIiLCJwIjoic2hlZXRzLWppcmEifQ","EBT-6")</f>
        <v>EBT-6</v>
      </c>
      <c r="C73" s="10" t="s">
        <v>505</v>
      </c>
      <c r="D73" s="10" t="s">
        <v>200</v>
      </c>
      <c r="E73" s="6" t="s">
        <v>98</v>
      </c>
      <c r="F73" s="10" t="s">
        <v>17</v>
      </c>
      <c r="G73" s="10" t="s">
        <v>506</v>
      </c>
      <c r="H73" s="11" t="s">
        <v>17</v>
      </c>
      <c r="I73" s="11" t="s">
        <v>204</v>
      </c>
      <c r="J73" s="11" t="s">
        <v>17</v>
      </c>
      <c r="K73" s="10" t="s">
        <v>205</v>
      </c>
      <c r="L73" s="2"/>
    </row>
    <row r="74" spans="1:12" x14ac:dyDescent="0.25">
      <c r="A74" s="3" t="s">
        <v>11</v>
      </c>
      <c r="B74" s="4" t="str">
        <f>HYPERLINK("https://group-qa5-3-project.atlassian.net/browse/EBT-224?atlOrigin=eyJpIjoiYzgwYTQ0ZjEyNzQzNGJhN2JmNjEyZTM0NmRhZWZhNjIiLCJwIjoic2hlZXRzLWppcmEifQ","EBT-224")</f>
        <v>EBT-224</v>
      </c>
      <c r="C74" s="5" t="s">
        <v>12</v>
      </c>
      <c r="D74" s="5" t="s">
        <v>13</v>
      </c>
      <c r="E74" s="6" t="s">
        <v>14</v>
      </c>
      <c r="F74" s="5" t="s">
        <v>15</v>
      </c>
      <c r="G74" s="5" t="s">
        <v>16</v>
      </c>
      <c r="H74" s="7" t="s">
        <v>17</v>
      </c>
      <c r="I74" s="7" t="s">
        <v>18</v>
      </c>
      <c r="J74" s="7" t="s">
        <v>17</v>
      </c>
      <c r="K74" s="5" t="s">
        <v>17</v>
      </c>
      <c r="L74" s="2"/>
    </row>
    <row r="75" spans="1:12" x14ac:dyDescent="0.25">
      <c r="A75" s="8" t="s">
        <v>11</v>
      </c>
      <c r="B75" s="9" t="str">
        <f>HYPERLINK("https://group-qa5-3-project.atlassian.net/browse/EBT-223?atlOrigin=eyJpIjoiYzgwYTQ0ZjEyNzQzNGJhN2JmNjEyZTM0NmRhZWZhNjIiLCJwIjoic2hlZXRzLWppcmEifQ","EBT-223")</f>
        <v>EBT-223</v>
      </c>
      <c r="C75" s="10" t="s">
        <v>19</v>
      </c>
      <c r="D75" s="10" t="s">
        <v>13</v>
      </c>
      <c r="E75" s="6" t="s">
        <v>14</v>
      </c>
      <c r="F75" s="10" t="s">
        <v>15</v>
      </c>
      <c r="G75" s="10" t="s">
        <v>20</v>
      </c>
      <c r="H75" s="11" t="s">
        <v>17</v>
      </c>
      <c r="I75" s="11" t="s">
        <v>18</v>
      </c>
      <c r="J75" s="11" t="s">
        <v>17</v>
      </c>
      <c r="K75" s="10" t="s">
        <v>17</v>
      </c>
      <c r="L75" s="2"/>
    </row>
    <row r="76" spans="1:12" x14ac:dyDescent="0.25">
      <c r="A76" s="3" t="s">
        <v>11</v>
      </c>
      <c r="B76" s="4" t="str">
        <f>HYPERLINK("https://group-qa5-3-project.atlassian.net/browse/EBT-222?atlOrigin=eyJpIjoiYzgwYTQ0ZjEyNzQzNGJhN2JmNjEyZTM0NmRhZWZhNjIiLCJwIjoic2hlZXRzLWppcmEifQ","EBT-222")</f>
        <v>EBT-222</v>
      </c>
      <c r="C76" s="5" t="s">
        <v>21</v>
      </c>
      <c r="D76" s="5" t="s">
        <v>13</v>
      </c>
      <c r="E76" s="6" t="s">
        <v>14</v>
      </c>
      <c r="F76" s="5" t="s">
        <v>15</v>
      </c>
      <c r="G76" s="5" t="s">
        <v>22</v>
      </c>
      <c r="H76" s="7" t="s">
        <v>17</v>
      </c>
      <c r="I76" s="7" t="s">
        <v>18</v>
      </c>
      <c r="J76" s="7" t="s">
        <v>17</v>
      </c>
      <c r="K76" s="5" t="s">
        <v>17</v>
      </c>
      <c r="L76" s="2"/>
    </row>
    <row r="77" spans="1:12" x14ac:dyDescent="0.25">
      <c r="A77" s="8" t="s">
        <v>11</v>
      </c>
      <c r="B77" s="9" t="str">
        <f>HYPERLINK("https://group-qa5-3-project.atlassian.net/browse/EBT-221?atlOrigin=eyJpIjoiYzgwYTQ0ZjEyNzQzNGJhN2JmNjEyZTM0NmRhZWZhNjIiLCJwIjoic2hlZXRzLWppcmEifQ","EBT-221")</f>
        <v>EBT-221</v>
      </c>
      <c r="C77" s="10" t="s">
        <v>23</v>
      </c>
      <c r="D77" s="10" t="s">
        <v>13</v>
      </c>
      <c r="E77" s="6" t="s">
        <v>14</v>
      </c>
      <c r="F77" s="10" t="s">
        <v>15</v>
      </c>
      <c r="G77" s="10" t="s">
        <v>24</v>
      </c>
      <c r="H77" s="11" t="s">
        <v>17</v>
      </c>
      <c r="I77" s="11" t="s">
        <v>18</v>
      </c>
      <c r="J77" s="11" t="s">
        <v>17</v>
      </c>
      <c r="K77" s="10" t="s">
        <v>17</v>
      </c>
      <c r="L77" s="2"/>
    </row>
    <row r="78" spans="1:12" x14ac:dyDescent="0.25">
      <c r="A78" s="3" t="s">
        <v>11</v>
      </c>
      <c r="B78" s="4" t="str">
        <f>HYPERLINK("https://group-qa5-3-project.atlassian.net/browse/EBT-220?atlOrigin=eyJpIjoiYzgwYTQ0ZjEyNzQzNGJhN2JmNjEyZTM0NmRhZWZhNjIiLCJwIjoic2hlZXRzLWppcmEifQ","EBT-220")</f>
        <v>EBT-220</v>
      </c>
      <c r="C78" s="5" t="s">
        <v>25</v>
      </c>
      <c r="D78" s="5" t="s">
        <v>13</v>
      </c>
      <c r="E78" s="6" t="s">
        <v>14</v>
      </c>
      <c r="F78" s="5" t="s">
        <v>15</v>
      </c>
      <c r="G78" s="5" t="s">
        <v>26</v>
      </c>
      <c r="H78" s="7" t="s">
        <v>17</v>
      </c>
      <c r="I78" s="7" t="s">
        <v>18</v>
      </c>
      <c r="J78" s="7" t="s">
        <v>17</v>
      </c>
      <c r="K78" s="5" t="s">
        <v>17</v>
      </c>
      <c r="L78" s="2"/>
    </row>
    <row r="79" spans="1:12" x14ac:dyDescent="0.25">
      <c r="A79" s="8" t="s">
        <v>11</v>
      </c>
      <c r="B79" s="9" t="str">
        <f>HYPERLINK("https://group-qa5-3-project.atlassian.net/browse/EBT-219?atlOrigin=eyJpIjoiYzgwYTQ0ZjEyNzQzNGJhN2JmNjEyZTM0NmRhZWZhNjIiLCJwIjoic2hlZXRzLWppcmEifQ","EBT-219")</f>
        <v>EBT-219</v>
      </c>
      <c r="C79" s="10" t="s">
        <v>27</v>
      </c>
      <c r="D79" s="10" t="s">
        <v>13</v>
      </c>
      <c r="E79" s="6" t="s">
        <v>14</v>
      </c>
      <c r="F79" s="10" t="s">
        <v>15</v>
      </c>
      <c r="G79" s="10" t="s">
        <v>28</v>
      </c>
      <c r="H79" s="11" t="s">
        <v>17</v>
      </c>
      <c r="I79" s="11" t="s">
        <v>18</v>
      </c>
      <c r="J79" s="11" t="s">
        <v>17</v>
      </c>
      <c r="K79" s="10" t="s">
        <v>17</v>
      </c>
      <c r="L79" s="2"/>
    </row>
    <row r="80" spans="1:12" x14ac:dyDescent="0.25">
      <c r="A80" s="3" t="s">
        <v>11</v>
      </c>
      <c r="B80" s="4" t="str">
        <f>HYPERLINK("https://group-qa5-3-project.atlassian.net/browse/EBT-218?atlOrigin=eyJpIjoiYzgwYTQ0ZjEyNzQzNGJhN2JmNjEyZTM0NmRhZWZhNjIiLCJwIjoic2hlZXRzLWppcmEifQ","EBT-218")</f>
        <v>EBT-218</v>
      </c>
      <c r="C80" s="5" t="s">
        <v>29</v>
      </c>
      <c r="D80" s="5" t="s">
        <v>13</v>
      </c>
      <c r="E80" s="6" t="s">
        <v>14</v>
      </c>
      <c r="F80" s="5" t="s">
        <v>15</v>
      </c>
      <c r="G80" s="5" t="s">
        <v>30</v>
      </c>
      <c r="H80" s="7" t="s">
        <v>17</v>
      </c>
      <c r="I80" s="7" t="s">
        <v>18</v>
      </c>
      <c r="J80" s="7" t="s">
        <v>17</v>
      </c>
      <c r="K80" s="5" t="s">
        <v>17</v>
      </c>
      <c r="L80" s="2"/>
    </row>
    <row r="81" spans="1:12" x14ac:dyDescent="0.25">
      <c r="A81" s="8" t="s">
        <v>11</v>
      </c>
      <c r="B81" s="9" t="str">
        <f>HYPERLINK("https://group-qa5-3-project.atlassian.net/browse/EBT-217?atlOrigin=eyJpIjoiYzgwYTQ0ZjEyNzQzNGJhN2JmNjEyZTM0NmRhZWZhNjIiLCJwIjoic2hlZXRzLWppcmEifQ","EBT-217")</f>
        <v>EBT-217</v>
      </c>
      <c r="C81" s="10" t="s">
        <v>31</v>
      </c>
      <c r="D81" s="10" t="s">
        <v>13</v>
      </c>
      <c r="E81" s="6" t="s">
        <v>14</v>
      </c>
      <c r="F81" s="10" t="s">
        <v>15</v>
      </c>
      <c r="G81" s="10" t="s">
        <v>32</v>
      </c>
      <c r="H81" s="11" t="s">
        <v>17</v>
      </c>
      <c r="I81" s="11" t="s">
        <v>18</v>
      </c>
      <c r="J81" s="11" t="s">
        <v>17</v>
      </c>
      <c r="K81" s="10" t="s">
        <v>17</v>
      </c>
      <c r="L81" s="2"/>
    </row>
    <row r="82" spans="1:12" x14ac:dyDescent="0.25">
      <c r="A82" s="3" t="s">
        <v>11</v>
      </c>
      <c r="B82" s="4" t="str">
        <f>HYPERLINK("https://group-qa5-3-project.atlassian.net/browse/EBT-216?atlOrigin=eyJpIjoiYzgwYTQ0ZjEyNzQzNGJhN2JmNjEyZTM0NmRhZWZhNjIiLCJwIjoic2hlZXRzLWppcmEifQ","EBT-216")</f>
        <v>EBT-216</v>
      </c>
      <c r="C82" s="5" t="s">
        <v>33</v>
      </c>
      <c r="D82" s="5" t="s">
        <v>13</v>
      </c>
      <c r="E82" s="6" t="s">
        <v>14</v>
      </c>
      <c r="F82" s="5" t="s">
        <v>15</v>
      </c>
      <c r="G82" s="5" t="s">
        <v>34</v>
      </c>
      <c r="H82" s="7" t="s">
        <v>17</v>
      </c>
      <c r="I82" s="7" t="s">
        <v>18</v>
      </c>
      <c r="J82" s="7" t="s">
        <v>17</v>
      </c>
      <c r="K82" s="5" t="s">
        <v>17</v>
      </c>
      <c r="L82" s="2"/>
    </row>
    <row r="83" spans="1:12" x14ac:dyDescent="0.25">
      <c r="A83" s="8" t="s">
        <v>11</v>
      </c>
      <c r="B83" s="9" t="str">
        <f>HYPERLINK("https://group-qa5-3-project.atlassian.net/browse/EBT-215?atlOrigin=eyJpIjoiYzgwYTQ0ZjEyNzQzNGJhN2JmNjEyZTM0NmRhZWZhNjIiLCJwIjoic2hlZXRzLWppcmEifQ","EBT-215")</f>
        <v>EBT-215</v>
      </c>
      <c r="C83" s="10" t="s">
        <v>35</v>
      </c>
      <c r="D83" s="10" t="s">
        <v>13</v>
      </c>
      <c r="E83" s="6" t="s">
        <v>14</v>
      </c>
      <c r="F83" s="10" t="s">
        <v>15</v>
      </c>
      <c r="G83" s="10" t="s">
        <v>36</v>
      </c>
      <c r="H83" s="11" t="s">
        <v>17</v>
      </c>
      <c r="I83" s="11" t="s">
        <v>18</v>
      </c>
      <c r="J83" s="11" t="s">
        <v>17</v>
      </c>
      <c r="K83" s="10" t="s">
        <v>17</v>
      </c>
      <c r="L83" s="2"/>
    </row>
    <row r="84" spans="1:12" x14ac:dyDescent="0.25">
      <c r="A84" s="3" t="s">
        <v>11</v>
      </c>
      <c r="B84" s="4" t="str">
        <f>HYPERLINK("https://group-qa5-3-project.atlassian.net/browse/EBT-214?atlOrigin=eyJpIjoiYzgwYTQ0ZjEyNzQzNGJhN2JmNjEyZTM0NmRhZWZhNjIiLCJwIjoic2hlZXRzLWppcmEifQ","EBT-214")</f>
        <v>EBT-214</v>
      </c>
      <c r="C84" s="5" t="s">
        <v>37</v>
      </c>
      <c r="D84" s="5" t="s">
        <v>13</v>
      </c>
      <c r="E84" s="6" t="s">
        <v>14</v>
      </c>
      <c r="F84" s="5" t="s">
        <v>15</v>
      </c>
      <c r="G84" s="5" t="s">
        <v>38</v>
      </c>
      <c r="H84" s="7" t="s">
        <v>17</v>
      </c>
      <c r="I84" s="7" t="s">
        <v>18</v>
      </c>
      <c r="J84" s="7" t="s">
        <v>17</v>
      </c>
      <c r="K84" s="5" t="s">
        <v>17</v>
      </c>
      <c r="L84" s="2"/>
    </row>
    <row r="85" spans="1:12" x14ac:dyDescent="0.25">
      <c r="A85" s="8" t="s">
        <v>11</v>
      </c>
      <c r="B85" s="9" t="str">
        <f>HYPERLINK("https://group-qa5-3-project.atlassian.net/browse/EBT-213?atlOrigin=eyJpIjoiYzgwYTQ0ZjEyNzQzNGJhN2JmNjEyZTM0NmRhZWZhNjIiLCJwIjoic2hlZXRzLWppcmEifQ","EBT-213")</f>
        <v>EBT-213</v>
      </c>
      <c r="C85" s="10" t="s">
        <v>39</v>
      </c>
      <c r="D85" s="10" t="s">
        <v>13</v>
      </c>
      <c r="E85" s="6" t="s">
        <v>14</v>
      </c>
      <c r="F85" s="10" t="s">
        <v>15</v>
      </c>
      <c r="G85" s="10" t="s">
        <v>40</v>
      </c>
      <c r="H85" s="11" t="s">
        <v>17</v>
      </c>
      <c r="I85" s="11" t="s">
        <v>18</v>
      </c>
      <c r="J85" s="11" t="s">
        <v>17</v>
      </c>
      <c r="K85" s="10" t="s">
        <v>17</v>
      </c>
      <c r="L85" s="2"/>
    </row>
    <row r="86" spans="1:12" x14ac:dyDescent="0.25">
      <c r="A86" s="3" t="s">
        <v>11</v>
      </c>
      <c r="B86" s="4" t="str">
        <f>HYPERLINK("https://group-qa5-3-project.atlassian.net/browse/EBT-212?atlOrigin=eyJpIjoiYzgwYTQ0ZjEyNzQzNGJhN2JmNjEyZTM0NmRhZWZhNjIiLCJwIjoic2hlZXRzLWppcmEifQ","EBT-212")</f>
        <v>EBT-212</v>
      </c>
      <c r="C86" s="5" t="s">
        <v>41</v>
      </c>
      <c r="D86" s="5" t="s">
        <v>13</v>
      </c>
      <c r="E86" s="6" t="s">
        <v>14</v>
      </c>
      <c r="F86" s="5" t="s">
        <v>15</v>
      </c>
      <c r="G86" s="5" t="s">
        <v>42</v>
      </c>
      <c r="H86" s="7" t="s">
        <v>17</v>
      </c>
      <c r="I86" s="7" t="s">
        <v>18</v>
      </c>
      <c r="J86" s="7" t="s">
        <v>17</v>
      </c>
      <c r="K86" s="5" t="s">
        <v>17</v>
      </c>
      <c r="L86" s="2"/>
    </row>
    <row r="87" spans="1:12" x14ac:dyDescent="0.25">
      <c r="A87" s="8" t="s">
        <v>11</v>
      </c>
      <c r="B87" s="9" t="str">
        <f>HYPERLINK("https://group-qa5-3-project.atlassian.net/browse/EBT-211?atlOrigin=eyJpIjoiYzgwYTQ0ZjEyNzQzNGJhN2JmNjEyZTM0NmRhZWZhNjIiLCJwIjoic2hlZXRzLWppcmEifQ","EBT-211")</f>
        <v>EBT-211</v>
      </c>
      <c r="C87" s="10" t="s">
        <v>43</v>
      </c>
      <c r="D87" s="10" t="s">
        <v>13</v>
      </c>
      <c r="E87" s="6" t="s">
        <v>14</v>
      </c>
      <c r="F87" s="10" t="s">
        <v>15</v>
      </c>
      <c r="G87" s="10" t="s">
        <v>44</v>
      </c>
      <c r="H87" s="11" t="s">
        <v>17</v>
      </c>
      <c r="I87" s="11" t="s">
        <v>18</v>
      </c>
      <c r="J87" s="11" t="s">
        <v>17</v>
      </c>
      <c r="K87" s="10" t="s">
        <v>17</v>
      </c>
      <c r="L87" s="2"/>
    </row>
    <row r="88" spans="1:12" x14ac:dyDescent="0.25">
      <c r="A88" s="3" t="s">
        <v>11</v>
      </c>
      <c r="B88" s="4" t="str">
        <f>HYPERLINK("https://group-qa5-3-project.atlassian.net/browse/EBT-210?atlOrigin=eyJpIjoiYzgwYTQ0ZjEyNzQzNGJhN2JmNjEyZTM0NmRhZWZhNjIiLCJwIjoic2hlZXRzLWppcmEifQ","EBT-210")</f>
        <v>EBT-210</v>
      </c>
      <c r="C88" s="5" t="s">
        <v>45</v>
      </c>
      <c r="D88" s="5" t="s">
        <v>13</v>
      </c>
      <c r="E88" s="6" t="s">
        <v>14</v>
      </c>
      <c r="F88" s="5" t="s">
        <v>15</v>
      </c>
      <c r="G88" s="5" t="s">
        <v>46</v>
      </c>
      <c r="H88" s="7" t="s">
        <v>17</v>
      </c>
      <c r="I88" s="7" t="s">
        <v>18</v>
      </c>
      <c r="J88" s="7" t="s">
        <v>17</v>
      </c>
      <c r="K88" s="5" t="s">
        <v>17</v>
      </c>
      <c r="L88" s="2"/>
    </row>
    <row r="89" spans="1:12" x14ac:dyDescent="0.25">
      <c r="A89" s="8" t="s">
        <v>11</v>
      </c>
      <c r="B89" s="9" t="str">
        <f>HYPERLINK("https://group-qa5-3-project.atlassian.net/browse/EBT-209?atlOrigin=eyJpIjoiYzgwYTQ0ZjEyNzQzNGJhN2JmNjEyZTM0NmRhZWZhNjIiLCJwIjoic2hlZXRzLWppcmEifQ","EBT-209")</f>
        <v>EBT-209</v>
      </c>
      <c r="C89" s="10" t="s">
        <v>47</v>
      </c>
      <c r="D89" s="10" t="s">
        <v>13</v>
      </c>
      <c r="E89" s="6" t="s">
        <v>14</v>
      </c>
      <c r="F89" s="10" t="s">
        <v>15</v>
      </c>
      <c r="G89" s="10" t="s">
        <v>48</v>
      </c>
      <c r="H89" s="11" t="s">
        <v>17</v>
      </c>
      <c r="I89" s="11" t="s">
        <v>18</v>
      </c>
      <c r="J89" s="11" t="s">
        <v>17</v>
      </c>
      <c r="K89" s="10" t="s">
        <v>17</v>
      </c>
      <c r="L89" s="2"/>
    </row>
    <row r="90" spans="1:12" x14ac:dyDescent="0.25">
      <c r="A90" s="3" t="s">
        <v>11</v>
      </c>
      <c r="B90" s="4" t="str">
        <f>HYPERLINK("https://group-qa5-3-project.atlassian.net/browse/EBT-208?atlOrigin=eyJpIjoiYzgwYTQ0ZjEyNzQzNGJhN2JmNjEyZTM0NmRhZWZhNjIiLCJwIjoic2hlZXRzLWppcmEifQ","EBT-208")</f>
        <v>EBT-208</v>
      </c>
      <c r="C90" s="5" t="s">
        <v>49</v>
      </c>
      <c r="D90" s="5" t="s">
        <v>13</v>
      </c>
      <c r="E90" s="6" t="s">
        <v>14</v>
      </c>
      <c r="F90" s="5" t="s">
        <v>15</v>
      </c>
      <c r="G90" s="5" t="s">
        <v>50</v>
      </c>
      <c r="H90" s="7" t="s">
        <v>17</v>
      </c>
      <c r="I90" s="7" t="s">
        <v>18</v>
      </c>
      <c r="J90" s="7" t="s">
        <v>17</v>
      </c>
      <c r="K90" s="5" t="s">
        <v>17</v>
      </c>
      <c r="L90" s="2"/>
    </row>
    <row r="91" spans="1:12" x14ac:dyDescent="0.25">
      <c r="A91" s="8" t="s">
        <v>11</v>
      </c>
      <c r="B91" s="9" t="str">
        <f>HYPERLINK("https://group-qa5-3-project.atlassian.net/browse/EBT-207?atlOrigin=eyJpIjoiYzgwYTQ0ZjEyNzQzNGJhN2JmNjEyZTM0NmRhZWZhNjIiLCJwIjoic2hlZXRzLWppcmEifQ","EBT-207")</f>
        <v>EBT-207</v>
      </c>
      <c r="C91" s="10" t="s">
        <v>51</v>
      </c>
      <c r="D91" s="10" t="s">
        <v>13</v>
      </c>
      <c r="E91" s="6" t="s">
        <v>14</v>
      </c>
      <c r="F91" s="10" t="s">
        <v>15</v>
      </c>
      <c r="G91" s="10" t="s">
        <v>52</v>
      </c>
      <c r="H91" s="11" t="s">
        <v>17</v>
      </c>
      <c r="I91" s="11" t="s">
        <v>18</v>
      </c>
      <c r="J91" s="11" t="s">
        <v>17</v>
      </c>
      <c r="K91" s="10" t="s">
        <v>17</v>
      </c>
      <c r="L91" s="2"/>
    </row>
    <row r="92" spans="1:12" x14ac:dyDescent="0.25">
      <c r="A92" s="3" t="s">
        <v>11</v>
      </c>
      <c r="B92" s="4" t="str">
        <f>HYPERLINK("https://group-qa5-3-project.atlassian.net/browse/EBT-206?atlOrigin=eyJpIjoiYzgwYTQ0ZjEyNzQzNGJhN2JmNjEyZTM0NmRhZWZhNjIiLCJwIjoic2hlZXRzLWppcmEifQ","EBT-206")</f>
        <v>EBT-206</v>
      </c>
      <c r="C92" s="5" t="s">
        <v>53</v>
      </c>
      <c r="D92" s="5" t="s">
        <v>13</v>
      </c>
      <c r="E92" s="6" t="s">
        <v>14</v>
      </c>
      <c r="F92" s="5" t="s">
        <v>15</v>
      </c>
      <c r="G92" s="5" t="s">
        <v>54</v>
      </c>
      <c r="H92" s="7" t="s">
        <v>17</v>
      </c>
      <c r="I92" s="7" t="s">
        <v>18</v>
      </c>
      <c r="J92" s="7" t="s">
        <v>17</v>
      </c>
      <c r="K92" s="5" t="s">
        <v>17</v>
      </c>
      <c r="L92" s="2"/>
    </row>
    <row r="93" spans="1:12" x14ac:dyDescent="0.25">
      <c r="A93" s="8" t="s">
        <v>11</v>
      </c>
      <c r="B93" s="9" t="str">
        <f>HYPERLINK("https://group-qa5-3-project.atlassian.net/browse/EBT-205?atlOrigin=eyJpIjoiYzgwYTQ0ZjEyNzQzNGJhN2JmNjEyZTM0NmRhZWZhNjIiLCJwIjoic2hlZXRzLWppcmEifQ","EBT-205")</f>
        <v>EBT-205</v>
      </c>
      <c r="C93" s="10" t="s">
        <v>55</v>
      </c>
      <c r="D93" s="10" t="s">
        <v>13</v>
      </c>
      <c r="E93" s="6" t="s">
        <v>14</v>
      </c>
      <c r="F93" s="10" t="s">
        <v>15</v>
      </c>
      <c r="G93" s="10" t="s">
        <v>56</v>
      </c>
      <c r="H93" s="11" t="s">
        <v>17</v>
      </c>
      <c r="I93" s="11" t="s">
        <v>18</v>
      </c>
      <c r="J93" s="11" t="s">
        <v>17</v>
      </c>
      <c r="K93" s="10" t="s">
        <v>17</v>
      </c>
      <c r="L93" s="2"/>
    </row>
    <row r="94" spans="1:12" x14ac:dyDescent="0.25">
      <c r="A94" s="3" t="s">
        <v>11</v>
      </c>
      <c r="B94" s="4" t="str">
        <f>HYPERLINK("https://group-qa5-3-project.atlassian.net/browse/EBT-204?atlOrigin=eyJpIjoiYzgwYTQ0ZjEyNzQzNGJhN2JmNjEyZTM0NmRhZWZhNjIiLCJwIjoic2hlZXRzLWppcmEifQ","EBT-204")</f>
        <v>EBT-204</v>
      </c>
      <c r="C94" s="5" t="s">
        <v>57</v>
      </c>
      <c r="D94" s="5" t="s">
        <v>13</v>
      </c>
      <c r="E94" s="6" t="s">
        <v>14</v>
      </c>
      <c r="F94" s="5" t="s">
        <v>15</v>
      </c>
      <c r="G94" s="5" t="s">
        <v>56</v>
      </c>
      <c r="H94" s="7" t="s">
        <v>17</v>
      </c>
      <c r="I94" s="7" t="s">
        <v>18</v>
      </c>
      <c r="J94" s="7" t="s">
        <v>17</v>
      </c>
      <c r="K94" s="5" t="s">
        <v>17</v>
      </c>
      <c r="L94" s="2"/>
    </row>
    <row r="95" spans="1:12" x14ac:dyDescent="0.25">
      <c r="A95" s="8" t="s">
        <v>11</v>
      </c>
      <c r="B95" s="9" t="str">
        <f>HYPERLINK("https://group-qa5-3-project.atlassian.net/browse/EBT-203?atlOrigin=eyJpIjoiYzgwYTQ0ZjEyNzQzNGJhN2JmNjEyZTM0NmRhZWZhNjIiLCJwIjoic2hlZXRzLWppcmEifQ","EBT-203")</f>
        <v>EBT-203</v>
      </c>
      <c r="C95" s="10" t="s">
        <v>58</v>
      </c>
      <c r="D95" s="10" t="s">
        <v>13</v>
      </c>
      <c r="E95" s="6" t="s">
        <v>14</v>
      </c>
      <c r="F95" s="10" t="s">
        <v>15</v>
      </c>
      <c r="G95" s="10" t="s">
        <v>59</v>
      </c>
      <c r="H95" s="11" t="s">
        <v>17</v>
      </c>
      <c r="I95" s="11" t="s">
        <v>18</v>
      </c>
      <c r="J95" s="11" t="s">
        <v>17</v>
      </c>
      <c r="K95" s="10" t="s">
        <v>17</v>
      </c>
      <c r="L95" s="2"/>
    </row>
    <row r="96" spans="1:12" x14ac:dyDescent="0.25">
      <c r="A96" s="3" t="s">
        <v>11</v>
      </c>
      <c r="B96" s="4" t="str">
        <f>HYPERLINK("https://group-qa5-3-project.atlassian.net/browse/EBT-202?atlOrigin=eyJpIjoiYzgwYTQ0ZjEyNzQzNGJhN2JmNjEyZTM0NmRhZWZhNjIiLCJwIjoic2hlZXRzLWppcmEifQ","EBT-202")</f>
        <v>EBT-202</v>
      </c>
      <c r="C96" s="5" t="s">
        <v>60</v>
      </c>
      <c r="D96" s="5" t="s">
        <v>13</v>
      </c>
      <c r="E96" s="6" t="s">
        <v>14</v>
      </c>
      <c r="F96" s="5" t="s">
        <v>15</v>
      </c>
      <c r="G96" s="5" t="s">
        <v>61</v>
      </c>
      <c r="H96" s="7" t="s">
        <v>17</v>
      </c>
      <c r="I96" s="7" t="s">
        <v>18</v>
      </c>
      <c r="J96" s="7" t="s">
        <v>17</v>
      </c>
      <c r="K96" s="5" t="s">
        <v>17</v>
      </c>
      <c r="L96" s="2"/>
    </row>
    <row r="97" spans="1:12" x14ac:dyDescent="0.25">
      <c r="A97" s="8" t="s">
        <v>11</v>
      </c>
      <c r="B97" s="9" t="str">
        <f>HYPERLINK("https://group-qa5-3-project.atlassian.net/browse/EBT-201?atlOrigin=eyJpIjoiYzgwYTQ0ZjEyNzQzNGJhN2JmNjEyZTM0NmRhZWZhNjIiLCJwIjoic2hlZXRzLWppcmEifQ","EBT-201")</f>
        <v>EBT-201</v>
      </c>
      <c r="C97" s="10" t="s">
        <v>62</v>
      </c>
      <c r="D97" s="10" t="s">
        <v>13</v>
      </c>
      <c r="E97" s="6" t="s">
        <v>14</v>
      </c>
      <c r="F97" s="10" t="s">
        <v>15</v>
      </c>
      <c r="G97" s="10" t="s">
        <v>63</v>
      </c>
      <c r="H97" s="11" t="s">
        <v>17</v>
      </c>
      <c r="I97" s="11" t="s">
        <v>18</v>
      </c>
      <c r="J97" s="11" t="s">
        <v>17</v>
      </c>
      <c r="K97" s="10" t="s">
        <v>17</v>
      </c>
      <c r="L97" s="2"/>
    </row>
    <row r="98" spans="1:12" x14ac:dyDescent="0.25">
      <c r="A98" s="3" t="s">
        <v>11</v>
      </c>
      <c r="B98" s="4" t="str">
        <f>HYPERLINK("https://group-qa5-3-project.atlassian.net/browse/EBT-200?atlOrigin=eyJpIjoiYzgwYTQ0ZjEyNzQzNGJhN2JmNjEyZTM0NmRhZWZhNjIiLCJwIjoic2hlZXRzLWppcmEifQ","EBT-200")</f>
        <v>EBT-200</v>
      </c>
      <c r="C98" s="5" t="s">
        <v>64</v>
      </c>
      <c r="D98" s="5" t="s">
        <v>13</v>
      </c>
      <c r="E98" s="6" t="s">
        <v>14</v>
      </c>
      <c r="F98" s="5" t="s">
        <v>15</v>
      </c>
      <c r="G98" s="5" t="s">
        <v>65</v>
      </c>
      <c r="H98" s="7" t="s">
        <v>17</v>
      </c>
      <c r="I98" s="7" t="s">
        <v>18</v>
      </c>
      <c r="J98" s="7" t="s">
        <v>17</v>
      </c>
      <c r="K98" s="5" t="s">
        <v>17</v>
      </c>
      <c r="L98" s="2"/>
    </row>
    <row r="99" spans="1:12" x14ac:dyDescent="0.25">
      <c r="A99" s="8" t="s">
        <v>11</v>
      </c>
      <c r="B99" s="9" t="str">
        <f>HYPERLINK("https://group-qa5-3-project.atlassian.net/browse/EBT-199?atlOrigin=eyJpIjoiYzgwYTQ0ZjEyNzQzNGJhN2JmNjEyZTM0NmRhZWZhNjIiLCJwIjoic2hlZXRzLWppcmEifQ","EBT-199")</f>
        <v>EBT-199</v>
      </c>
      <c r="C99" s="10" t="s">
        <v>66</v>
      </c>
      <c r="D99" s="10" t="s">
        <v>13</v>
      </c>
      <c r="E99" s="6" t="s">
        <v>14</v>
      </c>
      <c r="F99" s="10" t="s">
        <v>67</v>
      </c>
      <c r="G99" s="10" t="s">
        <v>68</v>
      </c>
      <c r="H99" s="11" t="s">
        <v>17</v>
      </c>
      <c r="I99" s="11" t="s">
        <v>18</v>
      </c>
      <c r="J99" s="11" t="s">
        <v>17</v>
      </c>
      <c r="K99" s="10" t="s">
        <v>17</v>
      </c>
      <c r="L99" s="2"/>
    </row>
    <row r="100" spans="1:12" x14ac:dyDescent="0.25">
      <c r="A100" s="3" t="s">
        <v>11</v>
      </c>
      <c r="B100" s="4" t="str">
        <f>HYPERLINK("https://group-qa5-3-project.atlassian.net/browse/EBT-198?atlOrigin=eyJpIjoiYzgwYTQ0ZjEyNzQzNGJhN2JmNjEyZTM0NmRhZWZhNjIiLCJwIjoic2hlZXRzLWppcmEifQ","EBT-198")</f>
        <v>EBT-198</v>
      </c>
      <c r="C100" s="5" t="s">
        <v>66</v>
      </c>
      <c r="D100" s="5" t="s">
        <v>13</v>
      </c>
      <c r="E100" s="6" t="s">
        <v>14</v>
      </c>
      <c r="F100" s="5" t="s">
        <v>15</v>
      </c>
      <c r="G100" s="5" t="s">
        <v>69</v>
      </c>
      <c r="H100" s="7" t="s">
        <v>17</v>
      </c>
      <c r="I100" s="7" t="s">
        <v>18</v>
      </c>
      <c r="J100" s="7" t="s">
        <v>17</v>
      </c>
      <c r="K100" s="5" t="s">
        <v>17</v>
      </c>
      <c r="L100" s="2"/>
    </row>
    <row r="101" spans="1:12" x14ac:dyDescent="0.25">
      <c r="A101" s="8" t="s">
        <v>11</v>
      </c>
      <c r="B101" s="9" t="str">
        <f>HYPERLINK("https://group-qa5-3-project.atlassian.net/browse/EBT-197?atlOrigin=eyJpIjoiYzgwYTQ0ZjEyNzQzNGJhN2JmNjEyZTM0NmRhZWZhNjIiLCJwIjoic2hlZXRzLWppcmEifQ","EBT-197")</f>
        <v>EBT-197</v>
      </c>
      <c r="C101" s="10" t="s">
        <v>70</v>
      </c>
      <c r="D101" s="10" t="s">
        <v>13</v>
      </c>
      <c r="E101" s="6" t="s">
        <v>14</v>
      </c>
      <c r="F101" s="10" t="s">
        <v>15</v>
      </c>
      <c r="G101" s="10" t="s">
        <v>71</v>
      </c>
      <c r="H101" s="11" t="s">
        <v>17</v>
      </c>
      <c r="I101" s="11" t="s">
        <v>18</v>
      </c>
      <c r="J101" s="11" t="s">
        <v>17</v>
      </c>
      <c r="K101" s="10" t="s">
        <v>17</v>
      </c>
      <c r="L101" s="2"/>
    </row>
    <row r="102" spans="1:12" x14ac:dyDescent="0.25">
      <c r="A102" s="3" t="s">
        <v>11</v>
      </c>
      <c r="B102" s="4" t="str">
        <f>HYPERLINK("https://group-qa5-3-project.atlassian.net/browse/EBT-196?atlOrigin=eyJpIjoiYzgwYTQ0ZjEyNzQzNGJhN2JmNjEyZTM0NmRhZWZhNjIiLCJwIjoic2hlZXRzLWppcmEifQ","EBT-196")</f>
        <v>EBT-196</v>
      </c>
      <c r="C102" s="5" t="s">
        <v>72</v>
      </c>
      <c r="D102" s="5" t="s">
        <v>13</v>
      </c>
      <c r="E102" s="6" t="s">
        <v>14</v>
      </c>
      <c r="F102" s="5" t="s">
        <v>15</v>
      </c>
      <c r="G102" s="5" t="s">
        <v>73</v>
      </c>
      <c r="H102" s="7" t="s">
        <v>17</v>
      </c>
      <c r="I102" s="7" t="s">
        <v>18</v>
      </c>
      <c r="J102" s="7" t="s">
        <v>17</v>
      </c>
      <c r="K102" s="5" t="s">
        <v>17</v>
      </c>
      <c r="L102" s="2"/>
    </row>
    <row r="103" spans="1:12" x14ac:dyDescent="0.25">
      <c r="A103" s="8" t="s">
        <v>11</v>
      </c>
      <c r="B103" s="9" t="str">
        <f>HYPERLINK("https://group-qa5-3-project.atlassian.net/browse/EBT-195?atlOrigin=eyJpIjoiYzgwYTQ0ZjEyNzQzNGJhN2JmNjEyZTM0NmRhZWZhNjIiLCJwIjoic2hlZXRzLWppcmEifQ","EBT-195")</f>
        <v>EBT-195</v>
      </c>
      <c r="C103" s="10" t="s">
        <v>74</v>
      </c>
      <c r="D103" s="10" t="s">
        <v>13</v>
      </c>
      <c r="E103" s="6" t="s">
        <v>14</v>
      </c>
      <c r="F103" s="10" t="s">
        <v>15</v>
      </c>
      <c r="G103" s="10" t="s">
        <v>75</v>
      </c>
      <c r="H103" s="11" t="s">
        <v>17</v>
      </c>
      <c r="I103" s="11" t="s">
        <v>18</v>
      </c>
      <c r="J103" s="11" t="s">
        <v>17</v>
      </c>
      <c r="K103" s="10" t="s">
        <v>17</v>
      </c>
      <c r="L103" s="2"/>
    </row>
    <row r="104" spans="1:12" x14ac:dyDescent="0.25">
      <c r="A104" s="3" t="s">
        <v>11</v>
      </c>
      <c r="B104" s="4" t="str">
        <f>HYPERLINK("https://group-qa5-3-project.atlassian.net/browse/EBT-194?atlOrigin=eyJpIjoiYzgwYTQ0ZjEyNzQzNGJhN2JmNjEyZTM0NmRhZWZhNjIiLCJwIjoic2hlZXRzLWppcmEifQ","EBT-194")</f>
        <v>EBT-194</v>
      </c>
      <c r="C104" s="5" t="s">
        <v>76</v>
      </c>
      <c r="D104" s="5" t="s">
        <v>13</v>
      </c>
      <c r="E104" s="6" t="s">
        <v>14</v>
      </c>
      <c r="F104" s="5" t="s">
        <v>15</v>
      </c>
      <c r="G104" s="5" t="s">
        <v>77</v>
      </c>
      <c r="H104" s="7" t="s">
        <v>17</v>
      </c>
      <c r="I104" s="7" t="s">
        <v>18</v>
      </c>
      <c r="J104" s="7" t="s">
        <v>17</v>
      </c>
      <c r="K104" s="5" t="s">
        <v>17</v>
      </c>
      <c r="L104" s="2"/>
    </row>
    <row r="105" spans="1:12" x14ac:dyDescent="0.25">
      <c r="A105" s="8" t="s">
        <v>11</v>
      </c>
      <c r="B105" s="9" t="str">
        <f>HYPERLINK("https://group-qa5-3-project.atlassian.net/browse/EBT-193?atlOrigin=eyJpIjoiYzgwYTQ0ZjEyNzQzNGJhN2JmNjEyZTM0NmRhZWZhNjIiLCJwIjoic2hlZXRzLWppcmEifQ","EBT-193")</f>
        <v>EBT-193</v>
      </c>
      <c r="C105" s="10" t="s">
        <v>78</v>
      </c>
      <c r="D105" s="10" t="s">
        <v>13</v>
      </c>
      <c r="E105" s="6" t="s">
        <v>14</v>
      </c>
      <c r="F105" s="10" t="s">
        <v>15</v>
      </c>
      <c r="G105" s="10" t="s">
        <v>79</v>
      </c>
      <c r="H105" s="11" t="s">
        <v>17</v>
      </c>
      <c r="I105" s="11" t="s">
        <v>18</v>
      </c>
      <c r="J105" s="11" t="s">
        <v>17</v>
      </c>
      <c r="K105" s="10" t="s">
        <v>17</v>
      </c>
      <c r="L105" s="2"/>
    </row>
    <row r="106" spans="1:12" x14ac:dyDescent="0.25">
      <c r="A106" s="3" t="s">
        <v>11</v>
      </c>
      <c r="B106" s="4" t="str">
        <f>HYPERLINK("https://group-qa5-3-project.atlassian.net/browse/EBT-192?atlOrigin=eyJpIjoiYzgwYTQ0ZjEyNzQzNGJhN2JmNjEyZTM0NmRhZWZhNjIiLCJwIjoic2hlZXRzLWppcmEifQ","EBT-192")</f>
        <v>EBT-192</v>
      </c>
      <c r="C106" s="5" t="s">
        <v>80</v>
      </c>
      <c r="D106" s="5" t="s">
        <v>13</v>
      </c>
      <c r="E106" s="6" t="s">
        <v>14</v>
      </c>
      <c r="F106" s="5" t="s">
        <v>15</v>
      </c>
      <c r="G106" s="5" t="s">
        <v>81</v>
      </c>
      <c r="H106" s="7" t="s">
        <v>17</v>
      </c>
      <c r="I106" s="7" t="s">
        <v>18</v>
      </c>
      <c r="J106" s="7" t="s">
        <v>17</v>
      </c>
      <c r="K106" s="5" t="s">
        <v>17</v>
      </c>
      <c r="L106" s="2"/>
    </row>
    <row r="107" spans="1:12" x14ac:dyDescent="0.25">
      <c r="A107" s="8" t="s">
        <v>11</v>
      </c>
      <c r="B107" s="9" t="str">
        <f>HYPERLINK("https://group-qa5-3-project.atlassian.net/browse/EBT-191?atlOrigin=eyJpIjoiYzgwYTQ0ZjEyNzQzNGJhN2JmNjEyZTM0NmRhZWZhNjIiLCJwIjoic2hlZXRzLWppcmEifQ","EBT-191")</f>
        <v>EBT-191</v>
      </c>
      <c r="C107" s="10" t="s">
        <v>82</v>
      </c>
      <c r="D107" s="10" t="s">
        <v>13</v>
      </c>
      <c r="E107" s="6" t="s">
        <v>14</v>
      </c>
      <c r="F107" s="10" t="s">
        <v>15</v>
      </c>
      <c r="G107" s="10" t="s">
        <v>83</v>
      </c>
      <c r="H107" s="11" t="s">
        <v>17</v>
      </c>
      <c r="I107" s="11" t="s">
        <v>18</v>
      </c>
      <c r="J107" s="11" t="s">
        <v>17</v>
      </c>
      <c r="K107" s="10" t="s">
        <v>17</v>
      </c>
      <c r="L107" s="2"/>
    </row>
    <row r="108" spans="1:12" x14ac:dyDescent="0.25">
      <c r="A108" s="3" t="s">
        <v>11</v>
      </c>
      <c r="B108" s="4" t="str">
        <f>HYPERLINK("https://group-qa5-3-project.atlassian.net/browse/EBT-190?atlOrigin=eyJpIjoiYzgwYTQ0ZjEyNzQzNGJhN2JmNjEyZTM0NmRhZWZhNjIiLCJwIjoic2hlZXRzLWppcmEifQ","EBT-190")</f>
        <v>EBT-190</v>
      </c>
      <c r="C108" s="5" t="s">
        <v>84</v>
      </c>
      <c r="D108" s="5" t="s">
        <v>13</v>
      </c>
      <c r="E108" s="6" t="s">
        <v>14</v>
      </c>
      <c r="F108" s="5" t="s">
        <v>15</v>
      </c>
      <c r="G108" s="5" t="s">
        <v>85</v>
      </c>
      <c r="H108" s="7" t="s">
        <v>17</v>
      </c>
      <c r="I108" s="7" t="s">
        <v>18</v>
      </c>
      <c r="J108" s="7" t="s">
        <v>17</v>
      </c>
      <c r="K108" s="5" t="s">
        <v>17</v>
      </c>
      <c r="L108" s="2"/>
    </row>
    <row r="109" spans="1:12" x14ac:dyDescent="0.25">
      <c r="A109" s="3" t="s">
        <v>11</v>
      </c>
      <c r="B109" s="4" t="str">
        <f>HYPERLINK("https://group-qa5-3-project.atlassian.net/browse/EBT-182?atlOrigin=eyJpIjoiYzgwYTQ0ZjEyNzQzNGJhN2JmNjEyZTM0NmRhZWZhNjIiLCJwIjoic2hlZXRzLWppcmEifQ","EBT-182")</f>
        <v>EBT-182</v>
      </c>
      <c r="C109" s="5" t="s">
        <v>120</v>
      </c>
      <c r="D109" s="5" t="s">
        <v>13</v>
      </c>
      <c r="E109" s="6" t="s">
        <v>14</v>
      </c>
      <c r="F109" s="5" t="s">
        <v>15</v>
      </c>
      <c r="G109" s="5" t="s">
        <v>121</v>
      </c>
      <c r="H109" s="7" t="s">
        <v>17</v>
      </c>
      <c r="I109" s="7" t="s">
        <v>18</v>
      </c>
      <c r="J109" s="7" t="s">
        <v>17</v>
      </c>
      <c r="K109" s="5" t="s">
        <v>17</v>
      </c>
      <c r="L109" s="2"/>
    </row>
    <row r="110" spans="1:12" x14ac:dyDescent="0.25">
      <c r="A110" s="8" t="s">
        <v>11</v>
      </c>
      <c r="B110" s="9" t="str">
        <f>HYPERLINK("https://group-qa5-3-project.atlassian.net/browse/EBT-181?atlOrigin=eyJpIjoiYzgwYTQ0ZjEyNzQzNGJhN2JmNjEyZTM0NmRhZWZhNjIiLCJwIjoic2hlZXRzLWppcmEifQ","EBT-181")</f>
        <v>EBT-181</v>
      </c>
      <c r="C110" s="10" t="s">
        <v>122</v>
      </c>
      <c r="D110" s="10" t="s">
        <v>13</v>
      </c>
      <c r="E110" s="6" t="s">
        <v>14</v>
      </c>
      <c r="F110" s="10" t="s">
        <v>15</v>
      </c>
      <c r="G110" s="10" t="s">
        <v>123</v>
      </c>
      <c r="H110" s="11" t="s">
        <v>17</v>
      </c>
      <c r="I110" s="11" t="s">
        <v>18</v>
      </c>
      <c r="J110" s="11" t="s">
        <v>17</v>
      </c>
      <c r="K110" s="10" t="s">
        <v>17</v>
      </c>
      <c r="L110" s="2"/>
    </row>
    <row r="111" spans="1:12" x14ac:dyDescent="0.25">
      <c r="A111" s="3" t="s">
        <v>11</v>
      </c>
      <c r="B111" s="4" t="str">
        <f>HYPERLINK("https://group-qa5-3-project.atlassian.net/browse/EBT-180?atlOrigin=eyJpIjoiYzgwYTQ0ZjEyNzQzNGJhN2JmNjEyZTM0NmRhZWZhNjIiLCJwIjoic2hlZXRzLWppcmEifQ","EBT-180")</f>
        <v>EBT-180</v>
      </c>
      <c r="C111" s="5" t="s">
        <v>124</v>
      </c>
      <c r="D111" s="5" t="s">
        <v>13</v>
      </c>
      <c r="E111" s="6" t="s">
        <v>14</v>
      </c>
      <c r="F111" s="5" t="s">
        <v>15</v>
      </c>
      <c r="G111" s="5" t="s">
        <v>125</v>
      </c>
      <c r="H111" s="7" t="s">
        <v>17</v>
      </c>
      <c r="I111" s="7" t="s">
        <v>18</v>
      </c>
      <c r="J111" s="7" t="s">
        <v>17</v>
      </c>
      <c r="K111" s="5" t="s">
        <v>17</v>
      </c>
      <c r="L111" s="2"/>
    </row>
    <row r="112" spans="1:12" x14ac:dyDescent="0.25">
      <c r="A112" s="8" t="s">
        <v>11</v>
      </c>
      <c r="B112" s="9" t="str">
        <f>HYPERLINK("https://group-qa5-3-project.atlassian.net/browse/EBT-179?atlOrigin=eyJpIjoiYzgwYTQ0ZjEyNzQzNGJhN2JmNjEyZTM0NmRhZWZhNjIiLCJwIjoic2hlZXRzLWppcmEifQ","EBT-179")</f>
        <v>EBT-179</v>
      </c>
      <c r="C112" s="10" t="s">
        <v>126</v>
      </c>
      <c r="D112" s="10" t="s">
        <v>13</v>
      </c>
      <c r="E112" s="6" t="s">
        <v>14</v>
      </c>
      <c r="F112" s="10" t="s">
        <v>15</v>
      </c>
      <c r="G112" s="12" t="s">
        <v>127</v>
      </c>
      <c r="H112" s="11" t="s">
        <v>17</v>
      </c>
      <c r="I112" s="11" t="s">
        <v>18</v>
      </c>
      <c r="J112" s="11" t="s">
        <v>17</v>
      </c>
      <c r="K112" s="10" t="s">
        <v>17</v>
      </c>
      <c r="L112" s="2"/>
    </row>
    <row r="113" spans="1:12" x14ac:dyDescent="0.25">
      <c r="A113" s="3" t="s">
        <v>11</v>
      </c>
      <c r="B113" s="4" t="str">
        <f>HYPERLINK("https://group-qa5-3-project.atlassian.net/browse/EBT-178?atlOrigin=eyJpIjoiYzgwYTQ0ZjEyNzQzNGJhN2JmNjEyZTM0NmRhZWZhNjIiLCJwIjoic2hlZXRzLWppcmEifQ","EBT-178")</f>
        <v>EBT-178</v>
      </c>
      <c r="C113" s="5" t="s">
        <v>128</v>
      </c>
      <c r="D113" s="5" t="s">
        <v>13</v>
      </c>
      <c r="E113" s="6" t="s">
        <v>14</v>
      </c>
      <c r="F113" s="5" t="s">
        <v>15</v>
      </c>
      <c r="G113" s="5" t="s">
        <v>129</v>
      </c>
      <c r="H113" s="7" t="s">
        <v>17</v>
      </c>
      <c r="I113" s="7" t="s">
        <v>18</v>
      </c>
      <c r="J113" s="7" t="s">
        <v>17</v>
      </c>
      <c r="K113" s="5" t="s">
        <v>17</v>
      </c>
      <c r="L113" s="2"/>
    </row>
    <row r="114" spans="1:12" x14ac:dyDescent="0.25">
      <c r="A114" s="8" t="s">
        <v>11</v>
      </c>
      <c r="B114" s="9" t="str">
        <f>HYPERLINK("https://group-qa5-3-project.atlassian.net/browse/EBT-177?atlOrigin=eyJpIjoiYzgwYTQ0ZjEyNzQzNGJhN2JmNjEyZTM0NmRhZWZhNjIiLCJwIjoic2hlZXRzLWppcmEifQ","EBT-177")</f>
        <v>EBT-177</v>
      </c>
      <c r="C114" s="10" t="s">
        <v>130</v>
      </c>
      <c r="D114" s="10" t="s">
        <v>13</v>
      </c>
      <c r="E114" s="6" t="s">
        <v>14</v>
      </c>
      <c r="F114" s="10" t="s">
        <v>67</v>
      </c>
      <c r="G114" s="10" t="s">
        <v>131</v>
      </c>
      <c r="H114" s="11" t="s">
        <v>17</v>
      </c>
      <c r="I114" s="11" t="s">
        <v>18</v>
      </c>
      <c r="J114" s="11" t="s">
        <v>17</v>
      </c>
      <c r="K114" s="10" t="s">
        <v>17</v>
      </c>
      <c r="L114" s="2"/>
    </row>
    <row r="115" spans="1:12" x14ac:dyDescent="0.25">
      <c r="A115" s="3" t="s">
        <v>11</v>
      </c>
      <c r="B115" s="4" t="str">
        <f>HYPERLINK("https://group-qa5-3-project.atlassian.net/browse/EBT-176?atlOrigin=eyJpIjoiYzgwYTQ0ZjEyNzQzNGJhN2JmNjEyZTM0NmRhZWZhNjIiLCJwIjoic2hlZXRzLWppcmEifQ","EBT-176")</f>
        <v>EBT-176</v>
      </c>
      <c r="C115" s="5" t="s">
        <v>132</v>
      </c>
      <c r="D115" s="5" t="s">
        <v>13</v>
      </c>
      <c r="E115" s="6" t="s">
        <v>14</v>
      </c>
      <c r="F115" s="5" t="s">
        <v>15</v>
      </c>
      <c r="G115" s="5" t="s">
        <v>133</v>
      </c>
      <c r="H115" s="7" t="s">
        <v>17</v>
      </c>
      <c r="I115" s="7" t="s">
        <v>18</v>
      </c>
      <c r="J115" s="7" t="s">
        <v>17</v>
      </c>
      <c r="K115" s="5" t="s">
        <v>17</v>
      </c>
      <c r="L115" s="2"/>
    </row>
    <row r="116" spans="1:12" x14ac:dyDescent="0.25">
      <c r="A116" s="8" t="s">
        <v>11</v>
      </c>
      <c r="B116" s="9" t="str">
        <f>HYPERLINK("https://group-qa5-3-project.atlassian.net/browse/EBT-175?atlOrigin=eyJpIjoiYzgwYTQ0ZjEyNzQzNGJhN2JmNjEyZTM0NmRhZWZhNjIiLCJwIjoic2hlZXRzLWppcmEifQ","EBT-175")</f>
        <v>EBT-175</v>
      </c>
      <c r="C116" s="10" t="s">
        <v>134</v>
      </c>
      <c r="D116" s="10" t="s">
        <v>13</v>
      </c>
      <c r="E116" s="6" t="s">
        <v>14</v>
      </c>
      <c r="F116" s="10" t="s">
        <v>15</v>
      </c>
      <c r="G116" s="10" t="s">
        <v>135</v>
      </c>
      <c r="H116" s="11" t="s">
        <v>17</v>
      </c>
      <c r="I116" s="11" t="s">
        <v>18</v>
      </c>
      <c r="J116" s="11" t="s">
        <v>17</v>
      </c>
      <c r="K116" s="10" t="s">
        <v>17</v>
      </c>
      <c r="L116" s="2"/>
    </row>
    <row r="117" spans="1:12" x14ac:dyDescent="0.25">
      <c r="A117" s="3" t="s">
        <v>11</v>
      </c>
      <c r="B117" s="4" t="str">
        <f>HYPERLINK("https://group-qa5-3-project.atlassian.net/browse/EBT-174?atlOrigin=eyJpIjoiYzgwYTQ0ZjEyNzQzNGJhN2JmNjEyZTM0NmRhZWZhNjIiLCJwIjoic2hlZXRzLWppcmEifQ","EBT-174")</f>
        <v>EBT-174</v>
      </c>
      <c r="C117" s="5" t="s">
        <v>136</v>
      </c>
      <c r="D117" s="5" t="s">
        <v>13</v>
      </c>
      <c r="E117" s="6" t="s">
        <v>14</v>
      </c>
      <c r="F117" s="5" t="s">
        <v>15</v>
      </c>
      <c r="G117" s="13" t="s">
        <v>137</v>
      </c>
      <c r="H117" s="7" t="s">
        <v>17</v>
      </c>
      <c r="I117" s="7" t="s">
        <v>18</v>
      </c>
      <c r="J117" s="7" t="s">
        <v>17</v>
      </c>
      <c r="K117" s="5" t="s">
        <v>17</v>
      </c>
      <c r="L117" s="2"/>
    </row>
    <row r="118" spans="1:12" x14ac:dyDescent="0.25">
      <c r="A118" s="8" t="s">
        <v>11</v>
      </c>
      <c r="B118" s="9" t="str">
        <f>HYPERLINK("https://group-qa5-3-project.atlassian.net/browse/EBT-173?atlOrigin=eyJpIjoiYzgwYTQ0ZjEyNzQzNGJhN2JmNjEyZTM0NmRhZWZhNjIiLCJwIjoic2hlZXRzLWppcmEifQ","EBT-173")</f>
        <v>EBT-173</v>
      </c>
      <c r="C118" s="10" t="s">
        <v>138</v>
      </c>
      <c r="D118" s="10" t="s">
        <v>13</v>
      </c>
      <c r="E118" s="6" t="s">
        <v>14</v>
      </c>
      <c r="F118" s="10" t="s">
        <v>15</v>
      </c>
      <c r="G118" s="10" t="s">
        <v>139</v>
      </c>
      <c r="H118" s="11" t="s">
        <v>17</v>
      </c>
      <c r="I118" s="11" t="s">
        <v>18</v>
      </c>
      <c r="J118" s="11" t="s">
        <v>17</v>
      </c>
      <c r="K118" s="10" t="s">
        <v>17</v>
      </c>
      <c r="L118" s="2"/>
    </row>
    <row r="119" spans="1:12" x14ac:dyDescent="0.25">
      <c r="A119" s="3" t="s">
        <v>11</v>
      </c>
      <c r="B119" s="4" t="str">
        <f>HYPERLINK("https://group-qa5-3-project.atlassian.net/browse/EBT-162?atlOrigin=eyJpIjoiYzgwYTQ0ZjEyNzQzNGJhN2JmNjEyZTM0NmRhZWZhNjIiLCJwIjoic2hlZXRzLWppcmEifQ","EBT-162")</f>
        <v>EBT-162</v>
      </c>
      <c r="C119" s="5" t="s">
        <v>174</v>
      </c>
      <c r="D119" s="5" t="s">
        <v>13</v>
      </c>
      <c r="E119" s="6" t="s">
        <v>14</v>
      </c>
      <c r="F119" s="5" t="s">
        <v>15</v>
      </c>
      <c r="G119" s="5" t="s">
        <v>175</v>
      </c>
      <c r="H119" s="7" t="s">
        <v>17</v>
      </c>
      <c r="I119" s="7" t="s">
        <v>18</v>
      </c>
      <c r="J119" s="4" t="str">
        <f>HYPERLINK("https://group-qa5-3-project.atlassian.net/browse/EBT-141?atlOrigin=eyJpIjoiYzgwYTQ0ZjEyNzQzNGJhN2JmNjEyZTM0NmRhZWZhNjIiLCJwIjoic2hlZXRzLWppcmEifQ","EBT-141")</f>
        <v>EBT-141</v>
      </c>
      <c r="K119" s="5" t="s">
        <v>17</v>
      </c>
      <c r="L119" s="2"/>
    </row>
    <row r="120" spans="1:12" x14ac:dyDescent="0.25">
      <c r="A120" s="8" t="s">
        <v>176</v>
      </c>
      <c r="B120" s="9" t="str">
        <f>HYPERLINK("https://group-qa5-3-project.atlassian.net/browse/EBT-161?atlOrigin=eyJpIjoiYzgwYTQ0ZjEyNzQzNGJhN2JmNjEyZTM0NmRhZWZhNjIiLCJwIjoic2hlZXRzLWppcmEifQ","EBT-161")</f>
        <v>EBT-161</v>
      </c>
      <c r="C120" s="10" t="s">
        <v>177</v>
      </c>
      <c r="D120" s="10" t="s">
        <v>13</v>
      </c>
      <c r="E120" s="6" t="s">
        <v>98</v>
      </c>
      <c r="F120" s="10" t="s">
        <v>17</v>
      </c>
      <c r="G120" s="10" t="s">
        <v>177</v>
      </c>
      <c r="H120" s="11" t="s">
        <v>17</v>
      </c>
      <c r="I120" s="11" t="s">
        <v>18</v>
      </c>
      <c r="J120" s="11" t="s">
        <v>17</v>
      </c>
      <c r="K120" s="10" t="s">
        <v>178</v>
      </c>
      <c r="L120" s="2"/>
    </row>
    <row r="121" spans="1:12" x14ac:dyDescent="0.25">
      <c r="A121" s="3" t="s">
        <v>176</v>
      </c>
      <c r="B121" s="4" t="str">
        <f>HYPERLINK("https://group-qa5-3-project.atlassian.net/browse/EBT-160?atlOrigin=eyJpIjoiYzgwYTQ0ZjEyNzQzNGJhN2JmNjEyZTM0NmRhZWZhNjIiLCJwIjoic2hlZXRzLWppcmEifQ","EBT-160")</f>
        <v>EBT-160</v>
      </c>
      <c r="C121" s="5" t="s">
        <v>179</v>
      </c>
      <c r="D121" s="5" t="s">
        <v>13</v>
      </c>
      <c r="E121" s="6" t="s">
        <v>98</v>
      </c>
      <c r="F121" s="5" t="s">
        <v>17</v>
      </c>
      <c r="G121" s="5" t="s">
        <v>179</v>
      </c>
      <c r="H121" s="7" t="s">
        <v>17</v>
      </c>
      <c r="I121" s="7" t="s">
        <v>18</v>
      </c>
      <c r="J121" s="7" t="s">
        <v>17</v>
      </c>
      <c r="K121" s="5" t="s">
        <v>178</v>
      </c>
      <c r="L121" s="2"/>
    </row>
    <row r="122" spans="1:12" x14ac:dyDescent="0.25">
      <c r="A122" s="8" t="s">
        <v>176</v>
      </c>
      <c r="B122" s="9" t="str">
        <f>HYPERLINK("https://group-qa5-3-project.atlassian.net/browse/EBT-159?atlOrigin=eyJpIjoiYzgwYTQ0ZjEyNzQzNGJhN2JmNjEyZTM0NmRhZWZhNjIiLCJwIjoic2hlZXRzLWppcmEifQ","EBT-159")</f>
        <v>EBT-159</v>
      </c>
      <c r="C122" s="10" t="s">
        <v>180</v>
      </c>
      <c r="D122" s="10" t="s">
        <v>13</v>
      </c>
      <c r="E122" s="6" t="s">
        <v>98</v>
      </c>
      <c r="F122" s="10" t="s">
        <v>17</v>
      </c>
      <c r="G122" s="10" t="s">
        <v>180</v>
      </c>
      <c r="H122" s="11" t="s">
        <v>17</v>
      </c>
      <c r="I122" s="11" t="s">
        <v>18</v>
      </c>
      <c r="J122" s="11" t="s">
        <v>17</v>
      </c>
      <c r="K122" s="10" t="s">
        <v>178</v>
      </c>
      <c r="L122" s="2"/>
    </row>
    <row r="123" spans="1:12" x14ac:dyDescent="0.25">
      <c r="A123" s="3" t="s">
        <v>176</v>
      </c>
      <c r="B123" s="4" t="str">
        <f>HYPERLINK("https://group-qa5-3-project.atlassian.net/browse/EBT-158?atlOrigin=eyJpIjoiYzgwYTQ0ZjEyNzQzNGJhN2JmNjEyZTM0NmRhZWZhNjIiLCJwIjoic2hlZXRzLWppcmEifQ","EBT-158")</f>
        <v>EBT-158</v>
      </c>
      <c r="C123" s="5" t="s">
        <v>181</v>
      </c>
      <c r="D123" s="5" t="s">
        <v>13</v>
      </c>
      <c r="E123" s="6" t="s">
        <v>98</v>
      </c>
      <c r="F123" s="5" t="s">
        <v>17</v>
      </c>
      <c r="G123" s="5" t="s">
        <v>181</v>
      </c>
      <c r="H123" s="7" t="s">
        <v>17</v>
      </c>
      <c r="I123" s="7" t="s">
        <v>18</v>
      </c>
      <c r="J123" s="7" t="s">
        <v>17</v>
      </c>
      <c r="K123" s="5" t="s">
        <v>178</v>
      </c>
      <c r="L123" s="2"/>
    </row>
    <row r="124" spans="1:12" x14ac:dyDescent="0.25">
      <c r="A124" s="8" t="s">
        <v>176</v>
      </c>
      <c r="B124" s="9" t="str">
        <f>HYPERLINK("https://group-qa5-3-project.atlassian.net/browse/EBT-157?atlOrigin=eyJpIjoiYzgwYTQ0ZjEyNzQzNGJhN2JmNjEyZTM0NmRhZWZhNjIiLCJwIjoic2hlZXRzLWppcmEifQ","EBT-157")</f>
        <v>EBT-157</v>
      </c>
      <c r="C124" s="10" t="s">
        <v>182</v>
      </c>
      <c r="D124" s="10" t="s">
        <v>13</v>
      </c>
      <c r="E124" s="6" t="s">
        <v>98</v>
      </c>
      <c r="F124" s="10" t="s">
        <v>17</v>
      </c>
      <c r="G124" s="10" t="s">
        <v>182</v>
      </c>
      <c r="H124" s="11" t="s">
        <v>17</v>
      </c>
      <c r="I124" s="11" t="s">
        <v>18</v>
      </c>
      <c r="J124" s="11" t="s">
        <v>17</v>
      </c>
      <c r="K124" s="10" t="s">
        <v>178</v>
      </c>
      <c r="L124" s="2"/>
    </row>
    <row r="125" spans="1:12" x14ac:dyDescent="0.25">
      <c r="A125" s="3" t="s">
        <v>176</v>
      </c>
      <c r="B125" s="4" t="str">
        <f>HYPERLINK("https://group-qa5-3-project.atlassian.net/browse/EBT-156?atlOrigin=eyJpIjoiYzgwYTQ0ZjEyNzQzNGJhN2JmNjEyZTM0NmRhZWZhNjIiLCJwIjoic2hlZXRzLWppcmEifQ","EBT-156")</f>
        <v>EBT-156</v>
      </c>
      <c r="C125" s="5" t="s">
        <v>183</v>
      </c>
      <c r="D125" s="5" t="s">
        <v>13</v>
      </c>
      <c r="E125" s="6" t="s">
        <v>98</v>
      </c>
      <c r="F125" s="5" t="s">
        <v>17</v>
      </c>
      <c r="G125" s="5" t="s">
        <v>183</v>
      </c>
      <c r="H125" s="7" t="s">
        <v>17</v>
      </c>
      <c r="I125" s="7" t="s">
        <v>18</v>
      </c>
      <c r="J125" s="7" t="s">
        <v>17</v>
      </c>
      <c r="K125" s="5" t="s">
        <v>178</v>
      </c>
      <c r="L125" s="2"/>
    </row>
    <row r="126" spans="1:12" x14ac:dyDescent="0.25">
      <c r="A126" s="8" t="s">
        <v>176</v>
      </c>
      <c r="B126" s="9" t="str">
        <f>HYPERLINK("https://group-qa5-3-project.atlassian.net/browse/EBT-155?atlOrigin=eyJpIjoiYzgwYTQ0ZjEyNzQzNGJhN2JmNjEyZTM0NmRhZWZhNjIiLCJwIjoic2hlZXRzLWppcmEifQ","EBT-155")</f>
        <v>EBT-155</v>
      </c>
      <c r="C126" s="10" t="s">
        <v>184</v>
      </c>
      <c r="D126" s="10" t="s">
        <v>13</v>
      </c>
      <c r="E126" s="6" t="s">
        <v>98</v>
      </c>
      <c r="F126" s="10" t="s">
        <v>17</v>
      </c>
      <c r="G126" s="10" t="s">
        <v>184</v>
      </c>
      <c r="H126" s="11" t="s">
        <v>17</v>
      </c>
      <c r="I126" s="11" t="s">
        <v>18</v>
      </c>
      <c r="J126" s="11" t="s">
        <v>17</v>
      </c>
      <c r="K126" s="10" t="s">
        <v>178</v>
      </c>
      <c r="L126" s="2"/>
    </row>
    <row r="127" spans="1:12" x14ac:dyDescent="0.25">
      <c r="A127" s="3" t="s">
        <v>176</v>
      </c>
      <c r="B127" s="4" t="str">
        <f>HYPERLINK("https://group-qa5-3-project.atlassian.net/browse/EBT-154?atlOrigin=eyJpIjoiYzgwYTQ0ZjEyNzQzNGJhN2JmNjEyZTM0NmRhZWZhNjIiLCJwIjoic2hlZXRzLWppcmEifQ","EBT-154")</f>
        <v>EBT-154</v>
      </c>
      <c r="C127" s="5" t="s">
        <v>185</v>
      </c>
      <c r="D127" s="5" t="s">
        <v>13</v>
      </c>
      <c r="E127" s="6" t="s">
        <v>98</v>
      </c>
      <c r="F127" s="5" t="s">
        <v>17</v>
      </c>
      <c r="G127" s="5" t="s">
        <v>185</v>
      </c>
      <c r="H127" s="7" t="s">
        <v>17</v>
      </c>
      <c r="I127" s="7" t="s">
        <v>18</v>
      </c>
      <c r="J127" s="7" t="s">
        <v>17</v>
      </c>
      <c r="K127" s="5" t="s">
        <v>178</v>
      </c>
      <c r="L127" s="2"/>
    </row>
    <row r="128" spans="1:12" x14ac:dyDescent="0.25">
      <c r="A128" s="8" t="s">
        <v>176</v>
      </c>
      <c r="B128" s="9" t="str">
        <f>HYPERLINK("https://group-qa5-3-project.atlassian.net/browse/EBT-153?atlOrigin=eyJpIjoiYzgwYTQ0ZjEyNzQzNGJhN2JmNjEyZTM0NmRhZWZhNjIiLCJwIjoic2hlZXRzLWppcmEifQ","EBT-153")</f>
        <v>EBT-153</v>
      </c>
      <c r="C128" s="10" t="s">
        <v>186</v>
      </c>
      <c r="D128" s="10" t="s">
        <v>13</v>
      </c>
      <c r="E128" s="6" t="s">
        <v>98</v>
      </c>
      <c r="F128" s="10" t="s">
        <v>17</v>
      </c>
      <c r="G128" s="10" t="s">
        <v>186</v>
      </c>
      <c r="H128" s="11" t="s">
        <v>17</v>
      </c>
      <c r="I128" s="11" t="s">
        <v>18</v>
      </c>
      <c r="J128" s="11" t="s">
        <v>17</v>
      </c>
      <c r="K128" s="10" t="s">
        <v>178</v>
      </c>
      <c r="L128" s="2"/>
    </row>
    <row r="129" spans="1:12" x14ac:dyDescent="0.25">
      <c r="A129" s="3" t="s">
        <v>176</v>
      </c>
      <c r="B129" s="4" t="str">
        <f>HYPERLINK("https://group-qa5-3-project.atlassian.net/browse/EBT-152?atlOrigin=eyJpIjoiYzgwYTQ0ZjEyNzQzNGJhN2JmNjEyZTM0NmRhZWZhNjIiLCJwIjoic2hlZXRzLWppcmEifQ","EBT-152")</f>
        <v>EBT-152</v>
      </c>
      <c r="C129" s="5" t="s">
        <v>187</v>
      </c>
      <c r="D129" s="5" t="s">
        <v>13</v>
      </c>
      <c r="E129" s="6" t="s">
        <v>98</v>
      </c>
      <c r="F129" s="5" t="s">
        <v>17</v>
      </c>
      <c r="G129" s="5" t="s">
        <v>187</v>
      </c>
      <c r="H129" s="7" t="s">
        <v>17</v>
      </c>
      <c r="I129" s="7" t="s">
        <v>18</v>
      </c>
      <c r="J129" s="7" t="s">
        <v>17</v>
      </c>
      <c r="K129" s="5" t="s">
        <v>178</v>
      </c>
      <c r="L129" s="2"/>
    </row>
    <row r="130" spans="1:12" x14ac:dyDescent="0.25">
      <c r="A130" s="8" t="s">
        <v>176</v>
      </c>
      <c r="B130" s="9" t="str">
        <f>HYPERLINK("https://group-qa5-3-project.atlassian.net/browse/EBT-151?atlOrigin=eyJpIjoiYzgwYTQ0ZjEyNzQzNGJhN2JmNjEyZTM0NmRhZWZhNjIiLCJwIjoic2hlZXRzLWppcmEifQ","EBT-151")</f>
        <v>EBT-151</v>
      </c>
      <c r="C130" s="10" t="s">
        <v>188</v>
      </c>
      <c r="D130" s="10" t="s">
        <v>13</v>
      </c>
      <c r="E130" s="6" t="s">
        <v>98</v>
      </c>
      <c r="F130" s="10" t="s">
        <v>17</v>
      </c>
      <c r="G130" s="10" t="s">
        <v>188</v>
      </c>
      <c r="H130" s="11" t="s">
        <v>17</v>
      </c>
      <c r="I130" s="11" t="s">
        <v>18</v>
      </c>
      <c r="J130" s="11" t="s">
        <v>17</v>
      </c>
      <c r="K130" s="10" t="s">
        <v>178</v>
      </c>
      <c r="L130" s="2"/>
    </row>
    <row r="131" spans="1:12" x14ac:dyDescent="0.25">
      <c r="A131" s="3" t="s">
        <v>176</v>
      </c>
      <c r="B131" s="4" t="str">
        <f>HYPERLINK("https://group-qa5-3-project.atlassian.net/browse/EBT-150?atlOrigin=eyJpIjoiYzgwYTQ0ZjEyNzQzNGJhN2JmNjEyZTM0NmRhZWZhNjIiLCJwIjoic2hlZXRzLWppcmEifQ","EBT-150")</f>
        <v>EBT-150</v>
      </c>
      <c r="C131" s="5" t="s">
        <v>189</v>
      </c>
      <c r="D131" s="5" t="s">
        <v>13</v>
      </c>
      <c r="E131" s="6" t="s">
        <v>98</v>
      </c>
      <c r="F131" s="5" t="s">
        <v>17</v>
      </c>
      <c r="G131" s="5" t="s">
        <v>189</v>
      </c>
      <c r="H131" s="7" t="s">
        <v>17</v>
      </c>
      <c r="I131" s="7" t="s">
        <v>18</v>
      </c>
      <c r="J131" s="7" t="s">
        <v>17</v>
      </c>
      <c r="K131" s="5" t="s">
        <v>178</v>
      </c>
      <c r="L131" s="2"/>
    </row>
    <row r="132" spans="1:12" x14ac:dyDescent="0.25">
      <c r="A132" s="8" t="s">
        <v>176</v>
      </c>
      <c r="B132" s="9" t="str">
        <f>HYPERLINK("https://group-qa5-3-project.atlassian.net/browse/EBT-149?atlOrigin=eyJpIjoiYzgwYTQ0ZjEyNzQzNGJhN2JmNjEyZTM0NmRhZWZhNjIiLCJwIjoic2hlZXRzLWppcmEifQ","EBT-149")</f>
        <v>EBT-149</v>
      </c>
      <c r="C132" s="10" t="s">
        <v>190</v>
      </c>
      <c r="D132" s="10" t="s">
        <v>13</v>
      </c>
      <c r="E132" s="6" t="s">
        <v>98</v>
      </c>
      <c r="F132" s="10" t="s">
        <v>17</v>
      </c>
      <c r="G132" s="10" t="s">
        <v>190</v>
      </c>
      <c r="H132" s="11" t="s">
        <v>17</v>
      </c>
      <c r="I132" s="11" t="s">
        <v>18</v>
      </c>
      <c r="J132" s="11" t="s">
        <v>17</v>
      </c>
      <c r="K132" s="10" t="s">
        <v>178</v>
      </c>
      <c r="L132" s="2"/>
    </row>
    <row r="133" spans="1:12" x14ac:dyDescent="0.25">
      <c r="A133" s="3" t="s">
        <v>176</v>
      </c>
      <c r="B133" s="4" t="str">
        <f>HYPERLINK("https://group-qa5-3-project.atlassian.net/browse/EBT-148?atlOrigin=eyJpIjoiYzgwYTQ0ZjEyNzQzNGJhN2JmNjEyZTM0NmRhZWZhNjIiLCJwIjoic2hlZXRzLWppcmEifQ","EBT-148")</f>
        <v>EBT-148</v>
      </c>
      <c r="C133" s="5" t="s">
        <v>191</v>
      </c>
      <c r="D133" s="5" t="s">
        <v>13</v>
      </c>
      <c r="E133" s="6" t="s">
        <v>98</v>
      </c>
      <c r="F133" s="5" t="s">
        <v>17</v>
      </c>
      <c r="G133" s="5" t="s">
        <v>191</v>
      </c>
      <c r="H133" s="7" t="s">
        <v>17</v>
      </c>
      <c r="I133" s="7" t="s">
        <v>18</v>
      </c>
      <c r="J133" s="7" t="s">
        <v>17</v>
      </c>
      <c r="K133" s="5" t="s">
        <v>178</v>
      </c>
      <c r="L133" s="2"/>
    </row>
    <row r="134" spans="1:12" x14ac:dyDescent="0.25">
      <c r="A134" s="8" t="s">
        <v>176</v>
      </c>
      <c r="B134" s="9" t="str">
        <f>HYPERLINK("https://group-qa5-3-project.atlassian.net/browse/EBT-147?atlOrigin=eyJpIjoiYzgwYTQ0ZjEyNzQzNGJhN2JmNjEyZTM0NmRhZWZhNjIiLCJwIjoic2hlZXRzLWppcmEifQ","EBT-147")</f>
        <v>EBT-147</v>
      </c>
      <c r="C134" s="10" t="s">
        <v>192</v>
      </c>
      <c r="D134" s="10" t="s">
        <v>13</v>
      </c>
      <c r="E134" s="6" t="s">
        <v>98</v>
      </c>
      <c r="F134" s="10" t="s">
        <v>17</v>
      </c>
      <c r="G134" s="10" t="s">
        <v>192</v>
      </c>
      <c r="H134" s="11" t="s">
        <v>17</v>
      </c>
      <c r="I134" s="11" t="s">
        <v>18</v>
      </c>
      <c r="J134" s="11" t="s">
        <v>17</v>
      </c>
      <c r="K134" s="10" t="s">
        <v>178</v>
      </c>
      <c r="L134" s="2"/>
    </row>
    <row r="135" spans="1:12" x14ac:dyDescent="0.25">
      <c r="A135" s="3" t="s">
        <v>176</v>
      </c>
      <c r="B135" s="4" t="str">
        <f>HYPERLINK("https://group-qa5-3-project.atlassian.net/browse/EBT-146?atlOrigin=eyJpIjoiYzgwYTQ0ZjEyNzQzNGJhN2JmNjEyZTM0NmRhZWZhNjIiLCJwIjoic2hlZXRzLWppcmEifQ","EBT-146")</f>
        <v>EBT-146</v>
      </c>
      <c r="C135" s="5" t="s">
        <v>193</v>
      </c>
      <c r="D135" s="5" t="s">
        <v>13</v>
      </c>
      <c r="E135" s="6" t="s">
        <v>98</v>
      </c>
      <c r="F135" s="5" t="s">
        <v>17</v>
      </c>
      <c r="G135" s="5" t="s">
        <v>193</v>
      </c>
      <c r="H135" s="7" t="s">
        <v>17</v>
      </c>
      <c r="I135" s="7" t="s">
        <v>18</v>
      </c>
      <c r="J135" s="7" t="s">
        <v>17</v>
      </c>
      <c r="K135" s="5" t="s">
        <v>178</v>
      </c>
      <c r="L135" s="2"/>
    </row>
    <row r="136" spans="1:12" x14ac:dyDescent="0.25">
      <c r="A136" s="8" t="s">
        <v>176</v>
      </c>
      <c r="B136" s="9" t="str">
        <f>HYPERLINK("https://group-qa5-3-project.atlassian.net/browse/EBT-145?atlOrigin=eyJpIjoiYzgwYTQ0ZjEyNzQzNGJhN2JmNjEyZTM0NmRhZWZhNjIiLCJwIjoic2hlZXRzLWppcmEifQ","EBT-145")</f>
        <v>EBT-145</v>
      </c>
      <c r="C136" s="10" t="s">
        <v>194</v>
      </c>
      <c r="D136" s="10" t="s">
        <v>13</v>
      </c>
      <c r="E136" s="6" t="s">
        <v>98</v>
      </c>
      <c r="F136" s="10" t="s">
        <v>17</v>
      </c>
      <c r="G136" s="10" t="s">
        <v>194</v>
      </c>
      <c r="H136" s="11" t="s">
        <v>17</v>
      </c>
      <c r="I136" s="11" t="s">
        <v>18</v>
      </c>
      <c r="J136" s="11" t="s">
        <v>17</v>
      </c>
      <c r="K136" s="10" t="s">
        <v>178</v>
      </c>
      <c r="L136" s="2"/>
    </row>
    <row r="137" spans="1:12" x14ac:dyDescent="0.25">
      <c r="A137" s="3" t="s">
        <v>176</v>
      </c>
      <c r="B137" s="4" t="str">
        <f>HYPERLINK("https://group-qa5-3-project.atlassian.net/browse/EBT-144?atlOrigin=eyJpIjoiYzgwYTQ0ZjEyNzQzNGJhN2JmNjEyZTM0NmRhZWZhNjIiLCJwIjoic2hlZXRzLWppcmEifQ","EBT-144")</f>
        <v>EBT-144</v>
      </c>
      <c r="C137" s="5" t="s">
        <v>195</v>
      </c>
      <c r="D137" s="5" t="s">
        <v>13</v>
      </c>
      <c r="E137" s="6" t="s">
        <v>98</v>
      </c>
      <c r="F137" s="5" t="s">
        <v>17</v>
      </c>
      <c r="G137" s="5" t="s">
        <v>195</v>
      </c>
      <c r="H137" s="7" t="s">
        <v>17</v>
      </c>
      <c r="I137" s="7" t="s">
        <v>18</v>
      </c>
      <c r="J137" s="7" t="s">
        <v>17</v>
      </c>
      <c r="K137" s="5" t="s">
        <v>178</v>
      </c>
      <c r="L137" s="2"/>
    </row>
    <row r="138" spans="1:12" x14ac:dyDescent="0.25">
      <c r="A138" s="8" t="s">
        <v>176</v>
      </c>
      <c r="B138" s="9" t="str">
        <f>HYPERLINK("https://group-qa5-3-project.atlassian.net/browse/EBT-143?atlOrigin=eyJpIjoiYzgwYTQ0ZjEyNzQzNGJhN2JmNjEyZTM0NmRhZWZhNjIiLCJwIjoic2hlZXRzLWppcmEifQ","EBT-143")</f>
        <v>EBT-143</v>
      </c>
      <c r="C138" s="10" t="s">
        <v>196</v>
      </c>
      <c r="D138" s="10" t="s">
        <v>13</v>
      </c>
      <c r="E138" s="6" t="s">
        <v>98</v>
      </c>
      <c r="F138" s="10" t="s">
        <v>17</v>
      </c>
      <c r="G138" s="10" t="s">
        <v>196</v>
      </c>
      <c r="H138" s="11" t="s">
        <v>17</v>
      </c>
      <c r="I138" s="11" t="s">
        <v>18</v>
      </c>
      <c r="J138" s="11" t="s">
        <v>17</v>
      </c>
      <c r="K138" s="10" t="s">
        <v>178</v>
      </c>
      <c r="L138" s="2"/>
    </row>
    <row r="139" spans="1:12" x14ac:dyDescent="0.25">
      <c r="A139" s="3" t="s">
        <v>176</v>
      </c>
      <c r="B139" s="4" t="str">
        <f>HYPERLINK("https://group-qa5-3-project.atlassian.net/browse/EBT-142?atlOrigin=eyJpIjoiYzgwYTQ0ZjEyNzQzNGJhN2JmNjEyZTM0NmRhZWZhNjIiLCJwIjoic2hlZXRzLWppcmEifQ","EBT-142")</f>
        <v>EBT-142</v>
      </c>
      <c r="C139" s="5" t="s">
        <v>197</v>
      </c>
      <c r="D139" s="5" t="s">
        <v>13</v>
      </c>
      <c r="E139" s="6" t="s">
        <v>98</v>
      </c>
      <c r="F139" s="5" t="s">
        <v>17</v>
      </c>
      <c r="G139" s="5" t="s">
        <v>197</v>
      </c>
      <c r="H139" s="7" t="s">
        <v>17</v>
      </c>
      <c r="I139" s="7" t="s">
        <v>18</v>
      </c>
      <c r="J139" s="7" t="s">
        <v>17</v>
      </c>
      <c r="K139" s="5" t="s">
        <v>178</v>
      </c>
      <c r="L139" s="2"/>
    </row>
    <row r="140" spans="1:12" x14ac:dyDescent="0.25">
      <c r="A140" s="8" t="s">
        <v>176</v>
      </c>
      <c r="B140" s="9" t="str">
        <f>HYPERLINK("https://group-qa5-3-project.atlassian.net/browse/EBT-141?atlOrigin=eyJpIjoiYzgwYTQ0ZjEyNzQzNGJhN2JmNjEyZTM0NmRhZWZhNjIiLCJwIjoic2hlZXRzLWppcmEifQ","EBT-141")</f>
        <v>EBT-141</v>
      </c>
      <c r="C140" s="10" t="s">
        <v>198</v>
      </c>
      <c r="D140" s="10" t="s">
        <v>13</v>
      </c>
      <c r="E140" s="6" t="s">
        <v>98</v>
      </c>
      <c r="F140" s="10" t="s">
        <v>17</v>
      </c>
      <c r="G140" s="10" t="s">
        <v>198</v>
      </c>
      <c r="H140" s="11" t="s">
        <v>17</v>
      </c>
      <c r="I140" s="11" t="s">
        <v>18</v>
      </c>
      <c r="J140" s="11" t="s">
        <v>17</v>
      </c>
      <c r="K140" s="10" t="s">
        <v>178</v>
      </c>
      <c r="L140" s="2"/>
    </row>
    <row r="141" spans="1:12" x14ac:dyDescent="0.25">
      <c r="A141" s="3" t="s">
        <v>176</v>
      </c>
      <c r="B141" s="4" t="str">
        <f>HYPERLINK("https://group-qa5-3-project.atlassian.net/browse/EBT-18?atlOrigin=eyJpIjoiYzgwYTQ0ZjEyNzQzNGJhN2JmNjEyZTM0NmRhZWZhNjIiLCJwIjoic2hlZXRzLWppcmEifQ","EBT-18")</f>
        <v>EBT-18</v>
      </c>
      <c r="C141" s="5" t="s">
        <v>18</v>
      </c>
      <c r="D141" s="5" t="s">
        <v>13</v>
      </c>
      <c r="E141" s="6" t="s">
        <v>98</v>
      </c>
      <c r="F141" s="5" t="s">
        <v>17</v>
      </c>
      <c r="G141" s="5" t="s">
        <v>481</v>
      </c>
      <c r="H141" s="7" t="s">
        <v>17</v>
      </c>
      <c r="I141" s="7" t="s">
        <v>18</v>
      </c>
      <c r="J141" s="7" t="s">
        <v>17</v>
      </c>
      <c r="K141" s="5" t="s">
        <v>482</v>
      </c>
      <c r="L141" s="2"/>
    </row>
    <row r="142" spans="1:12" x14ac:dyDescent="0.25">
      <c r="A142" s="8" t="s">
        <v>11</v>
      </c>
      <c r="B142" s="9" t="str">
        <f>HYPERLINK("https://group-qa5-3-project.atlassian.net/browse/EBT-189?atlOrigin=eyJpIjoiYzgwYTQ0ZjEyNzQzNGJhN2JmNjEyZTM0NmRhZWZhNjIiLCJwIjoic2hlZXRzLWppcmEifQ","EBT-189")</f>
        <v>EBT-189</v>
      </c>
      <c r="C142" s="10" t="s">
        <v>86</v>
      </c>
      <c r="D142" s="10" t="s">
        <v>87</v>
      </c>
      <c r="E142" s="6" t="s">
        <v>14</v>
      </c>
      <c r="F142" s="10" t="s">
        <v>17</v>
      </c>
      <c r="G142" s="10" t="s">
        <v>88</v>
      </c>
      <c r="H142" s="11" t="s">
        <v>89</v>
      </c>
      <c r="I142" s="11" t="s">
        <v>90</v>
      </c>
      <c r="J142" s="9" t="str">
        <f>HYPERLINK("https://group-qa5-3-project.atlassian.net/browse/EBT-16?atlOrigin=eyJpIjoiYzgwYTQ0ZjEyNzQzNGJhN2JmNjEyZTM0NmRhZWZhNjIiLCJwIjoic2hlZXRzLWppcmEifQ","EBT-16")</f>
        <v>EBT-16</v>
      </c>
      <c r="K142" s="10" t="s">
        <v>91</v>
      </c>
      <c r="L142" s="2"/>
    </row>
    <row r="143" spans="1:12" x14ac:dyDescent="0.25">
      <c r="A143" s="3" t="s">
        <v>11</v>
      </c>
      <c r="B143" s="4" t="str">
        <f>HYPERLINK("https://group-qa5-3-project.atlassian.net/browse/EBT-188?atlOrigin=eyJpIjoiYzgwYTQ0ZjEyNzQzNGJhN2JmNjEyZTM0NmRhZWZhNjIiLCJwIjoic2hlZXRzLWppcmEifQ","EBT-188")</f>
        <v>EBT-188</v>
      </c>
      <c r="C143" s="5" t="s">
        <v>92</v>
      </c>
      <c r="D143" s="5" t="s">
        <v>87</v>
      </c>
      <c r="E143" s="6" t="s">
        <v>93</v>
      </c>
      <c r="F143" s="5" t="s">
        <v>17</v>
      </c>
      <c r="G143" s="5" t="s">
        <v>94</v>
      </c>
      <c r="H143" s="7" t="s">
        <v>95</v>
      </c>
      <c r="I143" s="7" t="s">
        <v>90</v>
      </c>
      <c r="J143" s="4" t="str">
        <f>HYPERLINK("https://group-qa5-3-project.atlassian.net/browse/EBT-16?atlOrigin=eyJpIjoiYzgwYTQ0ZjEyNzQzNGJhN2JmNjEyZTM0NmRhZWZhNjIiLCJwIjoic2hlZXRzLWppcmEifQ","EBT-16")</f>
        <v>EBT-16</v>
      </c>
      <c r="K143" s="5" t="s">
        <v>96</v>
      </c>
      <c r="L143" s="2"/>
    </row>
    <row r="144" spans="1:12" x14ac:dyDescent="0.25">
      <c r="A144" s="8" t="s">
        <v>11</v>
      </c>
      <c r="B144" s="9" t="str">
        <f>HYPERLINK("https://group-qa5-3-project.atlassian.net/browse/EBT-187?atlOrigin=eyJpIjoiYzgwYTQ0ZjEyNzQzNGJhN2JmNjEyZTM0NmRhZWZhNjIiLCJwIjoic2hlZXRzLWppcmEifQ","EBT-187")</f>
        <v>EBT-187</v>
      </c>
      <c r="C144" s="10" t="s">
        <v>97</v>
      </c>
      <c r="D144" s="10" t="s">
        <v>87</v>
      </c>
      <c r="E144" s="6" t="s">
        <v>98</v>
      </c>
      <c r="F144" s="10" t="s">
        <v>17</v>
      </c>
      <c r="G144" s="10" t="s">
        <v>99</v>
      </c>
      <c r="H144" s="11" t="s">
        <v>100</v>
      </c>
      <c r="I144" s="11" t="s">
        <v>90</v>
      </c>
      <c r="J144" s="9" t="str">
        <f>HYPERLINK("https://group-qa5-3-project.atlassian.net/browse/EBT-16?atlOrigin=eyJpIjoiYzgwYTQ0ZjEyNzQzNGJhN2JmNjEyZTM0NmRhZWZhNjIiLCJwIjoic2hlZXRzLWppcmEifQ","EBT-16")</f>
        <v>EBT-16</v>
      </c>
      <c r="K144" s="10" t="s">
        <v>101</v>
      </c>
      <c r="L144" s="2"/>
    </row>
    <row r="145" spans="1:12" x14ac:dyDescent="0.25">
      <c r="A145" s="3" t="s">
        <v>11</v>
      </c>
      <c r="B145" s="4" t="str">
        <f>HYPERLINK("https://group-qa5-3-project.atlassian.net/browse/EBT-134?atlOrigin=eyJpIjoiYzgwYTQ0ZjEyNzQzNGJhN2JmNjEyZTM0NmRhZWZhNjIiLCJwIjoic2hlZXRzLWppcmEifQ","EBT-134")</f>
        <v>EBT-134</v>
      </c>
      <c r="C145" s="5" t="s">
        <v>222</v>
      </c>
      <c r="D145" s="5" t="s">
        <v>87</v>
      </c>
      <c r="E145" s="6" t="s">
        <v>93</v>
      </c>
      <c r="F145" s="5" t="s">
        <v>223</v>
      </c>
      <c r="G145" s="5" t="s">
        <v>224</v>
      </c>
      <c r="H145" s="7" t="s">
        <v>225</v>
      </c>
      <c r="I145" s="7" t="s">
        <v>90</v>
      </c>
      <c r="J145" s="4" t="str">
        <f>HYPERLINK("https://group-qa5-3-project.atlassian.net/browse/EBT-16?atlOrigin=eyJpIjoiYzgwYTQ0ZjEyNzQzNGJhN2JmNjEyZTM0NmRhZWZhNjIiLCJwIjoic2hlZXRzLWppcmEifQ","EBT-16")</f>
        <v>EBT-16</v>
      </c>
      <c r="K145" s="5" t="s">
        <v>226</v>
      </c>
      <c r="L145" s="2"/>
    </row>
    <row r="146" spans="1:12" x14ac:dyDescent="0.25">
      <c r="A146" s="8" t="s">
        <v>11</v>
      </c>
      <c r="B146" s="9" t="str">
        <f>HYPERLINK("https://group-qa5-3-project.atlassian.net/browse/EBT-133?atlOrigin=eyJpIjoiYzgwYTQ0ZjEyNzQzNGJhN2JmNjEyZTM0NmRhZWZhNjIiLCJwIjoic2hlZXRzLWppcmEifQ","EBT-133")</f>
        <v>EBT-133</v>
      </c>
      <c r="C146" s="10" t="s">
        <v>227</v>
      </c>
      <c r="D146" s="10" t="s">
        <v>87</v>
      </c>
      <c r="E146" s="6" t="s">
        <v>14</v>
      </c>
      <c r="F146" s="10" t="s">
        <v>223</v>
      </c>
      <c r="G146" s="10" t="s">
        <v>228</v>
      </c>
      <c r="H146" s="11" t="s">
        <v>229</v>
      </c>
      <c r="I146" s="11" t="s">
        <v>90</v>
      </c>
      <c r="J146" s="9" t="str">
        <f>HYPERLINK("https://group-qa5-3-project.atlassian.net/browse/EBT-16?atlOrigin=eyJpIjoiYzgwYTQ0ZjEyNzQzNGJhN2JmNjEyZTM0NmRhZWZhNjIiLCJwIjoic2hlZXRzLWppcmEifQ","EBT-16")</f>
        <v>EBT-16</v>
      </c>
      <c r="K146" s="10" t="s">
        <v>226</v>
      </c>
      <c r="L146" s="2"/>
    </row>
    <row r="147" spans="1:12" x14ac:dyDescent="0.25">
      <c r="A147" s="3" t="s">
        <v>11</v>
      </c>
      <c r="B147" s="4" t="str">
        <f>HYPERLINK("https://group-qa5-3-project.atlassian.net/browse/EBT-132?atlOrigin=eyJpIjoiYzgwYTQ0ZjEyNzQzNGJhN2JmNjEyZTM0NmRhZWZhNjIiLCJwIjoic2hlZXRzLWppcmEifQ","EBT-132")</f>
        <v>EBT-132</v>
      </c>
      <c r="C147" s="5" t="s">
        <v>230</v>
      </c>
      <c r="D147" s="5" t="s">
        <v>87</v>
      </c>
      <c r="E147" s="6" t="s">
        <v>14</v>
      </c>
      <c r="F147" s="5" t="s">
        <v>223</v>
      </c>
      <c r="G147" s="5" t="s">
        <v>231</v>
      </c>
      <c r="H147" s="7" t="s">
        <v>232</v>
      </c>
      <c r="I147" s="7" t="s">
        <v>90</v>
      </c>
      <c r="J147" s="4" t="str">
        <f>HYPERLINK("https://group-qa5-3-project.atlassian.net/browse/EBT-16?atlOrigin=eyJpIjoiYzgwYTQ0ZjEyNzQzNGJhN2JmNjEyZTM0NmRhZWZhNjIiLCJwIjoic2hlZXRzLWppcmEifQ","EBT-16")</f>
        <v>EBT-16</v>
      </c>
      <c r="K147" s="5" t="s">
        <v>233</v>
      </c>
      <c r="L147" s="2"/>
    </row>
    <row r="148" spans="1:12" x14ac:dyDescent="0.25">
      <c r="A148" s="8" t="s">
        <v>11</v>
      </c>
      <c r="B148" s="9" t="str">
        <f>HYPERLINK("https://group-qa5-3-project.atlassian.net/browse/EBT-131?atlOrigin=eyJpIjoiYzgwYTQ0ZjEyNzQzNGJhN2JmNjEyZTM0NmRhZWZhNjIiLCJwIjoic2hlZXRzLWppcmEifQ","EBT-131")</f>
        <v>EBT-131</v>
      </c>
      <c r="C148" s="10" t="s">
        <v>234</v>
      </c>
      <c r="D148" s="10" t="s">
        <v>87</v>
      </c>
      <c r="E148" s="6" t="s">
        <v>98</v>
      </c>
      <c r="F148" s="10" t="s">
        <v>223</v>
      </c>
      <c r="G148" s="10" t="s">
        <v>235</v>
      </c>
      <c r="H148" s="11" t="s">
        <v>236</v>
      </c>
      <c r="I148" s="11" t="s">
        <v>90</v>
      </c>
      <c r="J148" s="9" t="str">
        <f>HYPERLINK("https://group-qa5-3-project.atlassian.net/browse/EBT-16?atlOrigin=eyJpIjoiYzgwYTQ0ZjEyNzQzNGJhN2JmNjEyZTM0NmRhZWZhNjIiLCJwIjoic2hlZXRzLWppcmEifQ","EBT-16")</f>
        <v>EBT-16</v>
      </c>
      <c r="K148" s="10" t="s">
        <v>226</v>
      </c>
      <c r="L148" s="2"/>
    </row>
    <row r="149" spans="1:12" x14ac:dyDescent="0.25">
      <c r="A149" s="3" t="s">
        <v>11</v>
      </c>
      <c r="B149" s="4" t="str">
        <f>HYPERLINK("https://group-qa5-3-project.atlassian.net/browse/EBT-130?atlOrigin=eyJpIjoiYzgwYTQ0ZjEyNzQzNGJhN2JmNjEyZTM0NmRhZWZhNjIiLCJwIjoic2hlZXRzLWppcmEifQ","EBT-130")</f>
        <v>EBT-130</v>
      </c>
      <c r="C149" s="5" t="s">
        <v>237</v>
      </c>
      <c r="D149" s="5" t="s">
        <v>87</v>
      </c>
      <c r="E149" s="6" t="s">
        <v>14</v>
      </c>
      <c r="F149" s="5" t="s">
        <v>223</v>
      </c>
      <c r="G149" s="5" t="s">
        <v>238</v>
      </c>
      <c r="H149" s="7" t="s">
        <v>239</v>
      </c>
      <c r="I149" s="7" t="s">
        <v>90</v>
      </c>
      <c r="J149" s="4" t="str">
        <f>HYPERLINK("https://group-qa5-3-project.atlassian.net/browse/EBT-16?atlOrigin=eyJpIjoiYzgwYTQ0ZjEyNzQzNGJhN2JmNjEyZTM0NmRhZWZhNjIiLCJwIjoic2hlZXRzLWppcmEifQ","EBT-16")</f>
        <v>EBT-16</v>
      </c>
      <c r="K149" s="5" t="s">
        <v>226</v>
      </c>
      <c r="L149" s="2"/>
    </row>
    <row r="150" spans="1:12" x14ac:dyDescent="0.25">
      <c r="A150" s="8" t="s">
        <v>11</v>
      </c>
      <c r="B150" s="9" t="str">
        <f>HYPERLINK("https://group-qa5-3-project.atlassian.net/browse/EBT-129?atlOrigin=eyJpIjoiYzgwYTQ0ZjEyNzQzNGJhN2JmNjEyZTM0NmRhZWZhNjIiLCJwIjoic2hlZXRzLWppcmEifQ","EBT-129")</f>
        <v>EBT-129</v>
      </c>
      <c r="C150" s="10" t="s">
        <v>240</v>
      </c>
      <c r="D150" s="10" t="s">
        <v>87</v>
      </c>
      <c r="E150" s="6" t="s">
        <v>165</v>
      </c>
      <c r="F150" s="10" t="s">
        <v>223</v>
      </c>
      <c r="G150" s="10" t="s">
        <v>241</v>
      </c>
      <c r="H150" s="11" t="s">
        <v>242</v>
      </c>
      <c r="I150" s="11" t="s">
        <v>90</v>
      </c>
      <c r="J150" s="9" t="str">
        <f>HYPERLINK("https://group-qa5-3-project.atlassian.net/browse/EBT-16?atlOrigin=eyJpIjoiYzgwYTQ0ZjEyNzQzNGJhN2JmNjEyZTM0NmRhZWZhNjIiLCJwIjoic2hlZXRzLWppcmEifQ","EBT-16")</f>
        <v>EBT-16</v>
      </c>
      <c r="K150" s="10" t="s">
        <v>226</v>
      </c>
      <c r="L150" s="2"/>
    </row>
    <row r="151" spans="1:12" x14ac:dyDescent="0.25">
      <c r="A151" s="3" t="s">
        <v>11</v>
      </c>
      <c r="B151" s="4" t="str">
        <f>HYPERLINK("https://group-qa5-3-project.atlassian.net/browse/EBT-128?atlOrigin=eyJpIjoiYzgwYTQ0ZjEyNzQzNGJhN2JmNjEyZTM0NmRhZWZhNjIiLCJwIjoic2hlZXRzLWppcmEifQ","EBT-128")</f>
        <v>EBT-128</v>
      </c>
      <c r="C151" s="5" t="s">
        <v>243</v>
      </c>
      <c r="D151" s="5" t="s">
        <v>87</v>
      </c>
      <c r="E151" s="6" t="s">
        <v>93</v>
      </c>
      <c r="F151" s="5" t="s">
        <v>223</v>
      </c>
      <c r="G151" s="5" t="s">
        <v>244</v>
      </c>
      <c r="H151" s="7" t="s">
        <v>245</v>
      </c>
      <c r="I151" s="7" t="s">
        <v>90</v>
      </c>
      <c r="J151" s="4" t="str">
        <f>HYPERLINK("https://group-qa5-3-project.atlassian.net/browse/EBT-16?atlOrigin=eyJpIjoiYzgwYTQ0ZjEyNzQzNGJhN2JmNjEyZTM0NmRhZWZhNjIiLCJwIjoic2hlZXRzLWppcmEifQ","EBT-16")</f>
        <v>EBT-16</v>
      </c>
      <c r="K151" s="5" t="s">
        <v>226</v>
      </c>
      <c r="L151" s="2"/>
    </row>
    <row r="152" spans="1:12" x14ac:dyDescent="0.25">
      <c r="A152" s="8" t="s">
        <v>11</v>
      </c>
      <c r="B152" s="9" t="str">
        <f>HYPERLINK("https://group-qa5-3-project.atlassian.net/browse/EBT-127?atlOrigin=eyJpIjoiYzgwYTQ0ZjEyNzQzNGJhN2JmNjEyZTM0NmRhZWZhNjIiLCJwIjoic2hlZXRzLWppcmEifQ","EBT-127")</f>
        <v>EBT-127</v>
      </c>
      <c r="C152" s="10" t="s">
        <v>246</v>
      </c>
      <c r="D152" s="10" t="s">
        <v>87</v>
      </c>
      <c r="E152" s="6" t="s">
        <v>98</v>
      </c>
      <c r="F152" s="10" t="s">
        <v>223</v>
      </c>
      <c r="G152" s="10" t="s">
        <v>247</v>
      </c>
      <c r="H152" s="11" t="s">
        <v>248</v>
      </c>
      <c r="I152" s="11" t="s">
        <v>90</v>
      </c>
      <c r="J152" s="9" t="str">
        <f>HYPERLINK("https://group-qa5-3-project.atlassian.net/browse/EBT-16?atlOrigin=eyJpIjoiYzgwYTQ0ZjEyNzQzNGJhN2JmNjEyZTM0NmRhZWZhNjIiLCJwIjoic2hlZXRzLWppcmEifQ","EBT-16")</f>
        <v>EBT-16</v>
      </c>
      <c r="K152" s="10" t="s">
        <v>226</v>
      </c>
      <c r="L152" s="2"/>
    </row>
    <row r="153" spans="1:12" x14ac:dyDescent="0.25">
      <c r="A153" s="3" t="s">
        <v>11</v>
      </c>
      <c r="B153" s="4" t="str">
        <f>HYPERLINK("https://group-qa5-3-project.atlassian.net/browse/EBT-126?atlOrigin=eyJpIjoiYzgwYTQ0ZjEyNzQzNGJhN2JmNjEyZTM0NmRhZWZhNjIiLCJwIjoic2hlZXRzLWppcmEifQ","EBT-126")</f>
        <v>EBT-126</v>
      </c>
      <c r="C153" s="5" t="s">
        <v>249</v>
      </c>
      <c r="D153" s="5" t="s">
        <v>87</v>
      </c>
      <c r="E153" s="6" t="s">
        <v>98</v>
      </c>
      <c r="F153" s="5" t="s">
        <v>223</v>
      </c>
      <c r="G153" s="5" t="s">
        <v>247</v>
      </c>
      <c r="H153" s="7" t="s">
        <v>250</v>
      </c>
      <c r="I153" s="7" t="s">
        <v>90</v>
      </c>
      <c r="J153" s="4" t="str">
        <f>HYPERLINK("https://group-qa5-3-project.atlassian.net/browse/EBT-16?atlOrigin=eyJpIjoiYzgwYTQ0ZjEyNzQzNGJhN2JmNjEyZTM0NmRhZWZhNjIiLCJwIjoic2hlZXRzLWppcmEifQ","EBT-16")</f>
        <v>EBT-16</v>
      </c>
      <c r="K153" s="5" t="s">
        <v>226</v>
      </c>
      <c r="L153" s="2"/>
    </row>
    <row r="154" spans="1:12" x14ac:dyDescent="0.25">
      <c r="A154" s="3" t="s">
        <v>11</v>
      </c>
      <c r="B154" s="4" t="str">
        <f>HYPERLINK("https://group-qa5-3-project.atlassian.net/browse/EBT-124?atlOrigin=eyJpIjoiYzgwYTQ0ZjEyNzQzNGJhN2JmNjEyZTM0NmRhZWZhNjIiLCJwIjoic2hlZXRzLWppcmEifQ","EBT-124")</f>
        <v>EBT-124</v>
      </c>
      <c r="C154" s="5" t="s">
        <v>254</v>
      </c>
      <c r="D154" s="5" t="s">
        <v>87</v>
      </c>
      <c r="E154" s="6" t="s">
        <v>14</v>
      </c>
      <c r="F154" s="5" t="s">
        <v>223</v>
      </c>
      <c r="G154" s="5" t="s">
        <v>255</v>
      </c>
      <c r="H154" s="7" t="s">
        <v>256</v>
      </c>
      <c r="I154" s="7" t="s">
        <v>90</v>
      </c>
      <c r="J154" s="4" t="str">
        <f>HYPERLINK("https://group-qa5-3-project.atlassian.net/browse/EBT-16?atlOrigin=eyJpIjoiYzgwYTQ0ZjEyNzQzNGJhN2JmNjEyZTM0NmRhZWZhNjIiLCJwIjoic2hlZXRzLWppcmEifQ","EBT-16")</f>
        <v>EBT-16</v>
      </c>
      <c r="K154" s="5" t="s">
        <v>257</v>
      </c>
      <c r="L154" s="2"/>
    </row>
    <row r="155" spans="1:12" x14ac:dyDescent="0.25">
      <c r="A155" s="8" t="s">
        <v>11</v>
      </c>
      <c r="B155" s="9" t="str">
        <f>HYPERLINK("https://group-qa5-3-project.atlassian.net/browse/EBT-123?atlOrigin=eyJpIjoiYzgwYTQ0ZjEyNzQzNGJhN2JmNjEyZTM0NmRhZWZhNjIiLCJwIjoic2hlZXRzLWppcmEifQ","EBT-123")</f>
        <v>EBT-123</v>
      </c>
      <c r="C155" s="10" t="s">
        <v>258</v>
      </c>
      <c r="D155" s="10" t="s">
        <v>87</v>
      </c>
      <c r="E155" s="6" t="s">
        <v>14</v>
      </c>
      <c r="F155" s="10" t="s">
        <v>223</v>
      </c>
      <c r="G155" s="10" t="s">
        <v>259</v>
      </c>
      <c r="H155" s="11" t="s">
        <v>260</v>
      </c>
      <c r="I155" s="11" t="s">
        <v>90</v>
      </c>
      <c r="J155" s="9" t="str">
        <f>HYPERLINK("https://group-qa5-3-project.atlassian.net/browse/EBT-16?atlOrigin=eyJpIjoiYzgwYTQ0ZjEyNzQzNGJhN2JmNjEyZTM0NmRhZWZhNjIiLCJwIjoic2hlZXRzLWppcmEifQ","EBT-16")</f>
        <v>EBT-16</v>
      </c>
      <c r="K155" s="10" t="s">
        <v>257</v>
      </c>
      <c r="L155" s="2"/>
    </row>
    <row r="156" spans="1:12" x14ac:dyDescent="0.25">
      <c r="A156" s="3" t="s">
        <v>11</v>
      </c>
      <c r="B156" s="4" t="str">
        <f>HYPERLINK("https://group-qa5-3-project.atlassian.net/browse/EBT-122?atlOrigin=eyJpIjoiYzgwYTQ0ZjEyNzQzNGJhN2JmNjEyZTM0NmRhZWZhNjIiLCJwIjoic2hlZXRzLWppcmEifQ","EBT-122")</f>
        <v>EBT-122</v>
      </c>
      <c r="C156" s="5" t="s">
        <v>261</v>
      </c>
      <c r="D156" s="5" t="s">
        <v>87</v>
      </c>
      <c r="E156" s="6" t="s">
        <v>14</v>
      </c>
      <c r="F156" s="5" t="s">
        <v>223</v>
      </c>
      <c r="G156" s="5" t="s">
        <v>259</v>
      </c>
      <c r="H156" s="7" t="s">
        <v>262</v>
      </c>
      <c r="I156" s="7" t="s">
        <v>90</v>
      </c>
      <c r="J156" s="4" t="str">
        <f>HYPERLINK("https://group-qa5-3-project.atlassian.net/browse/EBT-16?atlOrigin=eyJpIjoiYzgwYTQ0ZjEyNzQzNGJhN2JmNjEyZTM0NmRhZWZhNjIiLCJwIjoic2hlZXRzLWppcmEifQ","EBT-16")</f>
        <v>EBT-16</v>
      </c>
      <c r="K156" s="5" t="s">
        <v>257</v>
      </c>
      <c r="L156" s="2"/>
    </row>
    <row r="157" spans="1:12" x14ac:dyDescent="0.25">
      <c r="A157" s="8" t="s">
        <v>11</v>
      </c>
      <c r="B157" s="9" t="str">
        <f>HYPERLINK("https://group-qa5-3-project.atlassian.net/browse/EBT-121?atlOrigin=eyJpIjoiYzgwYTQ0ZjEyNzQzNGJhN2JmNjEyZTM0NmRhZWZhNjIiLCJwIjoic2hlZXRzLWppcmEifQ","EBT-121")</f>
        <v>EBT-121</v>
      </c>
      <c r="C157" s="10" t="s">
        <v>263</v>
      </c>
      <c r="D157" s="10" t="s">
        <v>87</v>
      </c>
      <c r="E157" s="6" t="s">
        <v>14</v>
      </c>
      <c r="F157" s="10" t="s">
        <v>223</v>
      </c>
      <c r="G157" s="10" t="s">
        <v>264</v>
      </c>
      <c r="H157" s="11" t="s">
        <v>265</v>
      </c>
      <c r="I157" s="11" t="s">
        <v>90</v>
      </c>
      <c r="J157" s="9" t="str">
        <f>HYPERLINK("https://group-qa5-3-project.atlassian.net/browse/EBT-16?atlOrigin=eyJpIjoiYzgwYTQ0ZjEyNzQzNGJhN2JmNjEyZTM0NmRhZWZhNjIiLCJwIjoic2hlZXRzLWppcmEifQ","EBT-16")</f>
        <v>EBT-16</v>
      </c>
      <c r="K157" s="10" t="s">
        <v>257</v>
      </c>
      <c r="L157" s="2"/>
    </row>
    <row r="158" spans="1:12" x14ac:dyDescent="0.25">
      <c r="A158" s="3" t="s">
        <v>11</v>
      </c>
      <c r="B158" s="4" t="str">
        <f>HYPERLINK("https://group-qa5-3-project.atlassian.net/browse/EBT-120?atlOrigin=eyJpIjoiYzgwYTQ0ZjEyNzQzNGJhN2JmNjEyZTM0NmRhZWZhNjIiLCJwIjoic2hlZXRzLWppcmEifQ","EBT-120")</f>
        <v>EBT-120</v>
      </c>
      <c r="C158" s="5" t="s">
        <v>266</v>
      </c>
      <c r="D158" s="5" t="s">
        <v>87</v>
      </c>
      <c r="E158" s="6" t="s">
        <v>14</v>
      </c>
      <c r="F158" s="5" t="s">
        <v>223</v>
      </c>
      <c r="G158" s="5" t="s">
        <v>259</v>
      </c>
      <c r="H158" s="7" t="s">
        <v>267</v>
      </c>
      <c r="I158" s="7" t="s">
        <v>90</v>
      </c>
      <c r="J158" s="4" t="str">
        <f>HYPERLINK("https://group-qa5-3-project.atlassian.net/browse/EBT-16?atlOrigin=eyJpIjoiYzgwYTQ0ZjEyNzQzNGJhN2JmNjEyZTM0NmRhZWZhNjIiLCJwIjoic2hlZXRzLWppcmEifQ","EBT-16")</f>
        <v>EBT-16</v>
      </c>
      <c r="K158" s="5" t="s">
        <v>257</v>
      </c>
      <c r="L158" s="2"/>
    </row>
    <row r="159" spans="1:12" x14ac:dyDescent="0.25">
      <c r="A159" s="8" t="s">
        <v>11</v>
      </c>
      <c r="B159" s="9" t="str">
        <f>HYPERLINK("https://group-qa5-3-project.atlassian.net/browse/EBT-118?atlOrigin=eyJpIjoiYzgwYTQ0ZjEyNzQzNGJhN2JmNjEyZTM0NmRhZWZhNjIiLCJwIjoic2hlZXRzLWppcmEifQ","EBT-118")</f>
        <v>EBT-118</v>
      </c>
      <c r="C159" s="10" t="s">
        <v>268</v>
      </c>
      <c r="D159" s="10" t="s">
        <v>87</v>
      </c>
      <c r="E159" s="6" t="s">
        <v>14</v>
      </c>
      <c r="F159" s="10" t="s">
        <v>223</v>
      </c>
      <c r="G159" s="10" t="s">
        <v>269</v>
      </c>
      <c r="H159" s="11" t="s">
        <v>270</v>
      </c>
      <c r="I159" s="11" t="s">
        <v>90</v>
      </c>
      <c r="J159" s="9" t="str">
        <f>HYPERLINK("https://group-qa5-3-project.atlassian.net/browse/EBT-16?atlOrigin=eyJpIjoiYzgwYTQ0ZjEyNzQzNGJhN2JmNjEyZTM0NmRhZWZhNjIiLCJwIjoic2hlZXRzLWppcmEifQ","EBT-16")</f>
        <v>EBT-16</v>
      </c>
      <c r="K159" s="10" t="s">
        <v>257</v>
      </c>
      <c r="L159" s="2"/>
    </row>
    <row r="160" spans="1:12" x14ac:dyDescent="0.25">
      <c r="A160" s="3" t="s">
        <v>11</v>
      </c>
      <c r="B160" s="4" t="str">
        <f>HYPERLINK("https://group-qa5-3-project.atlassian.net/browse/EBT-117?atlOrigin=eyJpIjoiYzgwYTQ0ZjEyNzQzNGJhN2JmNjEyZTM0NmRhZWZhNjIiLCJwIjoic2hlZXRzLWppcmEifQ","EBT-117")</f>
        <v>EBT-117</v>
      </c>
      <c r="C160" s="5" t="s">
        <v>271</v>
      </c>
      <c r="D160" s="5" t="s">
        <v>87</v>
      </c>
      <c r="E160" s="6" t="s">
        <v>14</v>
      </c>
      <c r="F160" s="5" t="s">
        <v>223</v>
      </c>
      <c r="G160" s="5" t="s">
        <v>272</v>
      </c>
      <c r="H160" s="7" t="s">
        <v>273</v>
      </c>
      <c r="I160" s="7" t="s">
        <v>90</v>
      </c>
      <c r="J160" s="4" t="str">
        <f>HYPERLINK("https://group-qa5-3-project.atlassian.net/browse/EBT-16?atlOrigin=eyJpIjoiYzgwYTQ0ZjEyNzQzNGJhN2JmNjEyZTM0NmRhZWZhNjIiLCJwIjoic2hlZXRzLWppcmEifQ","EBT-16")</f>
        <v>EBT-16</v>
      </c>
      <c r="K160" s="5" t="s">
        <v>257</v>
      </c>
      <c r="L160" s="2"/>
    </row>
    <row r="161" spans="1:12" x14ac:dyDescent="0.25">
      <c r="A161" s="3" t="s">
        <v>11</v>
      </c>
      <c r="B161" s="4" t="str">
        <f>HYPERLINK("https://group-qa5-3-project.atlassian.net/browse/EBT-84?atlOrigin=eyJpIjoiYzgwYTQ0ZjEyNzQzNGJhN2JmNjEyZTM0NmRhZWZhNjIiLCJwIjoic2hlZXRzLWppcmEifQ","EBT-84")</f>
        <v>EBT-84</v>
      </c>
      <c r="C161" s="5" t="s">
        <v>328</v>
      </c>
      <c r="D161" s="5" t="s">
        <v>87</v>
      </c>
      <c r="E161" s="6" t="s">
        <v>14</v>
      </c>
      <c r="F161" s="5" t="s">
        <v>223</v>
      </c>
      <c r="G161" s="5" t="s">
        <v>329</v>
      </c>
      <c r="H161" s="7" t="s">
        <v>330</v>
      </c>
      <c r="I161" s="7" t="s">
        <v>90</v>
      </c>
      <c r="J161" s="4" t="str">
        <f>HYPERLINK("https://group-qa5-3-project.atlassian.net/browse/EBT-16?atlOrigin=eyJpIjoiYzgwYTQ0ZjEyNzQzNGJhN2JmNjEyZTM0NmRhZWZhNjIiLCJwIjoic2hlZXRzLWppcmEifQ","EBT-16")</f>
        <v>EBT-16</v>
      </c>
      <c r="K161" s="5" t="s">
        <v>257</v>
      </c>
      <c r="L161" s="2"/>
    </row>
    <row r="162" spans="1:12" x14ac:dyDescent="0.25">
      <c r="A162" s="8" t="s">
        <v>11</v>
      </c>
      <c r="B162" s="9" t="str">
        <f>HYPERLINK("https://group-qa5-3-project.atlassian.net/browse/EBT-83?atlOrigin=eyJpIjoiYzgwYTQ0ZjEyNzQzNGJhN2JmNjEyZTM0NmRhZWZhNjIiLCJwIjoic2hlZXRzLWppcmEifQ","EBT-83")</f>
        <v>EBT-83</v>
      </c>
      <c r="C162" s="10" t="s">
        <v>331</v>
      </c>
      <c r="D162" s="10" t="s">
        <v>87</v>
      </c>
      <c r="E162" s="6" t="s">
        <v>98</v>
      </c>
      <c r="F162" s="10" t="s">
        <v>223</v>
      </c>
      <c r="G162" s="10" t="s">
        <v>332</v>
      </c>
      <c r="H162" s="11" t="s">
        <v>333</v>
      </c>
      <c r="I162" s="11" t="s">
        <v>90</v>
      </c>
      <c r="J162" s="9" t="str">
        <f>HYPERLINK("https://group-qa5-3-project.atlassian.net/browse/EBT-16?atlOrigin=eyJpIjoiYzgwYTQ0ZjEyNzQzNGJhN2JmNjEyZTM0NmRhZWZhNjIiLCJwIjoic2hlZXRzLWppcmEifQ","EBT-16")</f>
        <v>EBT-16</v>
      </c>
      <c r="K162" s="10" t="s">
        <v>334</v>
      </c>
      <c r="L162" s="2"/>
    </row>
    <row r="163" spans="1:12" x14ac:dyDescent="0.25">
      <c r="A163" s="3" t="s">
        <v>11</v>
      </c>
      <c r="B163" s="4" t="str">
        <f>HYPERLINK("https://group-qa5-3-project.atlassian.net/browse/EBT-82?atlOrigin=eyJpIjoiYzgwYTQ0ZjEyNzQzNGJhN2JmNjEyZTM0NmRhZWZhNjIiLCJwIjoic2hlZXRzLWppcmEifQ","EBT-82")</f>
        <v>EBT-82</v>
      </c>
      <c r="C163" s="5" t="s">
        <v>335</v>
      </c>
      <c r="D163" s="5" t="s">
        <v>87</v>
      </c>
      <c r="E163" s="6" t="s">
        <v>98</v>
      </c>
      <c r="F163" s="5" t="s">
        <v>223</v>
      </c>
      <c r="G163" s="5" t="s">
        <v>336</v>
      </c>
      <c r="H163" s="7" t="s">
        <v>337</v>
      </c>
      <c r="I163" s="7" t="s">
        <v>90</v>
      </c>
      <c r="J163" s="4" t="str">
        <f>HYPERLINK("https://group-qa5-3-project.atlassian.net/browse/EBT-16?atlOrigin=eyJpIjoiYzgwYTQ0ZjEyNzQzNGJhN2JmNjEyZTM0NmRhZWZhNjIiLCJwIjoic2hlZXRzLWppcmEifQ","EBT-16")</f>
        <v>EBT-16</v>
      </c>
      <c r="K163" s="5" t="s">
        <v>338</v>
      </c>
      <c r="L163" s="2"/>
    </row>
    <row r="164" spans="1:12" x14ac:dyDescent="0.25">
      <c r="A164" s="8" t="s">
        <v>11</v>
      </c>
      <c r="B164" s="9" t="str">
        <f>HYPERLINK("https://group-qa5-3-project.atlassian.net/browse/EBT-81?atlOrigin=eyJpIjoiYzgwYTQ0ZjEyNzQzNGJhN2JmNjEyZTM0NmRhZWZhNjIiLCJwIjoic2hlZXRzLWppcmEifQ","EBT-81")</f>
        <v>EBT-81</v>
      </c>
      <c r="C164" s="10" t="s">
        <v>339</v>
      </c>
      <c r="D164" s="10" t="s">
        <v>87</v>
      </c>
      <c r="E164" s="6" t="s">
        <v>14</v>
      </c>
      <c r="F164" s="10" t="s">
        <v>223</v>
      </c>
      <c r="G164" s="10" t="s">
        <v>340</v>
      </c>
      <c r="H164" s="11" t="s">
        <v>341</v>
      </c>
      <c r="I164" s="11" t="s">
        <v>90</v>
      </c>
      <c r="J164" s="9" t="str">
        <f>HYPERLINK("https://group-qa5-3-project.atlassian.net/browse/EBT-16?atlOrigin=eyJpIjoiYzgwYTQ0ZjEyNzQzNGJhN2JmNjEyZTM0NmRhZWZhNjIiLCJwIjoic2hlZXRzLWppcmEifQ","EBT-16")</f>
        <v>EBT-16</v>
      </c>
      <c r="K164" s="10" t="s">
        <v>342</v>
      </c>
      <c r="L164" s="2"/>
    </row>
    <row r="165" spans="1:12" x14ac:dyDescent="0.25">
      <c r="A165" s="8" t="s">
        <v>11</v>
      </c>
      <c r="B165" s="9" t="str">
        <f>HYPERLINK("https://group-qa5-3-project.atlassian.net/browse/EBT-49?atlOrigin=eyJpIjoiYzgwYTQ0ZjEyNzQzNGJhN2JmNjEyZTM0NmRhZWZhNjIiLCJwIjoic2hlZXRzLWppcmEifQ","EBT-49")</f>
        <v>EBT-49</v>
      </c>
      <c r="C165" s="10" t="s">
        <v>407</v>
      </c>
      <c r="D165" s="10" t="s">
        <v>87</v>
      </c>
      <c r="E165" s="6" t="s">
        <v>14</v>
      </c>
      <c r="F165" s="10" t="s">
        <v>223</v>
      </c>
      <c r="G165" s="10" t="s">
        <v>408</v>
      </c>
      <c r="H165" s="11" t="s">
        <v>409</v>
      </c>
      <c r="I165" s="11" t="s">
        <v>90</v>
      </c>
      <c r="J165" s="9" t="str">
        <f>HYPERLINK("https://group-qa5-3-project.atlassian.net/browse/EBT-16?atlOrigin=eyJpIjoiYzgwYTQ0ZjEyNzQzNGJhN2JmNjEyZTM0NmRhZWZhNjIiLCJwIjoic2hlZXRzLWppcmEifQ","EBT-16")</f>
        <v>EBT-16</v>
      </c>
      <c r="K165" s="10" t="s">
        <v>334</v>
      </c>
      <c r="L165" s="2"/>
    </row>
    <row r="166" spans="1:12" x14ac:dyDescent="0.25">
      <c r="A166" s="3" t="s">
        <v>11</v>
      </c>
      <c r="B166" s="4" t="str">
        <f>HYPERLINK("https://group-qa5-3-project.atlassian.net/browse/EBT-48?atlOrigin=eyJpIjoiYzgwYTQ0ZjEyNzQzNGJhN2JmNjEyZTM0NmRhZWZhNjIiLCJwIjoic2hlZXRzLWppcmEifQ","EBT-48")</f>
        <v>EBT-48</v>
      </c>
      <c r="C166" s="5" t="s">
        <v>410</v>
      </c>
      <c r="D166" s="5" t="s">
        <v>87</v>
      </c>
      <c r="E166" s="6" t="s">
        <v>14</v>
      </c>
      <c r="F166" s="5" t="s">
        <v>223</v>
      </c>
      <c r="G166" s="5" t="s">
        <v>411</v>
      </c>
      <c r="H166" s="7" t="s">
        <v>17</v>
      </c>
      <c r="I166" s="7" t="s">
        <v>90</v>
      </c>
      <c r="J166" s="4" t="str">
        <f>HYPERLINK("https://group-qa5-3-project.atlassian.net/browse/EBT-16?atlOrigin=eyJpIjoiYzgwYTQ0ZjEyNzQzNGJhN2JmNjEyZTM0NmRhZWZhNjIiLCJwIjoic2hlZXRzLWppcmEifQ","EBT-16")</f>
        <v>EBT-16</v>
      </c>
      <c r="K166" s="5" t="s">
        <v>257</v>
      </c>
      <c r="L166" s="2"/>
    </row>
    <row r="167" spans="1:12" x14ac:dyDescent="0.25">
      <c r="A167" s="3" t="s">
        <v>176</v>
      </c>
      <c r="B167" s="4" t="str">
        <f>HYPERLINK("https://group-qa5-3-project.atlassian.net/browse/EBT-16?atlOrigin=eyJpIjoiYzgwYTQ0ZjEyNzQzNGJhN2JmNjEyZTM0NmRhZWZhNjIiLCJwIjoic2hlZXRzLWppcmEifQ","EBT-16")</f>
        <v>EBT-16</v>
      </c>
      <c r="C167" s="5" t="s">
        <v>90</v>
      </c>
      <c r="D167" s="5" t="s">
        <v>87</v>
      </c>
      <c r="E167" s="6" t="s">
        <v>98</v>
      </c>
      <c r="F167" s="5" t="s">
        <v>17</v>
      </c>
      <c r="G167" s="5" t="s">
        <v>486</v>
      </c>
      <c r="H167" s="7" t="s">
        <v>17</v>
      </c>
      <c r="I167" s="7" t="s">
        <v>90</v>
      </c>
      <c r="J167" s="7" t="s">
        <v>17</v>
      </c>
      <c r="K167" s="5" t="s">
        <v>487</v>
      </c>
      <c r="L167" s="2"/>
    </row>
    <row r="168" spans="1:12" x14ac:dyDescent="0.25">
      <c r="A168" s="3" t="s">
        <v>11</v>
      </c>
      <c r="B168" s="4" t="str">
        <f>HYPERLINK("https://group-qa5-3-project.atlassian.net/browse/EBT-186?atlOrigin=eyJpIjoiYzgwYTQ0ZjEyNzQzNGJhN2JmNjEyZTM0NmRhZWZhNjIiLCJwIjoic2hlZXRzLWppcmEifQ","EBT-186")</f>
        <v>EBT-186</v>
      </c>
      <c r="C168" s="5" t="s">
        <v>102</v>
      </c>
      <c r="D168" s="5" t="s">
        <v>103</v>
      </c>
      <c r="E168" s="6" t="s">
        <v>98</v>
      </c>
      <c r="F168" s="5" t="s">
        <v>104</v>
      </c>
      <c r="G168" s="5" t="s">
        <v>105</v>
      </c>
      <c r="H168" s="7" t="s">
        <v>106</v>
      </c>
      <c r="I168" s="7" t="s">
        <v>107</v>
      </c>
      <c r="J168" s="4" t="str">
        <f>HYPERLINK("https://group-qa5-3-project.atlassian.net/browse/EBT-92?atlOrigin=eyJpIjoiYzgwYTQ0ZjEyNzQzNGJhN2JmNjEyZTM0NmRhZWZhNjIiLCJwIjoic2hlZXRzLWppcmEifQ","EBT-92")</f>
        <v>EBT-92</v>
      </c>
      <c r="K168" s="5" t="s">
        <v>108</v>
      </c>
      <c r="L168" s="2"/>
    </row>
    <row r="169" spans="1:12" x14ac:dyDescent="0.25">
      <c r="A169" s="8" t="s">
        <v>11</v>
      </c>
      <c r="B169" s="9" t="str">
        <f>HYPERLINK("https://group-qa5-3-project.atlassian.net/browse/EBT-185?atlOrigin=eyJpIjoiYzgwYTQ0ZjEyNzQzNGJhN2JmNjEyZTM0NmRhZWZhNjIiLCJwIjoic2hlZXRzLWppcmEifQ","EBT-185")</f>
        <v>EBT-185</v>
      </c>
      <c r="C169" s="10" t="s">
        <v>109</v>
      </c>
      <c r="D169" s="10" t="s">
        <v>103</v>
      </c>
      <c r="E169" s="6" t="s">
        <v>98</v>
      </c>
      <c r="F169" s="10" t="s">
        <v>104</v>
      </c>
      <c r="G169" s="10" t="s">
        <v>110</v>
      </c>
      <c r="H169" s="11" t="s">
        <v>111</v>
      </c>
      <c r="I169" s="11" t="s">
        <v>107</v>
      </c>
      <c r="J169" s="9" t="str">
        <f>HYPERLINK("https://group-qa5-3-project.atlassian.net/browse/EBT-92?atlOrigin=eyJpIjoiYzgwYTQ0ZjEyNzQzNGJhN2JmNjEyZTM0NmRhZWZhNjIiLCJwIjoic2hlZXRzLWppcmEifQ","EBT-92")</f>
        <v>EBT-92</v>
      </c>
      <c r="K169" s="10" t="s">
        <v>108</v>
      </c>
      <c r="L169" s="2"/>
    </row>
    <row r="170" spans="1:12" x14ac:dyDescent="0.25">
      <c r="A170" s="3" t="s">
        <v>11</v>
      </c>
      <c r="B170" s="4" t="str">
        <f>HYPERLINK("https://group-qa5-3-project.atlassian.net/browse/EBT-184?atlOrigin=eyJpIjoiYzgwYTQ0ZjEyNzQzNGJhN2JmNjEyZTM0NmRhZWZhNjIiLCJwIjoic2hlZXRzLWppcmEifQ","EBT-184")</f>
        <v>EBT-184</v>
      </c>
      <c r="C170" s="5" t="s">
        <v>112</v>
      </c>
      <c r="D170" s="5" t="s">
        <v>103</v>
      </c>
      <c r="E170" s="6" t="s">
        <v>93</v>
      </c>
      <c r="F170" s="5" t="s">
        <v>113</v>
      </c>
      <c r="G170" s="5" t="s">
        <v>114</v>
      </c>
      <c r="H170" s="7" t="s">
        <v>115</v>
      </c>
      <c r="I170" s="7" t="s">
        <v>107</v>
      </c>
      <c r="J170" s="4" t="str">
        <f>HYPERLINK("https://group-qa5-3-project.atlassian.net/browse/EBT-92?atlOrigin=eyJpIjoiYzgwYTQ0ZjEyNzQzNGJhN2JmNjEyZTM0NmRhZWZhNjIiLCJwIjoic2hlZXRzLWppcmEifQ","EBT-92")</f>
        <v>EBT-92</v>
      </c>
      <c r="K170" s="5" t="s">
        <v>108</v>
      </c>
      <c r="L170" s="2"/>
    </row>
    <row r="171" spans="1:12" x14ac:dyDescent="0.25">
      <c r="A171" s="8" t="s">
        <v>11</v>
      </c>
      <c r="B171" s="9" t="str">
        <f>HYPERLINK("https://group-qa5-3-project.atlassian.net/browse/EBT-183?atlOrigin=eyJpIjoiYzgwYTQ0ZjEyNzQzNGJhN2JmNjEyZTM0NmRhZWZhNjIiLCJwIjoic2hlZXRzLWppcmEifQ","EBT-183")</f>
        <v>EBT-183</v>
      </c>
      <c r="C171" s="10" t="s">
        <v>116</v>
      </c>
      <c r="D171" s="10" t="s">
        <v>103</v>
      </c>
      <c r="E171" s="6" t="s">
        <v>14</v>
      </c>
      <c r="F171" s="10" t="s">
        <v>117</v>
      </c>
      <c r="G171" s="10" t="s">
        <v>118</v>
      </c>
      <c r="H171" s="11" t="s">
        <v>119</v>
      </c>
      <c r="I171" s="11" t="s">
        <v>107</v>
      </c>
      <c r="J171" s="9" t="str">
        <f>HYPERLINK("https://group-qa5-3-project.atlassian.net/browse/EBT-91?atlOrigin=eyJpIjoiYzgwYTQ0ZjEyNzQzNGJhN2JmNjEyZTM0NmRhZWZhNjIiLCJwIjoic2hlZXRzLWppcmEifQ","EBT-91")</f>
        <v>EBT-91</v>
      </c>
      <c r="K171" s="10" t="s">
        <v>108</v>
      </c>
      <c r="L171" s="2"/>
    </row>
    <row r="172" spans="1:12" x14ac:dyDescent="0.25">
      <c r="A172" s="3" t="s">
        <v>11</v>
      </c>
      <c r="B172" s="4" t="str">
        <f>HYPERLINK("https://group-qa5-3-project.atlassian.net/browse/EBT-172?atlOrigin=eyJpIjoiYzgwYTQ0ZjEyNzQzNGJhN2JmNjEyZTM0NmRhZWZhNjIiLCJwIjoic2hlZXRzLWppcmEifQ","EBT-172")</f>
        <v>EBT-172</v>
      </c>
      <c r="C172" s="5" t="s">
        <v>140</v>
      </c>
      <c r="D172" s="5" t="s">
        <v>103</v>
      </c>
      <c r="E172" s="6" t="s">
        <v>98</v>
      </c>
      <c r="F172" s="5" t="s">
        <v>141</v>
      </c>
      <c r="G172" s="5" t="s">
        <v>142</v>
      </c>
      <c r="H172" s="7" t="s">
        <v>143</v>
      </c>
      <c r="I172" s="7" t="s">
        <v>107</v>
      </c>
      <c r="J172" s="4" t="str">
        <f>HYPERLINK("https://group-qa5-3-project.atlassian.net/browse/EBT-125?atlOrigin=eyJpIjoiYzgwYTQ0ZjEyNzQzNGJhN2JmNjEyZTM0NmRhZWZhNjIiLCJwIjoic2hlZXRzLWppcmEifQ","EBT-125")</f>
        <v>EBT-125</v>
      </c>
      <c r="K172" s="5" t="s">
        <v>108</v>
      </c>
      <c r="L172" s="2"/>
    </row>
    <row r="173" spans="1:12" x14ac:dyDescent="0.25">
      <c r="A173" s="8" t="s">
        <v>11</v>
      </c>
      <c r="B173" s="9" t="str">
        <f>HYPERLINK("https://group-qa5-3-project.atlassian.net/browse/EBT-171?atlOrigin=eyJpIjoiYzgwYTQ0ZjEyNzQzNGJhN2JmNjEyZTM0NmRhZWZhNjIiLCJwIjoic2hlZXRzLWppcmEifQ","EBT-171")</f>
        <v>EBT-171</v>
      </c>
      <c r="C173" s="10" t="s">
        <v>144</v>
      </c>
      <c r="D173" s="10" t="s">
        <v>103</v>
      </c>
      <c r="E173" s="6" t="s">
        <v>14</v>
      </c>
      <c r="F173" s="10" t="s">
        <v>145</v>
      </c>
      <c r="G173" s="10" t="s">
        <v>146</v>
      </c>
      <c r="H173" s="11" t="s">
        <v>147</v>
      </c>
      <c r="I173" s="11" t="s">
        <v>107</v>
      </c>
      <c r="J173" s="9" t="str">
        <f>HYPERLINK("https://group-qa5-3-project.atlassian.net/browse/EBT-125?atlOrigin=eyJpIjoiYzgwYTQ0ZjEyNzQzNGJhN2JmNjEyZTM0NmRhZWZhNjIiLCJwIjoic2hlZXRzLWppcmEifQ","EBT-125")</f>
        <v>EBT-125</v>
      </c>
      <c r="K173" s="10" t="s">
        <v>108</v>
      </c>
      <c r="L173" s="2"/>
    </row>
    <row r="174" spans="1:12" x14ac:dyDescent="0.25">
      <c r="A174" s="3" t="s">
        <v>11</v>
      </c>
      <c r="B174" s="4" t="str">
        <f>HYPERLINK("https://group-qa5-3-project.atlassian.net/browse/EBT-170?atlOrigin=eyJpIjoiYzgwYTQ0ZjEyNzQzNGJhN2JmNjEyZTM0NmRhZWZhNjIiLCJwIjoic2hlZXRzLWppcmEifQ","EBT-170")</f>
        <v>EBT-170</v>
      </c>
      <c r="C174" s="5" t="s">
        <v>148</v>
      </c>
      <c r="D174" s="5" t="s">
        <v>103</v>
      </c>
      <c r="E174" s="6" t="s">
        <v>14</v>
      </c>
      <c r="F174" s="5" t="s">
        <v>145</v>
      </c>
      <c r="G174" s="5" t="s">
        <v>149</v>
      </c>
      <c r="H174" s="7" t="s">
        <v>150</v>
      </c>
      <c r="I174" s="7" t="s">
        <v>107</v>
      </c>
      <c r="J174" s="4" t="str">
        <f>HYPERLINK("https://group-qa5-3-project.atlassian.net/browse/EBT-125?atlOrigin=eyJpIjoiYzgwYTQ0ZjEyNzQzNGJhN2JmNjEyZTM0NmRhZWZhNjIiLCJwIjoic2hlZXRzLWppcmEifQ","EBT-125")</f>
        <v>EBT-125</v>
      </c>
      <c r="K174" s="5" t="s">
        <v>108</v>
      </c>
      <c r="L174" s="2"/>
    </row>
    <row r="175" spans="1:12" x14ac:dyDescent="0.25">
      <c r="A175" s="8" t="s">
        <v>11</v>
      </c>
      <c r="B175" s="9" t="str">
        <f>HYPERLINK("https://group-qa5-3-project.atlassian.net/browse/EBT-169?atlOrigin=eyJpIjoiYzgwYTQ0ZjEyNzQzNGJhN2JmNjEyZTM0NmRhZWZhNjIiLCJwIjoic2hlZXRzLWppcmEifQ","EBT-169")</f>
        <v>EBT-169</v>
      </c>
      <c r="C175" s="10" t="s">
        <v>151</v>
      </c>
      <c r="D175" s="10" t="s">
        <v>103</v>
      </c>
      <c r="E175" s="6" t="s">
        <v>14</v>
      </c>
      <c r="F175" s="10" t="s">
        <v>152</v>
      </c>
      <c r="G175" s="10" t="s">
        <v>153</v>
      </c>
      <c r="H175" s="11" t="s">
        <v>154</v>
      </c>
      <c r="I175" s="11" t="s">
        <v>107</v>
      </c>
      <c r="J175" s="9" t="str">
        <f>HYPERLINK("https://group-qa5-3-project.atlassian.net/browse/EBT-125?atlOrigin=eyJpIjoiYzgwYTQ0ZjEyNzQzNGJhN2JmNjEyZTM0NmRhZWZhNjIiLCJwIjoic2hlZXRzLWppcmEifQ","EBT-125")</f>
        <v>EBT-125</v>
      </c>
      <c r="K175" s="10" t="s">
        <v>108</v>
      </c>
      <c r="L175" s="2"/>
    </row>
    <row r="176" spans="1:12" x14ac:dyDescent="0.25">
      <c r="A176" s="3" t="s">
        <v>11</v>
      </c>
      <c r="B176" s="4" t="str">
        <f>HYPERLINK("https://group-qa5-3-project.atlassian.net/browse/EBT-168?atlOrigin=eyJpIjoiYzgwYTQ0ZjEyNzQzNGJhN2JmNjEyZTM0NmRhZWZhNjIiLCJwIjoic2hlZXRzLWppcmEifQ","EBT-168")</f>
        <v>EBT-168</v>
      </c>
      <c r="C176" s="5" t="s">
        <v>155</v>
      </c>
      <c r="D176" s="5" t="s">
        <v>103</v>
      </c>
      <c r="E176" s="6" t="s">
        <v>14</v>
      </c>
      <c r="F176" s="5" t="s">
        <v>152</v>
      </c>
      <c r="G176" s="5" t="s">
        <v>156</v>
      </c>
      <c r="H176" s="7" t="s">
        <v>157</v>
      </c>
      <c r="I176" s="7" t="s">
        <v>107</v>
      </c>
      <c r="J176" s="4" t="str">
        <f>HYPERLINK("https://group-qa5-3-project.atlassian.net/browse/EBT-125?atlOrigin=eyJpIjoiYzgwYTQ0ZjEyNzQzNGJhN2JmNjEyZTM0NmRhZWZhNjIiLCJwIjoic2hlZXRzLWppcmEifQ","EBT-125")</f>
        <v>EBT-125</v>
      </c>
      <c r="K176" s="5" t="s">
        <v>108</v>
      </c>
      <c r="L176" s="2"/>
    </row>
    <row r="177" spans="1:12" x14ac:dyDescent="0.25">
      <c r="A177" s="8" t="s">
        <v>11</v>
      </c>
      <c r="B177" s="9" t="str">
        <f>HYPERLINK("https://group-qa5-3-project.atlassian.net/browse/EBT-167?atlOrigin=eyJpIjoiYzgwYTQ0ZjEyNzQzNGJhN2JmNjEyZTM0NmRhZWZhNjIiLCJwIjoic2hlZXRzLWppcmEifQ","EBT-167")</f>
        <v>EBT-167</v>
      </c>
      <c r="C177" s="10" t="s">
        <v>158</v>
      </c>
      <c r="D177" s="10" t="s">
        <v>103</v>
      </c>
      <c r="E177" s="6" t="s">
        <v>98</v>
      </c>
      <c r="F177" s="10" t="s">
        <v>145</v>
      </c>
      <c r="G177" s="10" t="s">
        <v>159</v>
      </c>
      <c r="H177" s="11" t="s">
        <v>160</v>
      </c>
      <c r="I177" s="11" t="s">
        <v>107</v>
      </c>
      <c r="J177" s="9" t="str">
        <f>HYPERLINK("https://group-qa5-3-project.atlassian.net/browse/EBT-125?atlOrigin=eyJpIjoiYzgwYTQ0ZjEyNzQzNGJhN2JmNjEyZTM0NmRhZWZhNjIiLCJwIjoic2hlZXRzLWppcmEifQ","EBT-125")</f>
        <v>EBT-125</v>
      </c>
      <c r="K177" s="10" t="s">
        <v>108</v>
      </c>
      <c r="L177" s="2"/>
    </row>
    <row r="178" spans="1:12" x14ac:dyDescent="0.25">
      <c r="A178" s="3" t="s">
        <v>11</v>
      </c>
      <c r="B178" s="4" t="str">
        <f>HYPERLINK("https://group-qa5-3-project.atlassian.net/browse/EBT-166?atlOrigin=eyJpIjoiYzgwYTQ0ZjEyNzQzNGJhN2JmNjEyZTM0NmRhZWZhNjIiLCJwIjoic2hlZXRzLWppcmEifQ","EBT-166")</f>
        <v>EBT-166</v>
      </c>
      <c r="C178" s="5" t="s">
        <v>161</v>
      </c>
      <c r="D178" s="5" t="s">
        <v>103</v>
      </c>
      <c r="E178" s="6" t="s">
        <v>98</v>
      </c>
      <c r="F178" s="5" t="s">
        <v>145</v>
      </c>
      <c r="G178" s="5" t="s">
        <v>162</v>
      </c>
      <c r="H178" s="7" t="s">
        <v>163</v>
      </c>
      <c r="I178" s="7" t="s">
        <v>107</v>
      </c>
      <c r="J178" s="4" t="str">
        <f>HYPERLINK("https://group-qa5-3-project.atlassian.net/browse/EBT-125?atlOrigin=eyJpIjoiYzgwYTQ0ZjEyNzQzNGJhN2JmNjEyZTM0NmRhZWZhNjIiLCJwIjoic2hlZXRzLWppcmEifQ","EBT-125")</f>
        <v>EBT-125</v>
      </c>
      <c r="K178" s="5" t="s">
        <v>108</v>
      </c>
      <c r="L178" s="2"/>
    </row>
    <row r="179" spans="1:12" x14ac:dyDescent="0.25">
      <c r="A179" s="8" t="s">
        <v>11</v>
      </c>
      <c r="B179" s="9" t="str">
        <f>HYPERLINK("https://group-qa5-3-project.atlassian.net/browse/EBT-165?atlOrigin=eyJpIjoiYzgwYTQ0ZjEyNzQzNGJhN2JmNjEyZTM0NmRhZWZhNjIiLCJwIjoic2hlZXRzLWppcmEifQ","EBT-165")</f>
        <v>EBT-165</v>
      </c>
      <c r="C179" s="10" t="s">
        <v>164</v>
      </c>
      <c r="D179" s="10" t="s">
        <v>103</v>
      </c>
      <c r="E179" s="6" t="s">
        <v>165</v>
      </c>
      <c r="F179" s="10" t="s">
        <v>145</v>
      </c>
      <c r="G179" s="10" t="s">
        <v>166</v>
      </c>
      <c r="H179" s="11" t="s">
        <v>167</v>
      </c>
      <c r="I179" s="11" t="s">
        <v>107</v>
      </c>
      <c r="J179" s="9" t="str">
        <f>HYPERLINK("https://group-qa5-3-project.atlassian.net/browse/EBT-125?atlOrigin=eyJpIjoiYzgwYTQ0ZjEyNzQzNGJhN2JmNjEyZTM0NmRhZWZhNjIiLCJwIjoic2hlZXRzLWppcmEifQ","EBT-125")</f>
        <v>EBT-125</v>
      </c>
      <c r="K179" s="10" t="s">
        <v>108</v>
      </c>
      <c r="L179" s="2"/>
    </row>
    <row r="180" spans="1:12" x14ac:dyDescent="0.25">
      <c r="A180" s="3" t="s">
        <v>11</v>
      </c>
      <c r="B180" s="4" t="str">
        <f>HYPERLINK("https://group-qa5-3-project.atlassian.net/browse/EBT-164?atlOrigin=eyJpIjoiYzgwYTQ0ZjEyNzQzNGJhN2JmNjEyZTM0NmRhZWZhNjIiLCJwIjoic2hlZXRzLWppcmEifQ","EBT-164")</f>
        <v>EBT-164</v>
      </c>
      <c r="C180" s="5" t="s">
        <v>168</v>
      </c>
      <c r="D180" s="5" t="s">
        <v>103</v>
      </c>
      <c r="E180" s="6" t="s">
        <v>98</v>
      </c>
      <c r="F180" s="5" t="s">
        <v>145</v>
      </c>
      <c r="G180" s="5" t="s">
        <v>169</v>
      </c>
      <c r="H180" s="7" t="s">
        <v>170</v>
      </c>
      <c r="I180" s="7" t="s">
        <v>107</v>
      </c>
      <c r="J180" s="4" t="str">
        <f>HYPERLINK("https://group-qa5-3-project.atlassian.net/browse/EBT-125?atlOrigin=eyJpIjoiYzgwYTQ0ZjEyNzQzNGJhN2JmNjEyZTM0NmRhZWZhNjIiLCJwIjoic2hlZXRzLWppcmEifQ","EBT-125")</f>
        <v>EBT-125</v>
      </c>
      <c r="K180" s="5" t="s">
        <v>108</v>
      </c>
      <c r="L180" s="2"/>
    </row>
    <row r="181" spans="1:12" x14ac:dyDescent="0.25">
      <c r="A181" s="8" t="s">
        <v>11</v>
      </c>
      <c r="B181" s="9" t="str">
        <f>HYPERLINK("https://group-qa5-3-project.atlassian.net/browse/EBT-163?atlOrigin=eyJpIjoiYzgwYTQ0ZjEyNzQzNGJhN2JmNjEyZTM0NmRhZWZhNjIiLCJwIjoic2hlZXRzLWppcmEifQ","EBT-163")</f>
        <v>EBT-163</v>
      </c>
      <c r="C181" s="10" t="s">
        <v>171</v>
      </c>
      <c r="D181" s="10" t="s">
        <v>103</v>
      </c>
      <c r="E181" s="6" t="s">
        <v>14</v>
      </c>
      <c r="F181" s="10" t="s">
        <v>145</v>
      </c>
      <c r="G181" s="10" t="s">
        <v>172</v>
      </c>
      <c r="H181" s="11" t="s">
        <v>173</v>
      </c>
      <c r="I181" s="11" t="s">
        <v>107</v>
      </c>
      <c r="J181" s="9" t="str">
        <f>HYPERLINK("https://group-qa5-3-project.atlassian.net/browse/EBT-125?atlOrigin=eyJpIjoiYzgwYTQ0ZjEyNzQzNGJhN2JmNjEyZTM0NmRhZWZhNjIiLCJwIjoic2hlZXRzLWppcmEifQ","EBT-125")</f>
        <v>EBT-125</v>
      </c>
      <c r="K181" s="10" t="s">
        <v>108</v>
      </c>
      <c r="L181" s="2"/>
    </row>
    <row r="182" spans="1:12" x14ac:dyDescent="0.25">
      <c r="A182" s="8" t="s">
        <v>176</v>
      </c>
      <c r="B182" s="9" t="str">
        <f>HYPERLINK("https://group-qa5-3-project.atlassian.net/browse/EBT-125?atlOrigin=eyJpIjoiYzgwYTQ0ZjEyNzQzNGJhN2JmNjEyZTM0NmRhZWZhNjIiLCJwIjoic2hlZXRzLWppcmEifQ","EBT-125")</f>
        <v>EBT-125</v>
      </c>
      <c r="C182" s="10" t="s">
        <v>251</v>
      </c>
      <c r="D182" s="10" t="s">
        <v>103</v>
      </c>
      <c r="E182" s="6" t="s">
        <v>98</v>
      </c>
      <c r="F182" s="10" t="s">
        <v>17</v>
      </c>
      <c r="G182" s="10" t="s">
        <v>252</v>
      </c>
      <c r="H182" s="11" t="s">
        <v>17</v>
      </c>
      <c r="I182" s="11" t="s">
        <v>107</v>
      </c>
      <c r="J182" s="11" t="s">
        <v>17</v>
      </c>
      <c r="K182" s="10" t="s">
        <v>253</v>
      </c>
      <c r="L182" s="2"/>
    </row>
    <row r="183" spans="1:12" x14ac:dyDescent="0.25">
      <c r="A183" s="3" t="s">
        <v>11</v>
      </c>
      <c r="B183" s="4" t="str">
        <f>HYPERLINK("https://group-qa5-3-project.atlassian.net/browse/EBT-96?atlOrigin=eyJpIjoiYzgwYTQ0ZjEyNzQzNGJhN2JmNjEyZTM0NmRhZWZhNjIiLCJwIjoic2hlZXRzLWppcmEifQ","EBT-96")</f>
        <v>EBT-96</v>
      </c>
      <c r="C183" s="5" t="s">
        <v>308</v>
      </c>
      <c r="D183" s="5" t="s">
        <v>103</v>
      </c>
      <c r="E183" s="6" t="s">
        <v>98</v>
      </c>
      <c r="F183" s="5" t="s">
        <v>309</v>
      </c>
      <c r="G183" s="5" t="s">
        <v>310</v>
      </c>
      <c r="H183" s="7" t="s">
        <v>311</v>
      </c>
      <c r="I183" s="7" t="s">
        <v>107</v>
      </c>
      <c r="J183" s="4" t="str">
        <f>HYPERLINK("https://group-qa5-3-project.atlassian.net/browse/EBT-125?atlOrigin=eyJpIjoiYzgwYTQ0ZjEyNzQzNGJhN2JmNjEyZTM0NmRhZWZhNjIiLCJwIjoic2hlZXRzLWppcmEifQ","EBT-125")</f>
        <v>EBT-125</v>
      </c>
      <c r="K183" s="5" t="s">
        <v>253</v>
      </c>
      <c r="L183" s="2"/>
    </row>
    <row r="184" spans="1:12" x14ac:dyDescent="0.25">
      <c r="A184" s="8" t="s">
        <v>176</v>
      </c>
      <c r="B184" s="9" t="str">
        <f>HYPERLINK("https://group-qa5-3-project.atlassian.net/browse/EBT-93?atlOrigin=eyJpIjoiYzgwYTQ0ZjEyNzQzNGJhN2JmNjEyZTM0NmRhZWZhNjIiLCJwIjoic2hlZXRzLWppcmEifQ","EBT-93")</f>
        <v>EBT-93</v>
      </c>
      <c r="C184" s="10" t="s">
        <v>312</v>
      </c>
      <c r="D184" s="10" t="s">
        <v>103</v>
      </c>
      <c r="E184" s="6" t="s">
        <v>98</v>
      </c>
      <c r="F184" s="10" t="s">
        <v>17</v>
      </c>
      <c r="G184" s="10" t="s">
        <v>313</v>
      </c>
      <c r="H184" s="11" t="s">
        <v>17</v>
      </c>
      <c r="I184" s="11" t="s">
        <v>107</v>
      </c>
      <c r="J184" s="11" t="s">
        <v>17</v>
      </c>
      <c r="K184" s="10" t="s">
        <v>314</v>
      </c>
      <c r="L184" s="2"/>
    </row>
    <row r="185" spans="1:12" x14ac:dyDescent="0.25">
      <c r="A185" s="3" t="s">
        <v>176</v>
      </c>
      <c r="B185" s="4" t="str">
        <f>HYPERLINK("https://group-qa5-3-project.atlassian.net/browse/EBT-92?atlOrigin=eyJpIjoiYzgwYTQ0ZjEyNzQzNGJhN2JmNjEyZTM0NmRhZWZhNjIiLCJwIjoic2hlZXRzLWppcmEifQ","EBT-92")</f>
        <v>EBT-92</v>
      </c>
      <c r="C185" s="5" t="s">
        <v>315</v>
      </c>
      <c r="D185" s="5" t="s">
        <v>103</v>
      </c>
      <c r="E185" s="6" t="s">
        <v>98</v>
      </c>
      <c r="F185" s="5" t="s">
        <v>17</v>
      </c>
      <c r="G185" s="5" t="s">
        <v>316</v>
      </c>
      <c r="H185" s="7" t="s">
        <v>17</v>
      </c>
      <c r="I185" s="7" t="s">
        <v>107</v>
      </c>
      <c r="J185" s="7" t="s">
        <v>17</v>
      </c>
      <c r="K185" s="5" t="s">
        <v>17</v>
      </c>
      <c r="L185" s="2"/>
    </row>
    <row r="186" spans="1:12" x14ac:dyDescent="0.25">
      <c r="A186" s="8" t="s">
        <v>176</v>
      </c>
      <c r="B186" s="9" t="str">
        <f>HYPERLINK("https://group-qa5-3-project.atlassian.net/browse/EBT-91?atlOrigin=eyJpIjoiYzgwYTQ0ZjEyNzQzNGJhN2JmNjEyZTM0NmRhZWZhNjIiLCJwIjoic2hlZXRzLWppcmEifQ","EBT-91")</f>
        <v>EBT-91</v>
      </c>
      <c r="C186" s="10" t="s">
        <v>317</v>
      </c>
      <c r="D186" s="10" t="s">
        <v>103</v>
      </c>
      <c r="E186" s="6" t="s">
        <v>98</v>
      </c>
      <c r="F186" s="10" t="s">
        <v>17</v>
      </c>
      <c r="G186" s="10" t="s">
        <v>318</v>
      </c>
      <c r="H186" s="11" t="s">
        <v>17</v>
      </c>
      <c r="I186" s="11" t="s">
        <v>107</v>
      </c>
      <c r="J186" s="11" t="s">
        <v>17</v>
      </c>
      <c r="K186" s="10" t="s">
        <v>314</v>
      </c>
      <c r="L186" s="2"/>
    </row>
    <row r="187" spans="1:12" x14ac:dyDescent="0.25">
      <c r="A187" s="3" t="s">
        <v>176</v>
      </c>
      <c r="B187" s="4" t="str">
        <f>HYPERLINK("https://group-qa5-3-project.atlassian.net/browse/EBT-90?atlOrigin=eyJpIjoiYzgwYTQ0ZjEyNzQzNGJhN2JmNjEyZTM0NmRhZWZhNjIiLCJwIjoic2hlZXRzLWppcmEifQ","EBT-90")</f>
        <v>EBT-90</v>
      </c>
      <c r="C187" s="5" t="s">
        <v>319</v>
      </c>
      <c r="D187" s="5" t="s">
        <v>103</v>
      </c>
      <c r="E187" s="6" t="s">
        <v>98</v>
      </c>
      <c r="F187" s="5" t="s">
        <v>17</v>
      </c>
      <c r="G187" s="5" t="s">
        <v>320</v>
      </c>
      <c r="H187" s="7" t="s">
        <v>17</v>
      </c>
      <c r="I187" s="7" t="s">
        <v>107</v>
      </c>
      <c r="J187" s="7" t="s">
        <v>17</v>
      </c>
      <c r="K187" s="5" t="s">
        <v>314</v>
      </c>
      <c r="L187" s="2"/>
    </row>
    <row r="188" spans="1:12" x14ac:dyDescent="0.25">
      <c r="A188" s="8" t="s">
        <v>11</v>
      </c>
      <c r="B188" s="9" t="str">
        <f>HYPERLINK("https://group-qa5-3-project.atlassian.net/browse/EBT-89?atlOrigin=eyJpIjoiYzgwYTQ0ZjEyNzQzNGJhN2JmNjEyZTM0NmRhZWZhNjIiLCJwIjoic2hlZXRzLWppcmEifQ","EBT-89")</f>
        <v>EBT-89</v>
      </c>
      <c r="C188" s="10" t="s">
        <v>321</v>
      </c>
      <c r="D188" s="10" t="s">
        <v>103</v>
      </c>
      <c r="E188" s="6" t="s">
        <v>14</v>
      </c>
      <c r="F188" s="10" t="s">
        <v>113</v>
      </c>
      <c r="G188" s="10" t="s">
        <v>322</v>
      </c>
      <c r="H188" s="11" t="s">
        <v>323</v>
      </c>
      <c r="I188" s="11" t="s">
        <v>107</v>
      </c>
      <c r="J188" s="9" t="str">
        <f>HYPERLINK("https://group-qa5-3-project.atlassian.net/browse/EBT-92?atlOrigin=eyJpIjoiYzgwYTQ0ZjEyNzQzNGJhN2JmNjEyZTM0NmRhZWZhNjIiLCJwIjoic2hlZXRzLWppcmEifQ","EBT-92")</f>
        <v>EBT-92</v>
      </c>
      <c r="K188" s="10" t="s">
        <v>253</v>
      </c>
      <c r="L188" s="2"/>
    </row>
    <row r="189" spans="1:12" x14ac:dyDescent="0.25">
      <c r="A189" s="3" t="s">
        <v>11</v>
      </c>
      <c r="B189" s="4" t="str">
        <f>HYPERLINK("https://group-qa5-3-project.atlassian.net/browse/EBT-80?atlOrigin=eyJpIjoiYzgwYTQ0ZjEyNzQzNGJhN2JmNjEyZTM0NmRhZWZhNjIiLCJwIjoic2hlZXRzLWppcmEifQ","EBT-80")</f>
        <v>EBT-80</v>
      </c>
      <c r="C189" s="5" t="s">
        <v>343</v>
      </c>
      <c r="D189" s="5" t="s">
        <v>103</v>
      </c>
      <c r="E189" s="6" t="s">
        <v>98</v>
      </c>
      <c r="F189" s="5" t="s">
        <v>113</v>
      </c>
      <c r="G189" s="5" t="s">
        <v>344</v>
      </c>
      <c r="H189" s="7" t="s">
        <v>345</v>
      </c>
      <c r="I189" s="7" t="s">
        <v>107</v>
      </c>
      <c r="J189" s="4" t="str">
        <f>HYPERLINK("https://group-qa5-3-project.atlassian.net/browse/EBT-92?atlOrigin=eyJpIjoiYzgwYTQ0ZjEyNzQzNGJhN2JmNjEyZTM0NmRhZWZhNjIiLCJwIjoic2hlZXRzLWppcmEifQ","EBT-92")</f>
        <v>EBT-92</v>
      </c>
      <c r="K189" s="5" t="s">
        <v>253</v>
      </c>
      <c r="L189" s="2"/>
    </row>
    <row r="190" spans="1:12" x14ac:dyDescent="0.25">
      <c r="A190" s="3" t="s">
        <v>11</v>
      </c>
      <c r="B190" s="4" t="str">
        <f>HYPERLINK("https://group-qa5-3-project.atlassian.net/browse/EBT-75?atlOrigin=eyJpIjoiYzgwYTQ0ZjEyNzQzNGJhN2JmNjEyZTM0NmRhZWZhNjIiLCJwIjoic2hlZXRzLWppcmEifQ","EBT-75")</f>
        <v>EBT-75</v>
      </c>
      <c r="C190" s="5" t="s">
        <v>354</v>
      </c>
      <c r="D190" s="5" t="s">
        <v>103</v>
      </c>
      <c r="E190" s="6" t="s">
        <v>98</v>
      </c>
      <c r="F190" s="5" t="s">
        <v>355</v>
      </c>
      <c r="G190" s="5" t="s">
        <v>356</v>
      </c>
      <c r="H190" s="7" t="s">
        <v>357</v>
      </c>
      <c r="I190" s="7" t="s">
        <v>107</v>
      </c>
      <c r="J190" s="4" t="str">
        <f>HYPERLINK("https://group-qa5-3-project.atlassian.net/browse/EBT-90?atlOrigin=eyJpIjoiYzgwYTQ0ZjEyNzQzNGJhN2JmNjEyZTM0NmRhZWZhNjIiLCJwIjoic2hlZXRzLWppcmEifQ","EBT-90")</f>
        <v>EBT-90</v>
      </c>
      <c r="K190" s="5" t="s">
        <v>253</v>
      </c>
      <c r="L190" s="2"/>
    </row>
    <row r="191" spans="1:12" x14ac:dyDescent="0.25">
      <c r="A191" s="3" t="s">
        <v>11</v>
      </c>
      <c r="B191" s="4" t="str">
        <f>HYPERLINK("https://group-qa5-3-project.atlassian.net/browse/EBT-67?atlOrigin=eyJpIjoiYzgwYTQ0ZjEyNzQzNGJhN2JmNjEyZTM0NmRhZWZhNjIiLCJwIjoic2hlZXRzLWppcmEifQ","EBT-67")</f>
        <v>EBT-67</v>
      </c>
      <c r="C191" s="5" t="s">
        <v>372</v>
      </c>
      <c r="D191" s="5" t="s">
        <v>103</v>
      </c>
      <c r="E191" s="6" t="s">
        <v>14</v>
      </c>
      <c r="F191" s="5" t="s">
        <v>355</v>
      </c>
      <c r="G191" s="5" t="s">
        <v>373</v>
      </c>
      <c r="H191" s="7" t="s">
        <v>374</v>
      </c>
      <c r="I191" s="7" t="s">
        <v>107</v>
      </c>
      <c r="J191" s="4" t="str">
        <f>HYPERLINK("https://group-qa5-3-project.atlassian.net/browse/EBT-90?atlOrigin=eyJpIjoiYzgwYTQ0ZjEyNzQzNGJhN2JmNjEyZTM0NmRhZWZhNjIiLCJwIjoic2hlZXRzLWppcmEifQ","EBT-90")</f>
        <v>EBT-90</v>
      </c>
      <c r="K191" s="5" t="s">
        <v>253</v>
      </c>
      <c r="L191" s="2"/>
    </row>
    <row r="192" spans="1:12" x14ac:dyDescent="0.25">
      <c r="A192" s="8" t="s">
        <v>11</v>
      </c>
      <c r="B192" s="9" t="str">
        <f>HYPERLINK("https://group-qa5-3-project.atlassian.net/browse/EBT-66?atlOrigin=eyJpIjoiYzgwYTQ0ZjEyNzQzNGJhN2JmNjEyZTM0NmRhZWZhNjIiLCJwIjoic2hlZXRzLWppcmEifQ","EBT-66")</f>
        <v>EBT-66</v>
      </c>
      <c r="C192" s="10" t="s">
        <v>375</v>
      </c>
      <c r="D192" s="10" t="s">
        <v>103</v>
      </c>
      <c r="E192" s="6" t="s">
        <v>14</v>
      </c>
      <c r="F192" s="10" t="s">
        <v>355</v>
      </c>
      <c r="G192" s="10" t="s">
        <v>376</v>
      </c>
      <c r="H192" s="11" t="s">
        <v>377</v>
      </c>
      <c r="I192" s="11" t="s">
        <v>107</v>
      </c>
      <c r="J192" s="9" t="str">
        <f>HYPERLINK("https://group-qa5-3-project.atlassian.net/browse/EBT-90?atlOrigin=eyJpIjoiYzgwYTQ0ZjEyNzQzNGJhN2JmNjEyZTM0NmRhZWZhNjIiLCJwIjoic2hlZXRzLWppcmEifQ","EBT-90")</f>
        <v>EBT-90</v>
      </c>
      <c r="K192" s="10" t="s">
        <v>253</v>
      </c>
      <c r="L192" s="2"/>
    </row>
    <row r="193" spans="1:12" x14ac:dyDescent="0.25">
      <c r="A193" s="3" t="s">
        <v>11</v>
      </c>
      <c r="B193" s="4" t="str">
        <f>HYPERLINK("https://group-qa5-3-project.atlassian.net/browse/EBT-60?atlOrigin=eyJpIjoiYzgwYTQ0ZjEyNzQzNGJhN2JmNjEyZTM0NmRhZWZhNjIiLCJwIjoic2hlZXRzLWppcmEifQ","EBT-60")</f>
        <v>EBT-60</v>
      </c>
      <c r="C193" s="5" t="s">
        <v>385</v>
      </c>
      <c r="D193" s="5" t="s">
        <v>103</v>
      </c>
      <c r="E193" s="6" t="s">
        <v>14</v>
      </c>
      <c r="F193" s="5" t="s">
        <v>386</v>
      </c>
      <c r="G193" s="5" t="s">
        <v>387</v>
      </c>
      <c r="H193" s="7" t="s">
        <v>388</v>
      </c>
      <c r="I193" s="7" t="s">
        <v>107</v>
      </c>
      <c r="J193" s="4" t="str">
        <f>HYPERLINK("https://group-qa5-3-project.atlassian.net/browse/EBT-125?atlOrigin=eyJpIjoiYzgwYTQ0ZjEyNzQzNGJhN2JmNjEyZTM0NmRhZWZhNjIiLCJwIjoic2hlZXRzLWppcmEifQ","EBT-125")</f>
        <v>EBT-125</v>
      </c>
      <c r="K193" s="5" t="s">
        <v>253</v>
      </c>
      <c r="L193" s="2"/>
    </row>
    <row r="194" spans="1:12" x14ac:dyDescent="0.25">
      <c r="A194" s="8" t="s">
        <v>11</v>
      </c>
      <c r="B194" s="9" t="str">
        <f>HYPERLINK("https://group-qa5-3-project.atlassian.net/browse/EBT-59?atlOrigin=eyJpIjoiYzgwYTQ0ZjEyNzQzNGJhN2JmNjEyZTM0NmRhZWZhNjIiLCJwIjoic2hlZXRzLWppcmEifQ","EBT-59")</f>
        <v>EBT-59</v>
      </c>
      <c r="C194" s="10" t="s">
        <v>389</v>
      </c>
      <c r="D194" s="10" t="s">
        <v>103</v>
      </c>
      <c r="E194" s="6" t="s">
        <v>14</v>
      </c>
      <c r="F194" s="10" t="s">
        <v>386</v>
      </c>
      <c r="G194" s="10" t="s">
        <v>390</v>
      </c>
      <c r="H194" s="11" t="s">
        <v>391</v>
      </c>
      <c r="I194" s="11" t="s">
        <v>107</v>
      </c>
      <c r="J194" s="9" t="str">
        <f>HYPERLINK("https://group-qa5-3-project.atlassian.net/browse/EBT-125?atlOrigin=eyJpIjoiYzgwYTQ0ZjEyNzQzNGJhN2JmNjEyZTM0NmRhZWZhNjIiLCJwIjoic2hlZXRzLWppcmEifQ","EBT-125")</f>
        <v>EBT-125</v>
      </c>
      <c r="K194" s="10" t="s">
        <v>253</v>
      </c>
      <c r="L194" s="2"/>
    </row>
    <row r="195" spans="1:12" x14ac:dyDescent="0.25">
      <c r="A195" s="3" t="s">
        <v>11</v>
      </c>
      <c r="B195" s="4" t="str">
        <f>HYPERLINK("https://group-qa5-3-project.atlassian.net/browse/EBT-58?atlOrigin=eyJpIjoiYzgwYTQ0ZjEyNzQzNGJhN2JmNjEyZTM0NmRhZWZhNjIiLCJwIjoic2hlZXRzLWppcmEifQ","EBT-58")</f>
        <v>EBT-58</v>
      </c>
      <c r="C195" s="5" t="s">
        <v>392</v>
      </c>
      <c r="D195" s="5" t="s">
        <v>103</v>
      </c>
      <c r="E195" s="6" t="s">
        <v>14</v>
      </c>
      <c r="F195" s="5" t="s">
        <v>393</v>
      </c>
      <c r="G195" s="5" t="s">
        <v>394</v>
      </c>
      <c r="H195" s="7" t="s">
        <v>395</v>
      </c>
      <c r="I195" s="7" t="s">
        <v>107</v>
      </c>
      <c r="J195" s="4" t="str">
        <f>HYPERLINK("https://group-qa5-3-project.atlassian.net/browse/EBT-125?atlOrigin=eyJpIjoiYzgwYTQ0ZjEyNzQzNGJhN2JmNjEyZTM0NmRhZWZhNjIiLCJwIjoic2hlZXRzLWppcmEifQ","EBT-125")</f>
        <v>EBT-125</v>
      </c>
      <c r="K195" s="5" t="s">
        <v>253</v>
      </c>
      <c r="L195" s="2"/>
    </row>
    <row r="196" spans="1:12" x14ac:dyDescent="0.25">
      <c r="A196" s="3" t="s">
        <v>11</v>
      </c>
      <c r="B196" s="4" t="str">
        <f>HYPERLINK("https://group-qa5-3-project.atlassian.net/browse/EBT-51?atlOrigin=eyJpIjoiYzgwYTQ0ZjEyNzQzNGJhN2JmNjEyZTM0NmRhZWZhNjIiLCJwIjoic2hlZXRzLWppcmEifQ","EBT-51")</f>
        <v>EBT-51</v>
      </c>
      <c r="C196" s="5" t="s">
        <v>403</v>
      </c>
      <c r="D196" s="5" t="s">
        <v>103</v>
      </c>
      <c r="E196" s="6" t="s">
        <v>98</v>
      </c>
      <c r="F196" s="5" t="s">
        <v>404</v>
      </c>
      <c r="G196" s="5" t="s">
        <v>405</v>
      </c>
      <c r="H196" s="7" t="s">
        <v>406</v>
      </c>
      <c r="I196" s="7" t="s">
        <v>107</v>
      </c>
      <c r="J196" s="4" t="str">
        <f>HYPERLINK("https://group-qa5-3-project.atlassian.net/browse/EBT-90?atlOrigin=eyJpIjoiYzgwYTQ0ZjEyNzQzNGJhN2JmNjEyZTM0NmRhZWZhNjIiLCJwIjoic2hlZXRzLWppcmEifQ","EBT-90")</f>
        <v>EBT-90</v>
      </c>
      <c r="K196" s="5" t="s">
        <v>253</v>
      </c>
      <c r="L196" s="2"/>
    </row>
    <row r="197" spans="1:12" x14ac:dyDescent="0.25">
      <c r="A197" s="8" t="s">
        <v>11</v>
      </c>
      <c r="B197" s="9" t="str">
        <f>HYPERLINK("https://group-qa5-3-project.atlassian.net/browse/EBT-47?atlOrigin=eyJpIjoiYzgwYTQ0ZjEyNzQzNGJhN2JmNjEyZTM0NmRhZWZhNjIiLCJwIjoic2hlZXRzLWppcmEifQ","EBT-47")</f>
        <v>EBT-47</v>
      </c>
      <c r="C197" s="10" t="s">
        <v>412</v>
      </c>
      <c r="D197" s="10" t="s">
        <v>103</v>
      </c>
      <c r="E197" s="6" t="s">
        <v>14</v>
      </c>
      <c r="F197" s="10" t="s">
        <v>309</v>
      </c>
      <c r="G197" s="10" t="s">
        <v>413</v>
      </c>
      <c r="H197" s="11" t="s">
        <v>414</v>
      </c>
      <c r="I197" s="11" t="s">
        <v>107</v>
      </c>
      <c r="J197" s="9" t="str">
        <f>HYPERLINK("https://group-qa5-3-project.atlassian.net/browse/EBT-125?atlOrigin=eyJpIjoiYzgwYTQ0ZjEyNzQzNGJhN2JmNjEyZTM0NmRhZWZhNjIiLCJwIjoic2hlZXRzLWppcmEifQ","EBT-125")</f>
        <v>EBT-125</v>
      </c>
      <c r="K197" s="10" t="s">
        <v>253</v>
      </c>
      <c r="L197" s="2"/>
    </row>
    <row r="198" spans="1:12" x14ac:dyDescent="0.25">
      <c r="A198" s="3" t="s">
        <v>11</v>
      </c>
      <c r="B198" s="4" t="str">
        <f>HYPERLINK("https://group-qa5-3-project.atlassian.net/browse/EBT-46?atlOrigin=eyJpIjoiYzgwYTQ0ZjEyNzQzNGJhN2JmNjEyZTM0NmRhZWZhNjIiLCJwIjoic2hlZXRzLWppcmEifQ","EBT-46")</f>
        <v>EBT-46</v>
      </c>
      <c r="C198" s="5" t="s">
        <v>415</v>
      </c>
      <c r="D198" s="5" t="s">
        <v>103</v>
      </c>
      <c r="E198" s="6" t="s">
        <v>14</v>
      </c>
      <c r="F198" s="5" t="s">
        <v>386</v>
      </c>
      <c r="G198" s="5" t="s">
        <v>416</v>
      </c>
      <c r="H198" s="7" t="s">
        <v>417</v>
      </c>
      <c r="I198" s="7" t="s">
        <v>107</v>
      </c>
      <c r="J198" s="4" t="str">
        <f>HYPERLINK("https://group-qa5-3-project.atlassian.net/browse/EBT-125?atlOrigin=eyJpIjoiYzgwYTQ0ZjEyNzQzNGJhN2JmNjEyZTM0NmRhZWZhNjIiLCJwIjoic2hlZXRzLWppcmEifQ","EBT-125")</f>
        <v>EBT-125</v>
      </c>
      <c r="K198" s="5" t="s">
        <v>253</v>
      </c>
      <c r="L198" s="2"/>
    </row>
    <row r="199" spans="1:12" x14ac:dyDescent="0.25">
      <c r="A199" s="3" t="s">
        <v>11</v>
      </c>
      <c r="B199" s="4" t="str">
        <f>HYPERLINK("https://group-qa5-3-project.atlassian.net/browse/EBT-44?atlOrigin=eyJpIjoiYzgwYTQ0ZjEyNzQzNGJhN2JmNjEyZTM0NmRhZWZhNjIiLCJwIjoic2hlZXRzLWppcmEifQ","EBT-44")</f>
        <v>EBT-44</v>
      </c>
      <c r="C199" s="5" t="s">
        <v>419</v>
      </c>
      <c r="D199" s="5" t="s">
        <v>103</v>
      </c>
      <c r="E199" s="6" t="s">
        <v>93</v>
      </c>
      <c r="F199" s="5" t="s">
        <v>386</v>
      </c>
      <c r="G199" s="5" t="s">
        <v>420</v>
      </c>
      <c r="H199" s="7" t="s">
        <v>421</v>
      </c>
      <c r="I199" s="7" t="s">
        <v>107</v>
      </c>
      <c r="J199" s="4" t="str">
        <f>HYPERLINK("https://group-qa5-3-project.atlassian.net/browse/EBT-125?atlOrigin=eyJpIjoiYzgwYTQ0ZjEyNzQzNGJhN2JmNjEyZTM0NmRhZWZhNjIiLCJwIjoic2hlZXRzLWppcmEifQ","EBT-125")</f>
        <v>EBT-125</v>
      </c>
      <c r="K199" s="5" t="s">
        <v>253</v>
      </c>
      <c r="L199" s="2"/>
    </row>
    <row r="200" spans="1:12" x14ac:dyDescent="0.25">
      <c r="A200" s="14"/>
      <c r="B200" s="14"/>
      <c r="C200" s="15"/>
      <c r="D200" s="15"/>
      <c r="F200" s="15"/>
      <c r="G200" s="15"/>
      <c r="H200" s="14"/>
      <c r="I200" s="14"/>
      <c r="J200" s="14"/>
      <c r="K200" s="15"/>
      <c r="L200" s="2"/>
    </row>
    <row r="201" spans="1:12" x14ac:dyDescent="0.25">
      <c r="A201" s="16"/>
      <c r="B201" s="16"/>
      <c r="C201" s="17"/>
      <c r="D201" s="17"/>
      <c r="F201" s="17"/>
      <c r="G201" s="17"/>
      <c r="H201" s="16"/>
      <c r="I201" s="16"/>
      <c r="J201" s="16"/>
      <c r="K201" s="17"/>
      <c r="L201" s="2"/>
    </row>
    <row r="202" spans="1:12" x14ac:dyDescent="0.25">
      <c r="A202" s="14"/>
      <c r="B202" s="14"/>
      <c r="C202" s="15"/>
      <c r="D202" s="15"/>
      <c r="F202" s="15"/>
      <c r="G202" s="15"/>
      <c r="H202" s="14"/>
      <c r="I202" s="14"/>
      <c r="J202" s="14"/>
      <c r="K202" s="15"/>
      <c r="L202" s="2"/>
    </row>
  </sheetData>
  <autoFilter ref="A1:K199">
    <sortState ref="A2:K199">
      <sortCondition descending="1" ref="D1:D199"/>
    </sortState>
  </autoFilter>
  <conditionalFormatting sqref="A1:A202">
    <cfRule type="containsText" dxfId="1" priority="1" operator="containsText" text="Bug">
      <formula>NOT(ISERROR(SEARCH(("Bug"),(A1))))</formula>
    </cfRule>
  </conditionalFormatting>
  <conditionalFormatting sqref="A1:A202">
    <cfRule type="containsText" dxfId="0" priority="2" operator="containsText" text="Epic">
      <formula>NOT(ISERROR(SEARCH(("Epic"),(A1))))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BugReport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Svetlana</dc:creator>
  <cp:lastModifiedBy>Пользователь Windows</cp:lastModifiedBy>
  <dcterms:created xsi:type="dcterms:W3CDTF">2021-11-08T14:43:01Z</dcterms:created>
  <dcterms:modified xsi:type="dcterms:W3CDTF">2021-11-08T14:43:01Z</dcterms:modified>
</cp:coreProperties>
</file>