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viatoslavS\GitHub\QueryGenerator\"/>
    </mc:Choice>
  </mc:AlternateContent>
  <xr:revisionPtr revIDLastSave="0" documentId="13_ncr:1_{E9BE72FF-F21C-49AE-A3A5-5E710B5E1BD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Lower BR Odds 93.5" sheetId="1" r:id="rId1"/>
    <sheet name="Math For DB " sheetId="4" r:id="rId2"/>
    <sheet name="OLD DB 93.5" sheetId="7" r:id="rId3"/>
    <sheet name="DB FORMA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4" l="1"/>
  <c r="H58" i="1"/>
  <c r="E59" i="1" l="1"/>
  <c r="L3" i="1"/>
  <c r="L16" i="1" s="1"/>
  <c r="M16" i="1" s="1"/>
  <c r="L27" i="1" l="1"/>
  <c r="M27" i="1" s="1"/>
  <c r="L11" i="1"/>
  <c r="M11" i="1" s="1"/>
  <c r="L7" i="1"/>
  <c r="M7" i="1" s="1"/>
  <c r="L15" i="1"/>
  <c r="M15" i="1" s="1"/>
  <c r="L10" i="1"/>
  <c r="M10" i="1" s="1"/>
  <c r="L6" i="1"/>
  <c r="M6" i="1" s="1"/>
  <c r="L39" i="1"/>
  <c r="M39" i="1" s="1"/>
  <c r="L12" i="1"/>
  <c r="M12" i="1" s="1"/>
  <c r="L8" i="1"/>
  <c r="M8" i="1" s="1"/>
  <c r="L51" i="1"/>
  <c r="M51" i="1" s="1"/>
  <c r="L14" i="1"/>
  <c r="M14" i="1" s="1"/>
  <c r="L9" i="1"/>
  <c r="M9" i="1" s="1"/>
  <c r="L32" i="1"/>
  <c r="M32" i="1" s="1"/>
  <c r="L20" i="1"/>
  <c r="M20" i="1" s="1"/>
  <c r="L43" i="1"/>
  <c r="M43" i="1" s="1"/>
  <c r="L42" i="1"/>
  <c r="M42" i="1" s="1"/>
  <c r="L18" i="1"/>
  <c r="M18" i="1" s="1"/>
  <c r="L53" i="1"/>
  <c r="M53" i="1" s="1"/>
  <c r="L41" i="1"/>
  <c r="M41" i="1" s="1"/>
  <c r="L29" i="1"/>
  <c r="M29" i="1" s="1"/>
  <c r="L17" i="1"/>
  <c r="M17" i="1" s="1"/>
  <c r="L5" i="1"/>
  <c r="M5" i="1" s="1"/>
  <c r="L50" i="1"/>
  <c r="M50" i="1" s="1"/>
  <c r="L38" i="1"/>
  <c r="M38" i="1" s="1"/>
  <c r="L26" i="1"/>
  <c r="M26" i="1" s="1"/>
  <c r="L49" i="1"/>
  <c r="M49" i="1" s="1"/>
  <c r="L37" i="1"/>
  <c r="M37" i="1" s="1"/>
  <c r="L25" i="1"/>
  <c r="M25" i="1" s="1"/>
  <c r="L13" i="1"/>
  <c r="M13" i="1" s="1"/>
  <c r="L48" i="1"/>
  <c r="M48" i="1" s="1"/>
  <c r="L36" i="1"/>
  <c r="M36" i="1" s="1"/>
  <c r="L24" i="1"/>
  <c r="M24" i="1" s="1"/>
  <c r="L47" i="1"/>
  <c r="M47" i="1" s="1"/>
  <c r="L35" i="1"/>
  <c r="M35" i="1" s="1"/>
  <c r="L23" i="1"/>
  <c r="M23" i="1" s="1"/>
  <c r="L46" i="1"/>
  <c r="M46" i="1" s="1"/>
  <c r="L34" i="1"/>
  <c r="M34" i="1" s="1"/>
  <c r="L22" i="1"/>
  <c r="M22" i="1" s="1"/>
  <c r="L45" i="1"/>
  <c r="M45" i="1" s="1"/>
  <c r="L33" i="1"/>
  <c r="M33" i="1" s="1"/>
  <c r="L21" i="1"/>
  <c r="M21" i="1" s="1"/>
  <c r="L44" i="1"/>
  <c r="M44" i="1" s="1"/>
  <c r="L4" i="1"/>
  <c r="M4" i="1" s="1"/>
  <c r="L31" i="1"/>
  <c r="M31" i="1" s="1"/>
  <c r="L19" i="1"/>
  <c r="M19" i="1" s="1"/>
  <c r="L54" i="1"/>
  <c r="M54" i="1" s="1"/>
  <c r="L30" i="1"/>
  <c r="M30" i="1" s="1"/>
  <c r="L52" i="1"/>
  <c r="M52" i="1" s="1"/>
  <c r="L40" i="1"/>
  <c r="M40" i="1" s="1"/>
  <c r="L28" i="1"/>
  <c r="M28" i="1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3" i="4"/>
  <c r="G53" i="4"/>
  <c r="E53" i="4" s="1"/>
  <c r="G52" i="4"/>
  <c r="E52" i="4" s="1"/>
  <c r="G51" i="4"/>
  <c r="E51" i="4" s="1"/>
  <c r="G50" i="4"/>
  <c r="E50" i="4" s="1"/>
  <c r="G49" i="4"/>
  <c r="E49" i="4" s="1"/>
  <c r="G48" i="4"/>
  <c r="E48" i="4" s="1"/>
  <c r="G47" i="4"/>
  <c r="E47" i="4" s="1"/>
  <c r="G46" i="4"/>
  <c r="E46" i="4" s="1"/>
  <c r="G45" i="4"/>
  <c r="E45" i="4" s="1"/>
  <c r="G44" i="4"/>
  <c r="E44" i="4" s="1"/>
  <c r="G43" i="4"/>
  <c r="E43" i="4" s="1"/>
  <c r="G42" i="4"/>
  <c r="E42" i="4" s="1"/>
  <c r="G41" i="4"/>
  <c r="E41" i="4" s="1"/>
  <c r="G40" i="4"/>
  <c r="E40" i="4" s="1"/>
  <c r="G39" i="4"/>
  <c r="E39" i="4" s="1"/>
  <c r="G38" i="4"/>
  <c r="E38" i="4" s="1"/>
  <c r="G37" i="4"/>
  <c r="E37" i="4" s="1"/>
  <c r="G36" i="4"/>
  <c r="E36" i="4" s="1"/>
  <c r="G35" i="4"/>
  <c r="E35" i="4" s="1"/>
  <c r="G34" i="4"/>
  <c r="E34" i="4" s="1"/>
  <c r="G33" i="4"/>
  <c r="E33" i="4" s="1"/>
  <c r="G32" i="4"/>
  <c r="E32" i="4" s="1"/>
  <c r="G31" i="4"/>
  <c r="E31" i="4" s="1"/>
  <c r="G30" i="4"/>
  <c r="E30" i="4" s="1"/>
  <c r="G29" i="4"/>
  <c r="E29" i="4" s="1"/>
  <c r="G28" i="4"/>
  <c r="E28" i="4" s="1"/>
  <c r="G27" i="4"/>
  <c r="E27" i="4" s="1"/>
  <c r="G26" i="4"/>
  <c r="E26" i="4" s="1"/>
  <c r="G25" i="4"/>
  <c r="E25" i="4" s="1"/>
  <c r="G24" i="4"/>
  <c r="E24" i="4" s="1"/>
  <c r="G23" i="4"/>
  <c r="E23" i="4" s="1"/>
  <c r="G22" i="4"/>
  <c r="E22" i="4" s="1"/>
  <c r="G21" i="4"/>
  <c r="E21" i="4" s="1"/>
  <c r="G20" i="4"/>
  <c r="E20" i="4" s="1"/>
  <c r="G19" i="4"/>
  <c r="E19" i="4" s="1"/>
  <c r="G18" i="4"/>
  <c r="E18" i="4" s="1"/>
  <c r="G17" i="4"/>
  <c r="E17" i="4" s="1"/>
  <c r="G16" i="4"/>
  <c r="E16" i="4" s="1"/>
  <c r="G15" i="4"/>
  <c r="E15" i="4" s="1"/>
  <c r="G14" i="4"/>
  <c r="E14" i="4" s="1"/>
  <c r="G13" i="4"/>
  <c r="E13" i="4" s="1"/>
  <c r="G12" i="4"/>
  <c r="E12" i="4" s="1"/>
  <c r="G11" i="4"/>
  <c r="E11" i="4" s="1"/>
  <c r="G10" i="4"/>
  <c r="E10" i="4" s="1"/>
  <c r="G9" i="4"/>
  <c r="E9" i="4" s="1"/>
  <c r="G8" i="4"/>
  <c r="E8" i="4" s="1"/>
  <c r="G7" i="4"/>
  <c r="E7" i="4" s="1"/>
  <c r="G6" i="4"/>
  <c r="E6" i="4" s="1"/>
  <c r="G5" i="4"/>
  <c r="E5" i="4" s="1"/>
  <c r="G4" i="4"/>
  <c r="E4" i="4" s="1"/>
  <c r="G3" i="4"/>
  <c r="H55" i="1"/>
  <c r="C9" i="1" s="1"/>
  <c r="C10" i="1" s="1"/>
  <c r="I54" i="1"/>
  <c r="G54" i="1" s="1"/>
  <c r="F54" i="1"/>
  <c r="E54" i="1"/>
  <c r="I53" i="1"/>
  <c r="G53" i="1" s="1"/>
  <c r="F53" i="1"/>
  <c r="E53" i="1"/>
  <c r="I52" i="1"/>
  <c r="G52" i="1" s="1"/>
  <c r="F52" i="1"/>
  <c r="E52" i="1"/>
  <c r="I51" i="1"/>
  <c r="G51" i="1" s="1"/>
  <c r="F51" i="1"/>
  <c r="E51" i="1"/>
  <c r="I50" i="1"/>
  <c r="G50" i="1" s="1"/>
  <c r="F50" i="1"/>
  <c r="E50" i="1"/>
  <c r="I49" i="1"/>
  <c r="G49" i="1" s="1"/>
  <c r="F49" i="1"/>
  <c r="E49" i="1"/>
  <c r="I48" i="1"/>
  <c r="G48" i="1" s="1"/>
  <c r="F48" i="1"/>
  <c r="E48" i="1"/>
  <c r="I47" i="1"/>
  <c r="G47" i="1" s="1"/>
  <c r="F47" i="1"/>
  <c r="E47" i="1"/>
  <c r="I46" i="1"/>
  <c r="G46" i="1" s="1"/>
  <c r="F46" i="1"/>
  <c r="E46" i="1"/>
  <c r="I45" i="1"/>
  <c r="G45" i="1" s="1"/>
  <c r="F45" i="1"/>
  <c r="E45" i="1"/>
  <c r="I44" i="1"/>
  <c r="G44" i="1" s="1"/>
  <c r="F44" i="1"/>
  <c r="E44" i="1"/>
  <c r="I43" i="1"/>
  <c r="G43" i="1" s="1"/>
  <c r="F43" i="1"/>
  <c r="E43" i="1"/>
  <c r="I42" i="1"/>
  <c r="G42" i="1" s="1"/>
  <c r="F42" i="1"/>
  <c r="E42" i="1"/>
  <c r="I41" i="1"/>
  <c r="G41" i="1" s="1"/>
  <c r="F41" i="1"/>
  <c r="E41" i="1"/>
  <c r="I40" i="1"/>
  <c r="G40" i="1" s="1"/>
  <c r="F40" i="1"/>
  <c r="E40" i="1"/>
  <c r="I39" i="1"/>
  <c r="G39" i="1" s="1"/>
  <c r="F39" i="1"/>
  <c r="E39" i="1"/>
  <c r="I38" i="1"/>
  <c r="G38" i="1" s="1"/>
  <c r="F38" i="1"/>
  <c r="E38" i="1"/>
  <c r="I37" i="1"/>
  <c r="G37" i="1" s="1"/>
  <c r="F37" i="1"/>
  <c r="E37" i="1"/>
  <c r="I36" i="1"/>
  <c r="G36" i="1" s="1"/>
  <c r="F36" i="1"/>
  <c r="E36" i="1"/>
  <c r="I35" i="1"/>
  <c r="G35" i="1" s="1"/>
  <c r="F35" i="1"/>
  <c r="E35" i="1"/>
  <c r="I34" i="1"/>
  <c r="G34" i="1" s="1"/>
  <c r="F34" i="1"/>
  <c r="E34" i="1"/>
  <c r="I33" i="1"/>
  <c r="G33" i="1" s="1"/>
  <c r="F33" i="1"/>
  <c r="E33" i="1"/>
  <c r="I32" i="1"/>
  <c r="G32" i="1" s="1"/>
  <c r="F32" i="1"/>
  <c r="E32" i="1"/>
  <c r="I31" i="1"/>
  <c r="G31" i="1" s="1"/>
  <c r="F31" i="1"/>
  <c r="E31" i="1"/>
  <c r="I30" i="1"/>
  <c r="G30" i="1" s="1"/>
  <c r="F30" i="1"/>
  <c r="E30" i="1"/>
  <c r="I29" i="1"/>
  <c r="G29" i="1" s="1"/>
  <c r="F29" i="1"/>
  <c r="E29" i="1"/>
  <c r="I28" i="1"/>
  <c r="G28" i="1" s="1"/>
  <c r="F28" i="1"/>
  <c r="E28" i="1"/>
  <c r="I27" i="1"/>
  <c r="G27" i="1" s="1"/>
  <c r="F27" i="1"/>
  <c r="E27" i="1"/>
  <c r="I26" i="1"/>
  <c r="G26" i="1" s="1"/>
  <c r="F26" i="1"/>
  <c r="E26" i="1"/>
  <c r="I25" i="1"/>
  <c r="G25" i="1" s="1"/>
  <c r="F25" i="1"/>
  <c r="E25" i="1"/>
  <c r="I24" i="1"/>
  <c r="G24" i="1" s="1"/>
  <c r="F24" i="1"/>
  <c r="E24" i="1"/>
  <c r="I23" i="1"/>
  <c r="G23" i="1" s="1"/>
  <c r="F23" i="1"/>
  <c r="E23" i="1"/>
  <c r="I22" i="1"/>
  <c r="G22" i="1" s="1"/>
  <c r="F22" i="1"/>
  <c r="E22" i="1"/>
  <c r="I21" i="1"/>
  <c r="G21" i="1" s="1"/>
  <c r="F21" i="1"/>
  <c r="E21" i="1"/>
  <c r="I20" i="1"/>
  <c r="G20" i="1" s="1"/>
  <c r="F20" i="1"/>
  <c r="E20" i="1"/>
  <c r="I19" i="1"/>
  <c r="G19" i="1" s="1"/>
  <c r="F19" i="1"/>
  <c r="E19" i="1"/>
  <c r="I18" i="1"/>
  <c r="G18" i="1" s="1"/>
  <c r="F18" i="1"/>
  <c r="E18" i="1"/>
  <c r="I17" i="1"/>
  <c r="G17" i="1" s="1"/>
  <c r="F17" i="1"/>
  <c r="E17" i="1"/>
  <c r="I16" i="1"/>
  <c r="G16" i="1" s="1"/>
  <c r="F16" i="1"/>
  <c r="E16" i="1"/>
  <c r="I15" i="1"/>
  <c r="G15" i="1" s="1"/>
  <c r="F15" i="1"/>
  <c r="E15" i="1"/>
  <c r="I14" i="1"/>
  <c r="G14" i="1" s="1"/>
  <c r="F14" i="1"/>
  <c r="E14" i="1"/>
  <c r="I13" i="1"/>
  <c r="G13" i="1" s="1"/>
  <c r="F13" i="1"/>
  <c r="E13" i="1"/>
  <c r="I12" i="1"/>
  <c r="G12" i="1" s="1"/>
  <c r="F12" i="1"/>
  <c r="E12" i="1"/>
  <c r="I11" i="1"/>
  <c r="G11" i="1" s="1"/>
  <c r="F11" i="1"/>
  <c r="E11" i="1"/>
  <c r="I10" i="1"/>
  <c r="G10" i="1" s="1"/>
  <c r="F10" i="1"/>
  <c r="E10" i="1"/>
  <c r="I9" i="1"/>
  <c r="G9" i="1" s="1"/>
  <c r="F9" i="1"/>
  <c r="E9" i="1"/>
  <c r="I8" i="1"/>
  <c r="G8" i="1" s="1"/>
  <c r="F8" i="1"/>
  <c r="E8" i="1"/>
  <c r="I7" i="1"/>
  <c r="G7" i="1" s="1"/>
  <c r="F7" i="1"/>
  <c r="E7" i="1"/>
  <c r="I6" i="1"/>
  <c r="G6" i="1" s="1"/>
  <c r="F6" i="1"/>
  <c r="E6" i="1"/>
  <c r="I5" i="1"/>
  <c r="G5" i="1" s="1"/>
  <c r="F5" i="1"/>
  <c r="E5" i="1"/>
  <c r="I4" i="1"/>
  <c r="G4" i="1" s="1"/>
  <c r="F4" i="1"/>
  <c r="E4" i="1"/>
  <c r="G54" i="4" l="1"/>
  <c r="C24" i="1"/>
  <c r="C25" i="1" s="1"/>
  <c r="G55" i="1"/>
  <c r="C4" i="1" s="1"/>
  <c r="I55" i="1"/>
  <c r="C31" i="1"/>
  <c r="C32" i="1" s="1"/>
  <c r="C30" i="1"/>
  <c r="E3" i="4"/>
  <c r="E54" i="4" s="1"/>
  <c r="C12" i="1"/>
  <c r="C18" i="1"/>
  <c r="C19" i="1" s="1"/>
  <c r="C5" i="1"/>
  <c r="C11" i="1"/>
  <c r="C6" i="1" s="1"/>
  <c r="C33" i="1"/>
  <c r="C17" i="1"/>
  <c r="C23" i="1"/>
  <c r="H59" i="1" l="1"/>
  <c r="I58" i="1"/>
</calcChain>
</file>

<file path=xl/sharedStrings.xml><?xml version="1.0" encoding="utf-8"?>
<sst xmlns="http://schemas.openxmlformats.org/spreadsheetml/2006/main" count="150" uniqueCount="36">
  <si>
    <t>Enchanted Forest  General</t>
  </si>
  <si>
    <t>Prize</t>
  </si>
  <si>
    <t>Odds</t>
  </si>
  <si>
    <t>Probability</t>
  </si>
  <si>
    <t>E_Return</t>
  </si>
  <si>
    <t># of tckts</t>
  </si>
  <si>
    <t>Amount</t>
  </si>
  <si>
    <t>RTP</t>
  </si>
  <si>
    <t>Odds per Ticket (1 to ..)</t>
  </si>
  <si>
    <t>Odds per Game (1 to ..)</t>
  </si>
  <si>
    <t>Tickets per game</t>
  </si>
  <si>
    <t>Total no of Tickets</t>
  </si>
  <si>
    <t>Total # of winning Tickets</t>
  </si>
  <si>
    <t>Win prob. Per Ticket</t>
  </si>
  <si>
    <t>Win prob. Per Game</t>
  </si>
  <si>
    <t xml:space="preserve">RTP Main </t>
  </si>
  <si>
    <t>Magical Win X6.5-X16.5</t>
  </si>
  <si>
    <t>AVG prize</t>
  </si>
  <si>
    <t>Probability single tckt</t>
  </si>
  <si>
    <t>Odds single tckt</t>
  </si>
  <si>
    <t>Enchanted Win  X17- 5000</t>
  </si>
  <si>
    <t xml:space="preserve">Bonus game </t>
  </si>
  <si>
    <t xml:space="preserve">Prize Factor </t>
  </si>
  <si>
    <t>Parameters</t>
  </si>
  <si>
    <t>B27</t>
  </si>
  <si>
    <t>No of cards</t>
  </si>
  <si>
    <t>Prize Amount</t>
  </si>
  <si>
    <t>GameID</t>
  </si>
  <si>
    <t>PrizeFactor</t>
  </si>
  <si>
    <t>PrizeDescription</t>
  </si>
  <si>
    <t>NoOfCards</t>
  </si>
  <si>
    <t>AccumulatedNoOfCards</t>
  </si>
  <si>
    <t>RTPPercentage</t>
  </si>
  <si>
    <t>CasinoID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</si>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</sst>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0.0000000000%"/>
  </numFmts>
  <fonts count="14">
    <font>
      <sz val="11"/>
      <color theme="1"/>
      <name val="Arial"/>
    </font>
    <font>
      <sz val="10"/>
      <color theme="1"/>
      <name val="Helvetica Neue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22"/>
      <color theme="1"/>
      <name val="Calibri"/>
      <family val="2"/>
    </font>
    <font>
      <sz val="11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00B0F0"/>
      </patternFill>
    </fill>
    <fill>
      <patternFill patternType="solid">
        <fgColor rgb="FF953734"/>
        <bgColor rgb="FF953734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9" fontId="2" fillId="0" borderId="2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0" fontId="2" fillId="0" borderId="0" xfId="0" applyNumberFormat="1" applyFont="1"/>
    <xf numFmtId="164" fontId="10" fillId="3" borderId="5" xfId="0" applyNumberFormat="1" applyFont="1" applyFill="1" applyBorder="1"/>
    <xf numFmtId="165" fontId="10" fillId="5" borderId="5" xfId="0" applyNumberFormat="1" applyFont="1" applyFill="1" applyBorder="1"/>
    <xf numFmtId="165" fontId="10" fillId="3" borderId="5" xfId="0" applyNumberFormat="1" applyFont="1" applyFill="1" applyBorder="1"/>
    <xf numFmtId="10" fontId="10" fillId="3" borderId="5" xfId="0" applyNumberFormat="1" applyFont="1" applyFill="1" applyBorder="1"/>
    <xf numFmtId="166" fontId="10" fillId="3" borderId="5" xfId="0" applyNumberFormat="1" applyFont="1" applyFill="1" applyBorder="1"/>
    <xf numFmtId="0" fontId="11" fillId="0" borderId="0" xfId="0" applyFont="1"/>
    <xf numFmtId="3" fontId="4" fillId="6" borderId="4" xfId="0" applyNumberFormat="1" applyFont="1" applyFill="1" applyBorder="1" applyAlignment="1">
      <alignment horizontal="center"/>
    </xf>
    <xf numFmtId="3" fontId="4" fillId="6" borderId="5" xfId="0" applyNumberFormat="1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4" fontId="10" fillId="7" borderId="5" xfId="0" applyNumberFormat="1" applyFont="1" applyFill="1" applyBorder="1"/>
    <xf numFmtId="3" fontId="4" fillId="6" borderId="5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39" fontId="2" fillId="6" borderId="6" xfId="0" applyNumberFormat="1" applyFont="1" applyFill="1" applyBorder="1" applyAlignment="1">
      <alignment horizontal="center"/>
    </xf>
    <xf numFmtId="10" fontId="2" fillId="6" borderId="4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3" fontId="2" fillId="6" borderId="4" xfId="0" applyNumberFormat="1" applyFont="1" applyFill="1" applyBorder="1" applyAlignment="1">
      <alignment horizontal="center"/>
    </xf>
    <xf numFmtId="10" fontId="1" fillId="9" borderId="4" xfId="0" applyNumberFormat="1" applyFont="1" applyFill="1" applyBorder="1"/>
    <xf numFmtId="3" fontId="1" fillId="9" borderId="4" xfId="0" applyNumberFormat="1" applyFont="1" applyFill="1" applyBorder="1"/>
    <xf numFmtId="3" fontId="2" fillId="9" borderId="4" xfId="0" applyNumberFormat="1" applyFont="1" applyFill="1" applyBorder="1"/>
    <xf numFmtId="3" fontId="2" fillId="0" borderId="0" xfId="0" applyNumberFormat="1" applyFont="1"/>
    <xf numFmtId="0" fontId="2" fillId="0" borderId="6" xfId="0" applyFont="1" applyBorder="1" applyAlignment="1">
      <alignment horizontal="center"/>
    </xf>
    <xf numFmtId="39" fontId="2" fillId="10" borderId="2" xfId="0" applyNumberFormat="1" applyFont="1" applyFill="1" applyBorder="1" applyAlignment="1">
      <alignment horizontal="center"/>
    </xf>
    <xf numFmtId="10" fontId="2" fillId="10" borderId="4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center"/>
    </xf>
    <xf numFmtId="0" fontId="0" fillId="0" borderId="8" xfId="0" applyFont="1" applyBorder="1" applyAlignment="1"/>
    <xf numFmtId="10" fontId="0" fillId="0" borderId="8" xfId="2" applyNumberFormat="1" applyFont="1" applyBorder="1" applyAlignment="1"/>
    <xf numFmtId="10" fontId="0" fillId="0" borderId="0" xfId="2" applyNumberFormat="1" applyFont="1" applyAlignment="1"/>
    <xf numFmtId="165" fontId="0" fillId="0" borderId="8" xfId="1" applyNumberFormat="1" applyFont="1" applyBorder="1" applyAlignment="1"/>
    <xf numFmtId="165" fontId="0" fillId="0" borderId="0" xfId="1" applyNumberFormat="1" applyFont="1" applyAlignment="1"/>
    <xf numFmtId="0" fontId="3" fillId="0" borderId="7" xfId="0" applyFont="1" applyFill="1" applyBorder="1" applyAlignment="1">
      <alignment wrapText="1"/>
    </xf>
    <xf numFmtId="0" fontId="3" fillId="0" borderId="7" xfId="0" applyFont="1" applyFill="1" applyBorder="1" applyAlignment="1"/>
    <xf numFmtId="3" fontId="2" fillId="0" borderId="7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3" fontId="12" fillId="8" borderId="9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3" fontId="8" fillId="8" borderId="9" xfId="0" applyNumberFormat="1" applyFont="1" applyFill="1" applyBorder="1" applyAlignment="1">
      <alignment horizontal="center"/>
    </xf>
    <xf numFmtId="3" fontId="1" fillId="9" borderId="5" xfId="0" applyNumberFormat="1" applyFont="1" applyFill="1" applyBorder="1"/>
    <xf numFmtId="0" fontId="7" fillId="0" borderId="11" xfId="0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2" fillId="6" borderId="11" xfId="0" applyNumberFormat="1" applyFont="1" applyFill="1" applyBorder="1" applyAlignment="1">
      <alignment horizontal="center"/>
    </xf>
    <xf numFmtId="3" fontId="2" fillId="9" borderId="11" xfId="0" applyNumberFormat="1" applyFont="1" applyFill="1" applyBorder="1"/>
    <xf numFmtId="43" fontId="1" fillId="0" borderId="0" xfId="0" applyNumberFormat="1" applyFont="1"/>
    <xf numFmtId="167" fontId="10" fillId="3" borderId="5" xfId="0" applyNumberFormat="1" applyFont="1" applyFill="1" applyBorder="1"/>
    <xf numFmtId="164" fontId="1" fillId="0" borderId="0" xfId="0" applyNumberFormat="1" applyFont="1"/>
    <xf numFmtId="0" fontId="13" fillId="0" borderId="0" xfId="0" applyFont="1" applyAlignme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</cellXfs>
  <cellStyles count="3">
    <cellStyle name="Comma" xfId="1" builtinId="3"/>
    <cellStyle name="Normal" xfId="0" builtinId="0"/>
    <cellStyle name="Percent" xfId="2" builtinId="5"/>
  </cellStyles>
  <dxfs count="11"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DBFormat" displayName="TDBFormat" ref="A1:H52" totalsRowShown="0" headerRowDxfId="10">
  <sortState xmlns:xlrd2="http://schemas.microsoft.com/office/spreadsheetml/2017/richdata2" ref="A2:H52">
    <sortCondition descending="1" ref="B1:B52"/>
  </sortState>
  <tableColumns count="8">
    <tableColumn id="1" xr3:uid="{00000000-0010-0000-0000-000001000000}" name="GameID" dataDxfId="9"/>
    <tableColumn id="2" xr3:uid="{00000000-0010-0000-0000-000002000000}" name="PrizeFactor" dataDxfId="8"/>
    <tableColumn id="3" xr3:uid="{00000000-0010-0000-0000-000003000000}" name="PrizeDescription" dataDxfId="7"/>
    <tableColumn id="4" xr3:uid="{00000000-0010-0000-0000-000004000000}" name="NoOfCards" dataDxfId="6"/>
    <tableColumn id="5" xr3:uid="{00000000-0010-0000-0000-000005000000}" name="AccumulatedNoOfCards" dataDxfId="5" dataCellStyle="Comma"/>
    <tableColumn id="6" xr3:uid="{00000000-0010-0000-0000-000006000000}" name="Probability" dataDxfId="4"/>
    <tableColumn id="7" xr3:uid="{00000000-0010-0000-0000-000007000000}" name="Parameters" dataDxfId="3"/>
    <tableColumn id="8" xr3:uid="{00000000-0010-0000-0000-000008000000}" name="RTPPercentage" dataDxfId="2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DBFormat" displayName="TDBFormat_1" ref="A1:H36" totalsRowShown="0">
  <sortState xmlns:xlrd2="http://schemas.microsoft.com/office/spreadsheetml/2017/richdata2" ref="A2:H36">
    <sortCondition descending="1" ref="C1:C36"/>
  </sortState>
  <tableColumns count="8">
    <tableColumn id="1" xr3:uid="{00000000-0010-0000-0100-000001000000}" name="GameID"/>
    <tableColumn id="9" xr3:uid="{00000000-0010-0000-0100-000009000000}" name="CasinoID"/>
    <tableColumn id="2" xr3:uid="{00000000-0010-0000-0100-000002000000}" name="PrizeFactor"/>
    <tableColumn id="3" xr3:uid="{00000000-0010-0000-0100-000003000000}" name="PrizeDescription"/>
    <tableColumn id="4" xr3:uid="{00000000-0010-0000-0100-000004000000}" name="NoOfCards"/>
    <tableColumn id="5" xr3:uid="{00000000-0010-0000-0100-000005000000}" name="AccumulatedNoOfCards"/>
    <tableColumn id="6" xr3:uid="{00000000-0010-0000-0100-000006000000}" name="Status"/>
    <tableColumn id="7" xr3:uid="{00000000-0010-0000-0100-000007000000}" name="Paramet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opLeftCell="A36" workbookViewId="0">
      <selection activeCell="H4" sqref="H4:H54"/>
    </sheetView>
  </sheetViews>
  <sheetFormatPr defaultColWidth="12.59765625" defaultRowHeight="15" customHeight="1"/>
  <cols>
    <col min="1" max="1" width="7" customWidth="1"/>
    <col min="2" max="2" width="29.09765625" customWidth="1"/>
    <col min="3" max="3" width="23.8984375" customWidth="1"/>
    <col min="4" max="4" width="9.19921875" bestFit="1" customWidth="1"/>
    <col min="5" max="5" width="11.59765625" customWidth="1"/>
    <col min="6" max="6" width="10.3984375" customWidth="1"/>
    <col min="7" max="7" width="8.3984375" customWidth="1"/>
    <col min="8" max="8" width="11.19921875" bestFit="1" customWidth="1"/>
    <col min="9" max="9" width="8.8984375" customWidth="1"/>
    <col min="10" max="10" width="9.59765625" customWidth="1"/>
    <col min="11" max="11" width="11.59765625" customWidth="1"/>
    <col min="12" max="12" width="13.8984375" customWidth="1"/>
    <col min="13" max="13" width="7.8984375" customWidth="1"/>
    <col min="14" max="26" width="13.19921875" customWidth="1"/>
  </cols>
  <sheetData>
    <row r="1" spans="1:15" ht="14.4">
      <c r="A1" s="1"/>
      <c r="B1" s="1"/>
      <c r="C1" s="1"/>
      <c r="D1" s="2"/>
      <c r="E1" s="1"/>
      <c r="F1" s="1"/>
      <c r="G1" s="1"/>
      <c r="H1" s="1"/>
      <c r="I1" s="1"/>
    </row>
    <row r="2" spans="1:15" ht="14.4">
      <c r="A2" s="1"/>
      <c r="B2" s="1"/>
      <c r="C2" s="1"/>
      <c r="D2" s="2"/>
      <c r="E2" s="1"/>
      <c r="F2" s="1"/>
      <c r="G2" s="1"/>
      <c r="H2" s="1"/>
      <c r="I2" s="1"/>
    </row>
    <row r="3" spans="1:15" ht="28.8">
      <c r="A3" s="1"/>
      <c r="B3" s="60" t="s">
        <v>0</v>
      </c>
      <c r="C3" s="61"/>
      <c r="D3" s="3" t="s">
        <v>1</v>
      </c>
      <c r="E3" s="4" t="s">
        <v>2</v>
      </c>
      <c r="F3" s="4" t="s">
        <v>3</v>
      </c>
      <c r="G3" s="4" t="s">
        <v>4</v>
      </c>
      <c r="H3" s="45" t="s">
        <v>5</v>
      </c>
      <c r="I3" s="52" t="s">
        <v>6</v>
      </c>
      <c r="J3" s="42"/>
      <c r="K3" s="43"/>
      <c r="L3">
        <f>SUM(93.5/87)</f>
        <v>1.0747126436781609</v>
      </c>
    </row>
    <row r="4" spans="1:15" ht="14.4">
      <c r="A4" s="1"/>
      <c r="B4" s="5" t="s">
        <v>7</v>
      </c>
      <c r="C4" s="57">
        <f>G55</f>
        <v>0.95500019809323866</v>
      </c>
      <c r="D4" s="6">
        <v>1</v>
      </c>
      <c r="E4" s="7">
        <f t="shared" ref="E4:E54" si="0">$C$8/H4</f>
        <v>12.803930129188652</v>
      </c>
      <c r="F4" s="8">
        <f t="shared" ref="F4:G4" si="1">H4/$C$8</f>
        <v>7.8101019758014492E-2</v>
      </c>
      <c r="G4" s="9">
        <f t="shared" si="1"/>
        <v>7.8101019758014492E-2</v>
      </c>
      <c r="H4" s="46">
        <v>240501</v>
      </c>
      <c r="I4" s="53">
        <f t="shared" ref="I4:I54" si="2">D4*H4</f>
        <v>240501</v>
      </c>
      <c r="J4" s="44"/>
      <c r="K4" s="46">
        <v>230500</v>
      </c>
      <c r="L4" s="11">
        <f>H4*$L$3</f>
        <v>258469.46551724136</v>
      </c>
      <c r="M4">
        <f>ROUNDUP(L4,0)</f>
        <v>258470</v>
      </c>
      <c r="N4">
        <v>230526</v>
      </c>
      <c r="O4" s="12"/>
    </row>
    <row r="5" spans="1:15" ht="14.4">
      <c r="A5" s="1"/>
      <c r="B5" s="5" t="s">
        <v>8</v>
      </c>
      <c r="C5" s="13">
        <f t="shared" ref="C5:C6" si="3">1/C10</f>
        <v>3.4019777565907732</v>
      </c>
      <c r="D5" s="6">
        <v>1.5</v>
      </c>
      <c r="E5" s="7">
        <f t="shared" si="0"/>
        <v>25.661316666666668</v>
      </c>
      <c r="F5" s="8">
        <f t="shared" ref="F5:G5" si="4">H5/$C$8</f>
        <v>3.8969161753846092E-2</v>
      </c>
      <c r="G5" s="9">
        <f t="shared" si="4"/>
        <v>5.8453742630769141E-2</v>
      </c>
      <c r="H5" s="47">
        <v>120000</v>
      </c>
      <c r="I5" s="53">
        <f t="shared" si="2"/>
        <v>180000</v>
      </c>
      <c r="J5" s="44"/>
      <c r="K5" s="47">
        <v>100000</v>
      </c>
      <c r="L5" s="11">
        <f t="shared" ref="L5:L54" si="5">H5*$L$3</f>
        <v>128965.5172413793</v>
      </c>
      <c r="M5">
        <f t="shared" ref="M5:M54" si="6">ROUNDUP(L5,0)</f>
        <v>128966</v>
      </c>
      <c r="N5">
        <v>100250</v>
      </c>
    </row>
    <row r="6" spans="1:15" ht="14.4">
      <c r="A6" s="1"/>
      <c r="B6" s="5" t="s">
        <v>9</v>
      </c>
      <c r="C6" s="13">
        <f t="shared" si="3"/>
        <v>3.4019777565907736</v>
      </c>
      <c r="D6" s="6">
        <v>2</v>
      </c>
      <c r="E6" s="7">
        <f t="shared" si="0"/>
        <v>12.830604872479698</v>
      </c>
      <c r="F6" s="8">
        <f t="shared" ref="F6:G6" si="7">H6/$C$8</f>
        <v>7.7938648250706802E-2</v>
      </c>
      <c r="G6" s="9">
        <f t="shared" si="7"/>
        <v>0.1558772965014136</v>
      </c>
      <c r="H6" s="47">
        <v>240001</v>
      </c>
      <c r="I6" s="53">
        <f t="shared" si="2"/>
        <v>480002</v>
      </c>
      <c r="J6" s="44"/>
      <c r="K6" s="47">
        <v>230840</v>
      </c>
      <c r="L6" s="11">
        <f t="shared" si="5"/>
        <v>257932.1091954023</v>
      </c>
      <c r="M6">
        <f t="shared" si="6"/>
        <v>257933</v>
      </c>
      <c r="N6">
        <v>230881</v>
      </c>
    </row>
    <row r="7" spans="1:15" ht="14.4">
      <c r="A7" s="1"/>
      <c r="B7" s="5" t="s">
        <v>10</v>
      </c>
      <c r="C7" s="14">
        <v>1</v>
      </c>
      <c r="D7" s="6">
        <v>2.5</v>
      </c>
      <c r="E7" s="7">
        <f t="shared" si="0"/>
        <v>93.59750759878419</v>
      </c>
      <c r="F7" s="8">
        <f t="shared" ref="F7:G7" si="8">H7/$C$8</f>
        <v>1.0684045180846138E-2</v>
      </c>
      <c r="G7" s="9">
        <f t="shared" si="8"/>
        <v>2.6710112952115343E-2</v>
      </c>
      <c r="H7" s="47">
        <v>32900</v>
      </c>
      <c r="I7" s="53">
        <f t="shared" si="2"/>
        <v>82250</v>
      </c>
      <c r="J7" s="44"/>
      <c r="K7" s="47">
        <v>32900</v>
      </c>
      <c r="L7" s="11">
        <f t="shared" si="5"/>
        <v>35358.04597701149</v>
      </c>
      <c r="M7">
        <f t="shared" si="6"/>
        <v>35359</v>
      </c>
      <c r="N7">
        <v>32844</v>
      </c>
    </row>
    <row r="8" spans="1:15" ht="14.4">
      <c r="A8" s="1"/>
      <c r="B8" s="5" t="s">
        <v>11</v>
      </c>
      <c r="C8" s="14">
        <v>3079358</v>
      </c>
      <c r="D8" s="6">
        <v>3</v>
      </c>
      <c r="E8" s="7">
        <f t="shared" si="0"/>
        <v>57.125646971523977</v>
      </c>
      <c r="F8" s="8">
        <f t="shared" ref="F8:G8" si="9">H8/$C$8</f>
        <v>1.750527220284228E-2</v>
      </c>
      <c r="G8" s="9">
        <f t="shared" si="9"/>
        <v>5.251581660852684E-2</v>
      </c>
      <c r="H8" s="47">
        <v>53905</v>
      </c>
      <c r="I8" s="53">
        <f t="shared" si="2"/>
        <v>161715</v>
      </c>
      <c r="J8" s="44"/>
      <c r="K8" s="47">
        <v>53800</v>
      </c>
      <c r="L8" s="11">
        <f t="shared" si="5"/>
        <v>57932.385057471263</v>
      </c>
      <c r="M8">
        <f t="shared" si="6"/>
        <v>57933</v>
      </c>
      <c r="N8">
        <v>53736</v>
      </c>
    </row>
    <row r="9" spans="1:15" ht="14.4">
      <c r="A9" s="1"/>
      <c r="B9" s="5" t="s">
        <v>12</v>
      </c>
      <c r="C9" s="15">
        <f>H55</f>
        <v>905167</v>
      </c>
      <c r="D9" s="6">
        <v>3.5</v>
      </c>
      <c r="E9" s="7">
        <f t="shared" si="0"/>
        <v>301.89784313725488</v>
      </c>
      <c r="F9" s="8">
        <f t="shared" ref="F9:G9" si="10">H9/$C$8</f>
        <v>3.3123787490769181E-3</v>
      </c>
      <c r="G9" s="9">
        <f t="shared" si="10"/>
        <v>1.1593325621769212E-2</v>
      </c>
      <c r="H9" s="47">
        <v>10200</v>
      </c>
      <c r="I9" s="53">
        <f t="shared" si="2"/>
        <v>35700</v>
      </c>
      <c r="J9" s="44"/>
      <c r="K9" s="47">
        <v>10150</v>
      </c>
      <c r="L9" s="11">
        <f t="shared" si="5"/>
        <v>10962.068965517241</v>
      </c>
      <c r="M9">
        <f t="shared" si="6"/>
        <v>10963</v>
      </c>
      <c r="N9">
        <v>10157</v>
      </c>
    </row>
    <row r="10" spans="1:15" ht="14.4">
      <c r="A10" s="1"/>
      <c r="B10" s="5" t="s">
        <v>13</v>
      </c>
      <c r="C10" s="16">
        <f>C9/C8</f>
        <v>0.29394666031036337</v>
      </c>
      <c r="D10" s="6">
        <v>4</v>
      </c>
      <c r="E10" s="7">
        <f t="shared" si="0"/>
        <v>85.229947412122883</v>
      </c>
      <c r="F10" s="8">
        <f t="shared" ref="F10:G10" si="11">H10/$C$8</f>
        <v>1.1732965118053829E-2</v>
      </c>
      <c r="G10" s="9">
        <f t="shared" si="11"/>
        <v>4.6931860472215314E-2</v>
      </c>
      <c r="H10" s="47">
        <v>36130</v>
      </c>
      <c r="I10" s="53">
        <f t="shared" si="2"/>
        <v>144520</v>
      </c>
      <c r="J10" s="44"/>
      <c r="K10" s="47">
        <v>36100</v>
      </c>
      <c r="L10" s="11">
        <f t="shared" si="5"/>
        <v>38829.367816091952</v>
      </c>
      <c r="M10">
        <f t="shared" si="6"/>
        <v>38830</v>
      </c>
      <c r="N10">
        <v>36111</v>
      </c>
    </row>
    <row r="11" spans="1:15" ht="14.4">
      <c r="A11" s="1"/>
      <c r="B11" s="5" t="s">
        <v>14</v>
      </c>
      <c r="C11" s="17">
        <f>1-BINOMDIST(0,$C$7,C10,0)</f>
        <v>0.29394666031036332</v>
      </c>
      <c r="D11" s="6">
        <v>4.5</v>
      </c>
      <c r="E11" s="7">
        <f t="shared" si="0"/>
        <v>136.86035555555554</v>
      </c>
      <c r="F11" s="8">
        <f t="shared" ref="F11:G11" si="12">H11/$C$8</f>
        <v>7.3067178288461427E-3</v>
      </c>
      <c r="G11" s="9">
        <f t="shared" si="12"/>
        <v>3.2880230229807642E-2</v>
      </c>
      <c r="H11" s="47">
        <v>22500</v>
      </c>
      <c r="I11" s="53">
        <f t="shared" si="2"/>
        <v>101250</v>
      </c>
      <c r="J11" s="44"/>
      <c r="K11" s="47">
        <v>22500</v>
      </c>
      <c r="L11" s="11">
        <f t="shared" si="5"/>
        <v>24181.03448275862</v>
      </c>
      <c r="M11">
        <f t="shared" si="6"/>
        <v>24182</v>
      </c>
      <c r="N11">
        <v>22462</v>
      </c>
    </row>
    <row r="12" spans="1:15" ht="14.4">
      <c r="A12" s="1"/>
      <c r="B12" s="5" t="s">
        <v>15</v>
      </c>
      <c r="C12" s="17">
        <f>SUM(G4:G28)</f>
        <v>0.63790406961451041</v>
      </c>
      <c r="D12" s="6">
        <v>5</v>
      </c>
      <c r="E12" s="7">
        <f t="shared" si="0"/>
        <v>81.897819148936165</v>
      </c>
      <c r="F12" s="8">
        <f t="shared" ref="F12:G12" si="13">H12/$C$8</f>
        <v>1.2210337349538443E-2</v>
      </c>
      <c r="G12" s="9">
        <f t="shared" si="13"/>
        <v>6.1051686747692215E-2</v>
      </c>
      <c r="H12" s="47">
        <v>37600</v>
      </c>
      <c r="I12" s="53">
        <f t="shared" si="2"/>
        <v>188000</v>
      </c>
      <c r="J12" s="44"/>
      <c r="K12" s="47">
        <v>37600</v>
      </c>
      <c r="L12" s="11">
        <f t="shared" si="5"/>
        <v>40409.19540229885</v>
      </c>
      <c r="M12">
        <f t="shared" si="6"/>
        <v>40410</v>
      </c>
      <c r="N12">
        <v>37615</v>
      </c>
    </row>
    <row r="13" spans="1:15" ht="14.4">
      <c r="A13" s="1"/>
      <c r="D13" s="6">
        <v>5.5</v>
      </c>
      <c r="E13" s="7">
        <f t="shared" si="0"/>
        <v>1754.6199430199431</v>
      </c>
      <c r="F13" s="8">
        <f t="shared" ref="F13:G13" si="14">H13/$C$8</f>
        <v>5.6992399064999916E-4</v>
      </c>
      <c r="G13" s="9">
        <f t="shared" si="14"/>
        <v>3.134581948574995E-3</v>
      </c>
      <c r="H13" s="47">
        <v>1755</v>
      </c>
      <c r="I13" s="53">
        <f t="shared" si="2"/>
        <v>9652.5</v>
      </c>
      <c r="J13" s="44"/>
      <c r="K13" s="47">
        <v>1730</v>
      </c>
      <c r="L13" s="11">
        <f t="shared" si="5"/>
        <v>1886.1206896551723</v>
      </c>
      <c r="M13">
        <f t="shared" si="6"/>
        <v>1887</v>
      </c>
      <c r="N13">
        <v>1731</v>
      </c>
    </row>
    <row r="14" spans="1:15" ht="14.4">
      <c r="A14" s="1"/>
      <c r="B14" s="18"/>
      <c r="C14" s="18"/>
      <c r="D14" s="6">
        <v>6</v>
      </c>
      <c r="E14" s="7">
        <f t="shared" si="0"/>
        <v>1811.3870588235295</v>
      </c>
      <c r="F14" s="8">
        <f t="shared" ref="F14:G14" si="15">H14/$C$8</f>
        <v>5.5206312484615304E-4</v>
      </c>
      <c r="G14" s="9">
        <f t="shared" si="15"/>
        <v>3.3123787490769181E-3</v>
      </c>
      <c r="H14" s="47">
        <v>1700</v>
      </c>
      <c r="I14" s="53">
        <f t="shared" si="2"/>
        <v>10200</v>
      </c>
      <c r="J14" s="44"/>
      <c r="K14" s="47">
        <v>1700</v>
      </c>
      <c r="L14" s="11">
        <f t="shared" si="5"/>
        <v>1827.0114942528735</v>
      </c>
      <c r="M14">
        <f t="shared" si="6"/>
        <v>1828</v>
      </c>
      <c r="N14">
        <v>1699</v>
      </c>
    </row>
    <row r="15" spans="1:15" ht="14.4">
      <c r="A15" s="1"/>
      <c r="B15" s="18"/>
      <c r="C15" s="18"/>
      <c r="D15" s="6">
        <v>6.5</v>
      </c>
      <c r="E15" s="7">
        <f t="shared" si="0"/>
        <v>454.51778597785977</v>
      </c>
      <c r="F15" s="8">
        <f t="shared" ref="F15:G15" si="16">H15/$C$8</f>
        <v>2.2001339240192274E-3</v>
      </c>
      <c r="G15" s="9">
        <f t="shared" si="16"/>
        <v>1.4300870506124977E-2</v>
      </c>
      <c r="H15" s="47">
        <v>6775</v>
      </c>
      <c r="I15" s="53">
        <f t="shared" si="2"/>
        <v>44037.5</v>
      </c>
      <c r="J15" s="44"/>
      <c r="K15" s="47">
        <v>6770</v>
      </c>
      <c r="L15" s="11">
        <f t="shared" si="5"/>
        <v>7281.1781609195396</v>
      </c>
      <c r="M15">
        <f t="shared" si="6"/>
        <v>7282</v>
      </c>
      <c r="N15">
        <v>6771</v>
      </c>
    </row>
    <row r="16" spans="1:15" ht="14.4">
      <c r="A16" s="1"/>
      <c r="B16" s="19"/>
      <c r="C16" s="20" t="s">
        <v>16</v>
      </c>
      <c r="D16" s="6">
        <v>7</v>
      </c>
      <c r="E16" s="7">
        <f t="shared" si="0"/>
        <v>919.2113432835821</v>
      </c>
      <c r="F16" s="8">
        <f t="shared" ref="F16:G16" si="17">H16/$C$8</f>
        <v>1.0878890989615368E-3</v>
      </c>
      <c r="G16" s="9">
        <f t="shared" si="17"/>
        <v>7.6152236927307573E-3</v>
      </c>
      <c r="H16" s="47">
        <v>3350</v>
      </c>
      <c r="I16" s="53">
        <f t="shared" si="2"/>
        <v>23450</v>
      </c>
      <c r="J16" s="44"/>
      <c r="K16" s="47">
        <v>3350</v>
      </c>
      <c r="L16" s="11">
        <f t="shared" si="5"/>
        <v>3600.2873563218391</v>
      </c>
      <c r="M16">
        <f t="shared" si="6"/>
        <v>3601</v>
      </c>
      <c r="N16">
        <v>3354</v>
      </c>
    </row>
    <row r="17" spans="1:20" ht="14.4">
      <c r="A17" s="1"/>
      <c r="B17" s="21" t="s">
        <v>17</v>
      </c>
      <c r="C17" s="22">
        <f>SUM(I16:I37)/SUM(H16:H37)</f>
        <v>10.248996493494509</v>
      </c>
      <c r="D17" s="6">
        <v>7.5</v>
      </c>
      <c r="E17" s="7">
        <f t="shared" si="0"/>
        <v>272.26861184792222</v>
      </c>
      <c r="F17" s="8">
        <f t="shared" ref="F17:G17" si="18">H17/$C$8</f>
        <v>3.6728434952999944E-3</v>
      </c>
      <c r="G17" s="9">
        <f t="shared" si="18"/>
        <v>2.7546326214749957E-2</v>
      </c>
      <c r="H17" s="47">
        <v>11310</v>
      </c>
      <c r="I17" s="53">
        <f t="shared" si="2"/>
        <v>84825</v>
      </c>
      <c r="J17" s="44"/>
      <c r="K17" s="47">
        <v>11280</v>
      </c>
      <c r="L17" s="11">
        <f t="shared" si="5"/>
        <v>12155</v>
      </c>
      <c r="M17">
        <f t="shared" si="6"/>
        <v>12155</v>
      </c>
      <c r="N17">
        <v>11285</v>
      </c>
    </row>
    <row r="18" spans="1:20" ht="14.4">
      <c r="A18" s="1"/>
      <c r="B18" s="5" t="s">
        <v>18</v>
      </c>
      <c r="C18" s="16">
        <f>SUM(F16:F37)</f>
        <v>2.8153920395095337E-2</v>
      </c>
      <c r="D18" s="6">
        <v>8</v>
      </c>
      <c r="E18" s="7">
        <f t="shared" si="0"/>
        <v>905.69352941176476</v>
      </c>
      <c r="F18" s="8">
        <f t="shared" ref="F18:G18" si="19">H18/$C$8</f>
        <v>1.1041262496923061E-3</v>
      </c>
      <c r="G18" s="9">
        <f t="shared" si="19"/>
        <v>8.8330099975384487E-3</v>
      </c>
      <c r="H18" s="47">
        <v>3400</v>
      </c>
      <c r="I18" s="53">
        <f t="shared" si="2"/>
        <v>27200</v>
      </c>
      <c r="J18" s="44"/>
      <c r="K18" s="47">
        <v>3400</v>
      </c>
      <c r="L18" s="11">
        <f t="shared" si="5"/>
        <v>3654.022988505747</v>
      </c>
      <c r="M18">
        <f t="shared" si="6"/>
        <v>3655</v>
      </c>
      <c r="N18">
        <v>3418</v>
      </c>
    </row>
    <row r="19" spans="1:20" ht="14.4">
      <c r="A19" s="1"/>
      <c r="B19" s="5" t="s">
        <v>19</v>
      </c>
      <c r="C19" s="13">
        <f>1/C18</f>
        <v>35.519032019931721</v>
      </c>
      <c r="D19" s="6">
        <v>9</v>
      </c>
      <c r="E19" s="7">
        <f t="shared" si="0"/>
        <v>399.91662337662336</v>
      </c>
      <c r="F19" s="8">
        <f t="shared" ref="F19:G19" si="20">H19/$C$8</f>
        <v>2.5005212125384577E-3</v>
      </c>
      <c r="G19" s="9">
        <f t="shared" si="20"/>
        <v>2.2504690912846119E-2</v>
      </c>
      <c r="H19" s="47">
        <v>7700</v>
      </c>
      <c r="I19" s="53">
        <f t="shared" si="2"/>
        <v>69300</v>
      </c>
      <c r="J19" s="44"/>
      <c r="K19" s="47">
        <v>7650</v>
      </c>
      <c r="L19" s="11">
        <f t="shared" si="5"/>
        <v>8275.2873563218382</v>
      </c>
      <c r="M19">
        <f t="shared" si="6"/>
        <v>8276</v>
      </c>
      <c r="N19">
        <v>7674</v>
      </c>
    </row>
    <row r="20" spans="1:20" ht="14.4">
      <c r="A20" s="1"/>
      <c r="B20" s="5"/>
      <c r="C20" s="16"/>
      <c r="D20" s="6">
        <v>10</v>
      </c>
      <c r="E20" s="7">
        <f t="shared" si="0"/>
        <v>426.50387811634351</v>
      </c>
      <c r="F20" s="8">
        <f t="shared" ref="F20:G20" si="21">H20/$C$8</f>
        <v>2.3446445655230731E-3</v>
      </c>
      <c r="G20" s="9">
        <f t="shared" si="21"/>
        <v>2.3446445655230734E-2</v>
      </c>
      <c r="H20" s="47">
        <v>7220</v>
      </c>
      <c r="I20" s="53">
        <f t="shared" si="2"/>
        <v>72200</v>
      </c>
      <c r="J20" s="44"/>
      <c r="K20" s="47">
        <v>7200</v>
      </c>
      <c r="L20" s="11">
        <f t="shared" si="5"/>
        <v>7759.4252873563219</v>
      </c>
      <c r="M20">
        <f t="shared" si="6"/>
        <v>7760</v>
      </c>
      <c r="N20">
        <v>7158</v>
      </c>
    </row>
    <row r="21" spans="1:20" ht="15.75" customHeight="1">
      <c r="A21" s="1"/>
      <c r="D21" s="6">
        <v>10.5</v>
      </c>
      <c r="E21" s="7">
        <f t="shared" si="0"/>
        <v>12317.432000000001</v>
      </c>
      <c r="F21" s="8">
        <f t="shared" ref="F21:G21" si="22">H21/$C$8</f>
        <v>8.1185753653846026E-5</v>
      </c>
      <c r="G21" s="9">
        <f t="shared" si="22"/>
        <v>8.524504133653833E-4</v>
      </c>
      <c r="H21" s="47">
        <v>250</v>
      </c>
      <c r="I21" s="53">
        <f t="shared" si="2"/>
        <v>2625</v>
      </c>
      <c r="J21" s="44"/>
      <c r="K21" s="47">
        <v>210</v>
      </c>
      <c r="L21" s="11">
        <f t="shared" si="5"/>
        <v>268.67816091954023</v>
      </c>
      <c r="M21">
        <f t="shared" si="6"/>
        <v>269</v>
      </c>
      <c r="N21">
        <v>215</v>
      </c>
    </row>
    <row r="22" spans="1:20" ht="15.75" customHeight="1">
      <c r="A22" s="1"/>
      <c r="B22" s="19"/>
      <c r="C22" s="23" t="s">
        <v>20</v>
      </c>
      <c r="D22" s="6">
        <v>11</v>
      </c>
      <c r="E22" s="7">
        <f t="shared" si="0"/>
        <v>205290.53333333333</v>
      </c>
      <c r="F22" s="8">
        <f t="shared" ref="F22:G22" si="23">H22/$C$8</f>
        <v>4.8711452192307619E-6</v>
      </c>
      <c r="G22" s="9">
        <f t="shared" si="23"/>
        <v>5.358259741153838E-5</v>
      </c>
      <c r="H22" s="47">
        <v>15</v>
      </c>
      <c r="I22" s="53">
        <f t="shared" si="2"/>
        <v>165</v>
      </c>
      <c r="J22" s="44"/>
      <c r="K22" s="47">
        <v>10</v>
      </c>
      <c r="L22" s="11">
        <f t="shared" si="5"/>
        <v>16.120689655172413</v>
      </c>
      <c r="M22">
        <f t="shared" si="6"/>
        <v>17</v>
      </c>
      <c r="N22">
        <v>13</v>
      </c>
    </row>
    <row r="23" spans="1:20" ht="15.75" customHeight="1">
      <c r="A23" s="1"/>
      <c r="B23" s="21" t="s">
        <v>17</v>
      </c>
      <c r="C23" s="22">
        <f>SUM(I38:I54)/SUM(H38:H54)</f>
        <v>25.814430501930502</v>
      </c>
      <c r="D23" s="6">
        <v>12</v>
      </c>
      <c r="E23" s="7">
        <f t="shared" si="0"/>
        <v>205290.53333333333</v>
      </c>
      <c r="F23" s="8">
        <f t="shared" ref="F23:G23" si="24">H23/$C$8</f>
        <v>4.8711452192307619E-6</v>
      </c>
      <c r="G23" s="9">
        <f t="shared" si="24"/>
        <v>5.845374263076914E-5</v>
      </c>
      <c r="H23" s="47">
        <v>15</v>
      </c>
      <c r="I23" s="53">
        <f t="shared" si="2"/>
        <v>180</v>
      </c>
      <c r="J23" s="44"/>
      <c r="K23" s="47">
        <v>10</v>
      </c>
      <c r="L23" s="11">
        <f t="shared" si="5"/>
        <v>16.120689655172413</v>
      </c>
      <c r="M23">
        <f t="shared" si="6"/>
        <v>17</v>
      </c>
      <c r="N23">
        <v>11</v>
      </c>
    </row>
    <row r="24" spans="1:20" ht="15.75" customHeight="1">
      <c r="A24" s="1"/>
      <c r="B24" s="5" t="s">
        <v>18</v>
      </c>
      <c r="C24" s="16">
        <f>SUM(F38:F54)</f>
        <v>4.7100726839815303E-3</v>
      </c>
      <c r="D24" s="6">
        <v>13</v>
      </c>
      <c r="E24" s="7">
        <f t="shared" si="0"/>
        <v>205290.53333333333</v>
      </c>
      <c r="F24" s="8">
        <f t="shared" ref="F24:G24" si="25">H24/$C$8</f>
        <v>4.8711452192307619E-6</v>
      </c>
      <c r="G24" s="9">
        <f t="shared" si="25"/>
        <v>6.3324887849999906E-5</v>
      </c>
      <c r="H24" s="47">
        <v>15</v>
      </c>
      <c r="I24" s="53">
        <f t="shared" si="2"/>
        <v>195</v>
      </c>
      <c r="J24" s="44"/>
      <c r="K24" s="47">
        <v>10</v>
      </c>
      <c r="L24" s="11">
        <f t="shared" si="5"/>
        <v>16.120689655172413</v>
      </c>
      <c r="M24">
        <f t="shared" si="6"/>
        <v>17</v>
      </c>
      <c r="N24">
        <v>13</v>
      </c>
    </row>
    <row r="25" spans="1:20" ht="15.75" customHeight="1">
      <c r="A25" s="1"/>
      <c r="B25" s="5" t="s">
        <v>19</v>
      </c>
      <c r="C25" s="13">
        <f>1/C24</f>
        <v>212.31094870380588</v>
      </c>
      <c r="D25" s="6">
        <v>14</v>
      </c>
      <c r="E25" s="7">
        <f t="shared" si="0"/>
        <v>153967.9</v>
      </c>
      <c r="F25" s="8">
        <f t="shared" ref="F25:G25" si="26">H25/$C$8</f>
        <v>6.494860292307682E-6</v>
      </c>
      <c r="G25" s="9">
        <f t="shared" si="26"/>
        <v>9.0928044092307558E-5</v>
      </c>
      <c r="H25" s="47">
        <v>20</v>
      </c>
      <c r="I25" s="53">
        <f t="shared" si="2"/>
        <v>280</v>
      </c>
      <c r="J25" s="44"/>
      <c r="K25" s="47">
        <v>20</v>
      </c>
      <c r="L25" s="11">
        <f t="shared" si="5"/>
        <v>21.494252873563219</v>
      </c>
      <c r="M25">
        <f t="shared" si="6"/>
        <v>22</v>
      </c>
      <c r="N25">
        <v>22</v>
      </c>
      <c r="O25" s="11"/>
      <c r="P25" s="11"/>
      <c r="Q25" s="11"/>
      <c r="R25" s="11"/>
      <c r="S25" s="11"/>
      <c r="T25" s="11"/>
    </row>
    <row r="26" spans="1:20" ht="15.75" customHeight="1">
      <c r="A26" s="1"/>
      <c r="D26" s="6">
        <v>15</v>
      </c>
      <c r="E26" s="7">
        <f t="shared" si="0"/>
        <v>153967.9</v>
      </c>
      <c r="F26" s="8">
        <f t="shared" ref="F26:G26" si="27">H26/$C$8</f>
        <v>6.494860292307682E-6</v>
      </c>
      <c r="G26" s="9">
        <f t="shared" si="27"/>
        <v>9.7422904384615228E-5</v>
      </c>
      <c r="H26" s="47">
        <v>20</v>
      </c>
      <c r="I26" s="53">
        <f t="shared" si="2"/>
        <v>300</v>
      </c>
      <c r="J26" s="44"/>
      <c r="K26" s="47">
        <v>20</v>
      </c>
      <c r="L26" s="11">
        <f t="shared" si="5"/>
        <v>21.494252873563219</v>
      </c>
      <c r="M26">
        <f t="shared" si="6"/>
        <v>22</v>
      </c>
      <c r="N26">
        <v>19</v>
      </c>
    </row>
    <row r="27" spans="1:20" ht="15.75" customHeight="1">
      <c r="A27" s="1"/>
      <c r="D27" s="6">
        <v>16.5</v>
      </c>
      <c r="E27" s="7">
        <f t="shared" si="0"/>
        <v>153967.9</v>
      </c>
      <c r="F27" s="8">
        <f t="shared" ref="F27:G27" si="28">H27/$C$8</f>
        <v>6.494860292307682E-6</v>
      </c>
      <c r="G27" s="9">
        <f t="shared" si="28"/>
        <v>1.0716519482307676E-4</v>
      </c>
      <c r="H27" s="47">
        <v>20</v>
      </c>
      <c r="I27" s="53">
        <f t="shared" si="2"/>
        <v>330</v>
      </c>
      <c r="J27" s="44"/>
      <c r="K27" s="47">
        <v>20</v>
      </c>
      <c r="L27" s="11">
        <f t="shared" si="5"/>
        <v>21.494252873563219</v>
      </c>
      <c r="M27">
        <f t="shared" si="6"/>
        <v>22</v>
      </c>
      <c r="N27">
        <v>2</v>
      </c>
    </row>
    <row r="28" spans="1:20" ht="15.75" customHeight="1">
      <c r="A28" s="1"/>
      <c r="D28" s="6">
        <v>17</v>
      </c>
      <c r="E28" s="7">
        <f t="shared" si="0"/>
        <v>9593.0155763239873</v>
      </c>
      <c r="F28" s="8">
        <f t="shared" ref="F28:G28" si="29">H28/$C$8</f>
        <v>1.042425076915383E-4</v>
      </c>
      <c r="G28" s="9">
        <f t="shared" si="29"/>
        <v>1.7721226307561512E-3</v>
      </c>
      <c r="H28" s="47">
        <v>321</v>
      </c>
      <c r="I28" s="53">
        <f t="shared" si="2"/>
        <v>5457</v>
      </c>
      <c r="J28" s="44"/>
      <c r="K28" s="47">
        <v>320</v>
      </c>
      <c r="L28" s="11">
        <f t="shared" si="5"/>
        <v>344.98275862068965</v>
      </c>
      <c r="M28">
        <f t="shared" si="6"/>
        <v>345</v>
      </c>
      <c r="N28">
        <v>323</v>
      </c>
    </row>
    <row r="29" spans="1:20" ht="15.75" customHeight="1">
      <c r="A29" s="1"/>
      <c r="B29" s="19"/>
      <c r="C29" s="20" t="s">
        <v>21</v>
      </c>
      <c r="D29" s="24">
        <v>9</v>
      </c>
      <c r="E29" s="25">
        <f t="shared" si="0"/>
        <v>684.30177777777783</v>
      </c>
      <c r="F29" s="26">
        <f t="shared" ref="F29:G29" si="30">H29/$C$8</f>
        <v>1.4613435657692285E-3</v>
      </c>
      <c r="G29" s="26">
        <f t="shared" si="30"/>
        <v>1.3152092091923057E-2</v>
      </c>
      <c r="H29" s="48">
        <v>4500</v>
      </c>
      <c r="I29" s="54">
        <f t="shared" si="2"/>
        <v>40500</v>
      </c>
      <c r="J29" s="44"/>
      <c r="K29" s="48">
        <v>4500</v>
      </c>
      <c r="L29" s="11">
        <f t="shared" si="5"/>
        <v>4836.2068965517237</v>
      </c>
      <c r="M29">
        <f t="shared" si="6"/>
        <v>4837</v>
      </c>
      <c r="N29">
        <v>4514</v>
      </c>
    </row>
    <row r="30" spans="1:20" ht="15.75" customHeight="1">
      <c r="A30" s="1"/>
      <c r="B30" s="21" t="s">
        <v>17</v>
      </c>
      <c r="C30" s="22">
        <f>SUM(I29:I54)/SUM(H29:H54)</f>
        <v>14.456539440957005</v>
      </c>
      <c r="D30" s="24">
        <v>10</v>
      </c>
      <c r="E30" s="25">
        <f t="shared" si="0"/>
        <v>106.18475862068965</v>
      </c>
      <c r="F30" s="26">
        <f t="shared" ref="F30:G30" si="31">H30/$C$8</f>
        <v>9.4175474238461388E-3</v>
      </c>
      <c r="G30" s="26">
        <f t="shared" si="31"/>
        <v>9.4175474238461399E-2</v>
      </c>
      <c r="H30" s="49">
        <v>29000</v>
      </c>
      <c r="I30" s="54">
        <f t="shared" si="2"/>
        <v>290000</v>
      </c>
      <c r="J30" s="44"/>
      <c r="K30" s="49">
        <v>29000</v>
      </c>
      <c r="L30" s="11">
        <f t="shared" si="5"/>
        <v>31166.666666666664</v>
      </c>
      <c r="M30">
        <f t="shared" si="6"/>
        <v>31167</v>
      </c>
      <c r="N30">
        <v>29018</v>
      </c>
    </row>
    <row r="31" spans="1:20" ht="15.75" customHeight="1">
      <c r="A31" s="1"/>
      <c r="B31" s="5" t="s">
        <v>18</v>
      </c>
      <c r="C31" s="16">
        <f>SUM(F29:F54)</f>
        <v>2.1934442179181501E-2</v>
      </c>
      <c r="D31" s="24">
        <v>10.5</v>
      </c>
      <c r="E31" s="25">
        <f t="shared" si="0"/>
        <v>2799.4163636363637</v>
      </c>
      <c r="F31" s="26">
        <f t="shared" ref="F31:G31" si="32">H31/$C$8</f>
        <v>3.5721731607692251E-4</v>
      </c>
      <c r="G31" s="26">
        <f t="shared" si="32"/>
        <v>3.7507818188076865E-3</v>
      </c>
      <c r="H31" s="48">
        <v>1100</v>
      </c>
      <c r="I31" s="54">
        <f t="shared" si="2"/>
        <v>11550</v>
      </c>
      <c r="J31" s="44"/>
      <c r="K31" s="48">
        <v>1100</v>
      </c>
      <c r="L31" s="11">
        <f t="shared" si="5"/>
        <v>1182.183908045977</v>
      </c>
      <c r="M31">
        <f t="shared" si="6"/>
        <v>1183</v>
      </c>
      <c r="N31">
        <v>1118</v>
      </c>
    </row>
    <row r="32" spans="1:20" ht="15.75" customHeight="1">
      <c r="A32" s="1"/>
      <c r="B32" s="5" t="s">
        <v>19</v>
      </c>
      <c r="C32" s="13">
        <f>1/C31</f>
        <v>45.590400331635678</v>
      </c>
      <c r="D32" s="24">
        <v>11</v>
      </c>
      <c r="E32" s="25">
        <f t="shared" si="0"/>
        <v>4276.8861111111109</v>
      </c>
      <c r="F32" s="26">
        <f t="shared" ref="F32:G32" si="33">H32/$C$8</f>
        <v>2.3381497052307656E-4</v>
      </c>
      <c r="G32" s="26">
        <f t="shared" si="33"/>
        <v>2.5719646757538421E-3</v>
      </c>
      <c r="H32" s="48">
        <v>720</v>
      </c>
      <c r="I32" s="54">
        <f t="shared" si="2"/>
        <v>7920</v>
      </c>
      <c r="J32" s="44"/>
      <c r="K32" s="48">
        <v>720</v>
      </c>
      <c r="L32" s="11">
        <f t="shared" si="5"/>
        <v>773.79310344827582</v>
      </c>
      <c r="M32">
        <f t="shared" si="6"/>
        <v>774</v>
      </c>
      <c r="N32">
        <v>721</v>
      </c>
    </row>
    <row r="33" spans="1:14" ht="15.75" customHeight="1">
      <c r="A33" s="1"/>
      <c r="B33" s="5" t="s">
        <v>7</v>
      </c>
      <c r="C33" s="16">
        <f>SUM(G29:G54)</f>
        <v>0.31709612847872842</v>
      </c>
      <c r="D33" s="24">
        <v>12</v>
      </c>
      <c r="E33" s="25">
        <f t="shared" si="0"/>
        <v>5810.1094339622641</v>
      </c>
      <c r="F33" s="26">
        <f t="shared" ref="F33:G33" si="34">H33/$C$8</f>
        <v>1.7211379774615358E-4</v>
      </c>
      <c r="G33" s="26">
        <f t="shared" si="34"/>
        <v>2.0653655729538428E-3</v>
      </c>
      <c r="H33" s="49">
        <v>530</v>
      </c>
      <c r="I33" s="54">
        <f t="shared" si="2"/>
        <v>6360</v>
      </c>
      <c r="J33" s="44"/>
      <c r="K33" s="49">
        <v>530</v>
      </c>
      <c r="L33" s="11">
        <f t="shared" si="5"/>
        <v>569.59770114942523</v>
      </c>
      <c r="M33">
        <f t="shared" si="6"/>
        <v>570</v>
      </c>
      <c r="N33">
        <v>538</v>
      </c>
    </row>
    <row r="34" spans="1:14" ht="15.75" customHeight="1">
      <c r="A34" s="1"/>
      <c r="D34" s="24">
        <v>13</v>
      </c>
      <c r="E34" s="25">
        <f t="shared" si="0"/>
        <v>540.23824561403512</v>
      </c>
      <c r="F34" s="26">
        <f t="shared" ref="F34:G34" si="35">H34/$C$8</f>
        <v>1.8510351833076896E-3</v>
      </c>
      <c r="G34" s="26">
        <f t="shared" si="35"/>
        <v>2.4063457382999962E-2</v>
      </c>
      <c r="H34" s="49">
        <v>5700</v>
      </c>
      <c r="I34" s="54">
        <f t="shared" si="2"/>
        <v>74100</v>
      </c>
      <c r="J34" s="44"/>
      <c r="K34" s="49">
        <v>5700</v>
      </c>
      <c r="L34" s="11">
        <f t="shared" si="5"/>
        <v>6125.8620689655172</v>
      </c>
      <c r="M34">
        <f t="shared" si="6"/>
        <v>6126</v>
      </c>
      <c r="N34">
        <v>5696</v>
      </c>
    </row>
    <row r="35" spans="1:14" ht="15.75" customHeight="1">
      <c r="A35" s="1"/>
      <c r="D35" s="24">
        <v>14</v>
      </c>
      <c r="E35" s="25">
        <f t="shared" si="0"/>
        <v>2199.5414285714287</v>
      </c>
      <c r="F35" s="26">
        <f t="shared" ref="F35:G35" si="36">H35/$C$8</f>
        <v>4.5464022046153778E-4</v>
      </c>
      <c r="G35" s="26">
        <f t="shared" si="36"/>
        <v>6.3649630864615284E-3</v>
      </c>
      <c r="H35" s="49">
        <v>1400</v>
      </c>
      <c r="I35" s="54">
        <f t="shared" si="2"/>
        <v>19600</v>
      </c>
      <c r="J35" s="44"/>
      <c r="K35" s="49">
        <v>1400</v>
      </c>
      <c r="L35" s="11">
        <f t="shared" si="5"/>
        <v>1504.5977011494253</v>
      </c>
      <c r="M35">
        <f t="shared" si="6"/>
        <v>1505</v>
      </c>
      <c r="N35">
        <v>1398</v>
      </c>
    </row>
    <row r="36" spans="1:14" ht="15.75" customHeight="1">
      <c r="A36" s="1"/>
      <c r="D36" s="24">
        <v>15</v>
      </c>
      <c r="E36" s="25">
        <f t="shared" si="0"/>
        <v>319.10445595854924</v>
      </c>
      <c r="F36" s="26">
        <f t="shared" ref="F36:G36" si="37">H36/$C$8</f>
        <v>3.1337700910384569E-3</v>
      </c>
      <c r="G36" s="26">
        <f t="shared" si="37"/>
        <v>4.7006551365576854E-2</v>
      </c>
      <c r="H36" s="49">
        <v>9650</v>
      </c>
      <c r="I36" s="54">
        <f t="shared" si="2"/>
        <v>144750</v>
      </c>
      <c r="J36" s="44"/>
      <c r="K36" s="49">
        <v>9650</v>
      </c>
      <c r="L36" s="11">
        <f t="shared" si="5"/>
        <v>10370.977011494253</v>
      </c>
      <c r="M36">
        <f t="shared" si="6"/>
        <v>10371</v>
      </c>
      <c r="N36">
        <v>9654</v>
      </c>
    </row>
    <row r="37" spans="1:14" ht="15.75" customHeight="1">
      <c r="A37" s="1"/>
      <c r="D37" s="24">
        <v>16.5</v>
      </c>
      <c r="E37" s="25">
        <f t="shared" si="0"/>
        <v>6998.5409090909088</v>
      </c>
      <c r="F37" s="26">
        <f t="shared" ref="F37:G37" si="38">H37/$C$8</f>
        <v>1.4288692643076901E-4</v>
      </c>
      <c r="G37" s="26">
        <f t="shared" si="38"/>
        <v>2.3576342861076887E-3</v>
      </c>
      <c r="H37" s="48">
        <v>440</v>
      </c>
      <c r="I37" s="54">
        <f t="shared" si="2"/>
        <v>7260</v>
      </c>
      <c r="J37" s="44"/>
      <c r="K37" s="48">
        <v>440</v>
      </c>
      <c r="L37" s="11">
        <f t="shared" si="5"/>
        <v>472.87356321839081</v>
      </c>
      <c r="M37">
        <f t="shared" si="6"/>
        <v>473</v>
      </c>
      <c r="N37">
        <v>450</v>
      </c>
    </row>
    <row r="38" spans="1:14" ht="15.75" customHeight="1">
      <c r="A38" s="1"/>
      <c r="D38" s="24">
        <v>17.5</v>
      </c>
      <c r="E38" s="25">
        <f t="shared" si="0"/>
        <v>5402.3824561403508</v>
      </c>
      <c r="F38" s="26">
        <f t="shared" ref="F38:G38" si="39">H38/$C$8</f>
        <v>1.8510351833076895E-4</v>
      </c>
      <c r="G38" s="26">
        <f t="shared" si="39"/>
        <v>3.2393115707884564E-3</v>
      </c>
      <c r="H38" s="49">
        <v>570</v>
      </c>
      <c r="I38" s="54">
        <f t="shared" si="2"/>
        <v>9975</v>
      </c>
      <c r="J38" s="44"/>
      <c r="K38" s="49">
        <v>570</v>
      </c>
      <c r="L38" s="11">
        <f t="shared" si="5"/>
        <v>612.58620689655174</v>
      </c>
      <c r="M38">
        <f t="shared" si="6"/>
        <v>613</v>
      </c>
      <c r="N38">
        <v>572</v>
      </c>
    </row>
    <row r="39" spans="1:14" ht="15.75" customHeight="1">
      <c r="A39" s="1"/>
      <c r="D39" s="24">
        <v>19</v>
      </c>
      <c r="E39" s="25">
        <f t="shared" si="0"/>
        <v>6158.7160000000003</v>
      </c>
      <c r="F39" s="26">
        <f t="shared" ref="F39:G39" si="40">H39/$C$8</f>
        <v>1.6237150730769205E-4</v>
      </c>
      <c r="G39" s="26">
        <f t="shared" si="40"/>
        <v>3.0850586388461491E-3</v>
      </c>
      <c r="H39" s="49">
        <v>500</v>
      </c>
      <c r="I39" s="54">
        <f t="shared" si="2"/>
        <v>9500</v>
      </c>
      <c r="J39" s="44"/>
      <c r="K39" s="49">
        <v>480</v>
      </c>
      <c r="L39" s="11">
        <f t="shared" si="5"/>
        <v>537.35632183908046</v>
      </c>
      <c r="M39">
        <f t="shared" si="6"/>
        <v>538</v>
      </c>
      <c r="N39">
        <v>486</v>
      </c>
    </row>
    <row r="40" spans="1:14" ht="15.75" customHeight="1">
      <c r="A40" s="1"/>
      <c r="D40" s="24">
        <v>20</v>
      </c>
      <c r="E40" s="25">
        <f t="shared" si="0"/>
        <v>477.4198449612403</v>
      </c>
      <c r="F40" s="26">
        <f t="shared" ref="F40:G40" si="41">H40/$C$8</f>
        <v>2.0945924442692275E-3</v>
      </c>
      <c r="G40" s="26">
        <f t="shared" si="41"/>
        <v>4.1891848885384553E-2</v>
      </c>
      <c r="H40" s="49">
        <v>6450</v>
      </c>
      <c r="I40" s="54">
        <f t="shared" si="2"/>
        <v>129000</v>
      </c>
      <c r="J40" s="44"/>
      <c r="K40" s="49">
        <v>6450</v>
      </c>
      <c r="L40" s="11">
        <f t="shared" si="5"/>
        <v>6931.8965517241377</v>
      </c>
      <c r="M40">
        <f t="shared" si="6"/>
        <v>6932</v>
      </c>
      <c r="N40">
        <v>6452</v>
      </c>
    </row>
    <row r="41" spans="1:14" ht="15.75" customHeight="1">
      <c r="A41" s="1"/>
      <c r="D41" s="24">
        <v>21</v>
      </c>
      <c r="E41" s="25">
        <f t="shared" si="0"/>
        <v>2368.7369230769232</v>
      </c>
      <c r="F41" s="26">
        <f t="shared" ref="F41:G41" si="42">H41/$C$8</f>
        <v>4.2216591899999937E-4</v>
      </c>
      <c r="G41" s="26">
        <f t="shared" si="42"/>
        <v>8.8654842989999861E-3</v>
      </c>
      <c r="H41" s="49">
        <v>1300</v>
      </c>
      <c r="I41" s="54">
        <f t="shared" si="2"/>
        <v>27300</v>
      </c>
      <c r="J41" s="44"/>
      <c r="K41" s="49">
        <v>1300</v>
      </c>
      <c r="L41" s="11">
        <f t="shared" si="5"/>
        <v>1397.1264367816091</v>
      </c>
      <c r="M41">
        <f t="shared" si="6"/>
        <v>1398</v>
      </c>
      <c r="N41">
        <v>1300</v>
      </c>
    </row>
    <row r="42" spans="1:14" ht="15.75" customHeight="1">
      <c r="A42" s="1"/>
      <c r="D42" s="24">
        <v>21.5</v>
      </c>
      <c r="E42" s="25">
        <f t="shared" si="0"/>
        <v>10264.526666666667</v>
      </c>
      <c r="F42" s="26">
        <f t="shared" ref="F42:G42" si="43">H42/$C$8</f>
        <v>9.7422904384615228E-5</v>
      </c>
      <c r="G42" s="26">
        <f t="shared" si="43"/>
        <v>2.0945924442692275E-3</v>
      </c>
      <c r="H42" s="49">
        <v>300</v>
      </c>
      <c r="I42" s="54">
        <f t="shared" si="2"/>
        <v>6450</v>
      </c>
      <c r="J42" s="44"/>
      <c r="K42" s="49">
        <v>300</v>
      </c>
      <c r="L42" s="11">
        <f t="shared" si="5"/>
        <v>322.41379310344826</v>
      </c>
      <c r="M42">
        <f t="shared" si="6"/>
        <v>323</v>
      </c>
      <c r="N42">
        <v>332</v>
      </c>
    </row>
    <row r="43" spans="1:14" ht="15.75" customHeight="1">
      <c r="A43" s="1"/>
      <c r="D43" s="24">
        <v>22.5</v>
      </c>
      <c r="E43" s="25">
        <f t="shared" si="0"/>
        <v>4819.0266040688575</v>
      </c>
      <c r="F43" s="26">
        <f t="shared" ref="F43:G43" si="44">H43/$C$8</f>
        <v>2.0751078633923046E-4</v>
      </c>
      <c r="G43" s="26">
        <f t="shared" si="44"/>
        <v>4.668992692632685E-3</v>
      </c>
      <c r="H43" s="49">
        <v>639</v>
      </c>
      <c r="I43" s="54">
        <f t="shared" si="2"/>
        <v>14377.5</v>
      </c>
      <c r="J43" s="44"/>
      <c r="K43" s="49">
        <v>640</v>
      </c>
      <c r="L43" s="11">
        <f t="shared" si="5"/>
        <v>686.74137931034477</v>
      </c>
      <c r="M43">
        <f t="shared" si="6"/>
        <v>687</v>
      </c>
      <c r="N43">
        <v>645</v>
      </c>
    </row>
    <row r="44" spans="1:14" ht="15.75" customHeight="1">
      <c r="A44" s="1"/>
      <c r="D44" s="24">
        <v>23</v>
      </c>
      <c r="E44" s="25">
        <f t="shared" si="0"/>
        <v>6349.1917525773197</v>
      </c>
      <c r="F44" s="26">
        <f t="shared" ref="F44:G44" si="45">H44/$C$8</f>
        <v>1.575003620884613E-4</v>
      </c>
      <c r="G44" s="26">
        <f t="shared" si="45"/>
        <v>3.6225083280346099E-3</v>
      </c>
      <c r="H44" s="49">
        <v>485</v>
      </c>
      <c r="I44" s="54">
        <f t="shared" si="2"/>
        <v>11155</v>
      </c>
      <c r="J44" s="44"/>
      <c r="K44" s="49">
        <v>485</v>
      </c>
      <c r="L44" s="11">
        <f t="shared" si="5"/>
        <v>521.23563218390802</v>
      </c>
      <c r="M44">
        <f t="shared" si="6"/>
        <v>522</v>
      </c>
      <c r="N44">
        <v>484</v>
      </c>
    </row>
    <row r="45" spans="1:14" ht="15.75" customHeight="1">
      <c r="A45" s="1"/>
      <c r="D45" s="24">
        <v>24</v>
      </c>
      <c r="E45" s="25">
        <f t="shared" si="0"/>
        <v>6158.7160000000003</v>
      </c>
      <c r="F45" s="26">
        <f t="shared" ref="F45:G45" si="46">H45/$C$8</f>
        <v>1.6237150730769205E-4</v>
      </c>
      <c r="G45" s="26">
        <f t="shared" si="46"/>
        <v>3.8969161753846094E-3</v>
      </c>
      <c r="H45" s="49">
        <v>500</v>
      </c>
      <c r="I45" s="54">
        <f t="shared" si="2"/>
        <v>12000</v>
      </c>
      <c r="J45" s="44"/>
      <c r="K45" s="49">
        <v>500</v>
      </c>
      <c r="L45" s="11">
        <f t="shared" si="5"/>
        <v>537.35632183908046</v>
      </c>
      <c r="M45">
        <f t="shared" si="6"/>
        <v>538</v>
      </c>
      <c r="N45">
        <v>497</v>
      </c>
    </row>
    <row r="46" spans="1:14" ht="15.75" customHeight="1">
      <c r="A46" s="1"/>
      <c r="D46" s="24">
        <v>25</v>
      </c>
      <c r="E46" s="25">
        <f t="shared" si="0"/>
        <v>3224.4586387434556</v>
      </c>
      <c r="F46" s="26">
        <f t="shared" ref="F46:G46" si="47">H46/$C$8</f>
        <v>3.1012957895769182E-4</v>
      </c>
      <c r="G46" s="26">
        <f t="shared" si="47"/>
        <v>7.7532394739422954E-3</v>
      </c>
      <c r="H46" s="49">
        <v>955</v>
      </c>
      <c r="I46" s="54">
        <f t="shared" si="2"/>
        <v>23875</v>
      </c>
      <c r="J46" s="44"/>
      <c r="K46" s="49">
        <v>950</v>
      </c>
      <c r="L46" s="11">
        <f t="shared" si="5"/>
        <v>1026.3505747126437</v>
      </c>
      <c r="M46">
        <f t="shared" si="6"/>
        <v>1027</v>
      </c>
      <c r="N46">
        <v>970</v>
      </c>
    </row>
    <row r="47" spans="1:14" ht="15.75" customHeight="1">
      <c r="A47" s="1"/>
      <c r="D47" s="24">
        <v>30</v>
      </c>
      <c r="E47" s="25">
        <f t="shared" si="0"/>
        <v>2368.7369230769232</v>
      </c>
      <c r="F47" s="26">
        <f t="shared" ref="F47:G47" si="48">H47/$C$8</f>
        <v>4.2216591899999937E-4</v>
      </c>
      <c r="G47" s="26">
        <f t="shared" si="48"/>
        <v>1.266497756999998E-2</v>
      </c>
      <c r="H47" s="49">
        <v>1300</v>
      </c>
      <c r="I47" s="54">
        <f t="shared" si="2"/>
        <v>39000</v>
      </c>
      <c r="J47" s="44"/>
      <c r="K47" s="49">
        <v>1300</v>
      </c>
      <c r="L47" s="11">
        <f t="shared" si="5"/>
        <v>1397.1264367816091</v>
      </c>
      <c r="M47">
        <f t="shared" si="6"/>
        <v>1398</v>
      </c>
      <c r="N47">
        <v>1297</v>
      </c>
    </row>
    <row r="48" spans="1:14" ht="15.75" customHeight="1">
      <c r="A48" s="1"/>
      <c r="D48" s="24">
        <v>31</v>
      </c>
      <c r="E48" s="25">
        <f t="shared" si="0"/>
        <v>20529.053333333333</v>
      </c>
      <c r="F48" s="26">
        <f t="shared" ref="F48:G48" si="49">H48/$C$8</f>
        <v>4.8711452192307614E-5</v>
      </c>
      <c r="G48" s="26">
        <f t="shared" si="49"/>
        <v>1.5100550179615361E-3</v>
      </c>
      <c r="H48" s="49">
        <v>150</v>
      </c>
      <c r="I48" s="54">
        <f t="shared" si="2"/>
        <v>4650</v>
      </c>
      <c r="J48" s="44"/>
      <c r="K48" s="49">
        <v>150</v>
      </c>
      <c r="L48" s="11">
        <f t="shared" si="5"/>
        <v>161.20689655172413</v>
      </c>
      <c r="M48">
        <f t="shared" si="6"/>
        <v>162</v>
      </c>
      <c r="N48">
        <v>158</v>
      </c>
    </row>
    <row r="49" spans="1:14" ht="15.75" customHeight="1">
      <c r="A49" s="1"/>
      <c r="D49" s="24">
        <v>32</v>
      </c>
      <c r="E49" s="25">
        <f t="shared" si="0"/>
        <v>19245.987499999999</v>
      </c>
      <c r="F49" s="26">
        <f t="shared" ref="F49:G49" si="50">H49/$C$8</f>
        <v>5.1958882338461456E-5</v>
      </c>
      <c r="G49" s="26">
        <f t="shared" si="50"/>
        <v>1.6626842348307666E-3</v>
      </c>
      <c r="H49" s="49">
        <v>160</v>
      </c>
      <c r="I49" s="54">
        <f t="shared" si="2"/>
        <v>5120</v>
      </c>
      <c r="J49" s="44"/>
      <c r="K49" s="49">
        <v>160</v>
      </c>
      <c r="L49" s="11">
        <f t="shared" si="5"/>
        <v>171.95402298850576</v>
      </c>
      <c r="M49">
        <f t="shared" si="6"/>
        <v>172</v>
      </c>
      <c r="N49">
        <v>162</v>
      </c>
    </row>
    <row r="50" spans="1:14" ht="15.75" customHeight="1">
      <c r="A50" s="1"/>
      <c r="D50" s="24">
        <v>40</v>
      </c>
      <c r="E50" s="25">
        <f t="shared" si="0"/>
        <v>6158.7160000000003</v>
      </c>
      <c r="F50" s="26">
        <f t="shared" ref="F50:G50" si="51">H50/$C$8</f>
        <v>1.6237150730769205E-4</v>
      </c>
      <c r="G50" s="26">
        <f t="shared" si="51"/>
        <v>6.4948602923076823E-3</v>
      </c>
      <c r="H50" s="49">
        <v>500</v>
      </c>
      <c r="I50" s="54">
        <f t="shared" si="2"/>
        <v>20000</v>
      </c>
      <c r="J50" s="44"/>
      <c r="K50" s="49">
        <v>500</v>
      </c>
      <c r="L50" s="11">
        <f t="shared" si="5"/>
        <v>537.35632183908046</v>
      </c>
      <c r="M50">
        <f t="shared" si="6"/>
        <v>538</v>
      </c>
      <c r="N50">
        <v>503</v>
      </c>
    </row>
    <row r="51" spans="1:14" ht="15.75" customHeight="1">
      <c r="A51" s="1"/>
      <c r="D51" s="24">
        <v>50</v>
      </c>
      <c r="E51" s="25">
        <f t="shared" si="0"/>
        <v>4811.4968749999998</v>
      </c>
      <c r="F51" s="26">
        <f t="shared" ref="F51:G51" si="52">H51/$C$8</f>
        <v>2.0783552935384582E-4</v>
      </c>
      <c r="G51" s="26">
        <f t="shared" si="52"/>
        <v>1.0391776467692291E-2</v>
      </c>
      <c r="H51" s="50">
        <v>640</v>
      </c>
      <c r="I51" s="54">
        <f t="shared" si="2"/>
        <v>32000</v>
      </c>
      <c r="J51" s="44"/>
      <c r="K51" s="50">
        <v>640</v>
      </c>
      <c r="L51" s="11">
        <f t="shared" si="5"/>
        <v>687.81609195402302</v>
      </c>
      <c r="M51">
        <f t="shared" si="6"/>
        <v>688</v>
      </c>
      <c r="N51">
        <v>640</v>
      </c>
    </row>
    <row r="52" spans="1:14" ht="15.75" customHeight="1">
      <c r="A52" s="1"/>
      <c r="D52" s="24">
        <v>100</v>
      </c>
      <c r="E52" s="25">
        <f t="shared" si="0"/>
        <v>76983.95</v>
      </c>
      <c r="F52" s="26">
        <f t="shared" ref="F52:G52" si="53">H52/$C$8</f>
        <v>1.2989720584615364E-5</v>
      </c>
      <c r="G52" s="26">
        <f t="shared" si="53"/>
        <v>1.2989720584615364E-3</v>
      </c>
      <c r="H52" s="49">
        <v>40</v>
      </c>
      <c r="I52" s="54">
        <f t="shared" si="2"/>
        <v>4000</v>
      </c>
      <c r="J52" s="44"/>
      <c r="K52" s="49">
        <v>40</v>
      </c>
      <c r="L52" s="11">
        <f t="shared" si="5"/>
        <v>42.988505747126439</v>
      </c>
      <c r="M52">
        <f t="shared" si="6"/>
        <v>43</v>
      </c>
      <c r="N52">
        <v>43</v>
      </c>
    </row>
    <row r="53" spans="1:14" ht="15.75" customHeight="1">
      <c r="A53" s="1"/>
      <c r="D53" s="24">
        <v>510</v>
      </c>
      <c r="E53" s="25">
        <f t="shared" si="0"/>
        <v>279941.63636363635</v>
      </c>
      <c r="F53" s="26">
        <f t="shared" ref="F53:G53" si="54">H53/$C$8</f>
        <v>3.5721731607692253E-6</v>
      </c>
      <c r="G53" s="26">
        <f t="shared" si="54"/>
        <v>1.8218083119923049E-3</v>
      </c>
      <c r="H53" s="49">
        <v>11</v>
      </c>
      <c r="I53" s="54">
        <f t="shared" si="2"/>
        <v>5610</v>
      </c>
      <c r="J53" s="44"/>
      <c r="K53" s="49">
        <v>10</v>
      </c>
      <c r="L53" s="11">
        <f t="shared" si="5"/>
        <v>11.821839080459769</v>
      </c>
      <c r="M53">
        <f t="shared" si="6"/>
        <v>12</v>
      </c>
      <c r="N53">
        <v>13</v>
      </c>
    </row>
    <row r="54" spans="1:14" ht="15.75" customHeight="1">
      <c r="A54" s="1"/>
      <c r="D54" s="24">
        <v>5100</v>
      </c>
      <c r="E54" s="25">
        <f t="shared" si="0"/>
        <v>769839.5</v>
      </c>
      <c r="F54" s="26">
        <f t="shared" ref="F54:G54" si="55">H54/$C$8</f>
        <v>1.2989720584615364E-6</v>
      </c>
      <c r="G54" s="26">
        <f t="shared" si="55"/>
        <v>6.6247574981538361E-3</v>
      </c>
      <c r="H54" s="49">
        <v>4</v>
      </c>
      <c r="I54" s="54">
        <f t="shared" si="2"/>
        <v>20400</v>
      </c>
      <c r="J54" s="44"/>
      <c r="K54" s="49">
        <v>4</v>
      </c>
      <c r="L54" s="11">
        <f t="shared" si="5"/>
        <v>4.2988505747126435</v>
      </c>
      <c r="M54">
        <f t="shared" si="6"/>
        <v>5</v>
      </c>
      <c r="N54">
        <v>4</v>
      </c>
    </row>
    <row r="55" spans="1:14" ht="15.75" customHeight="1">
      <c r="A55" s="1"/>
      <c r="B55" s="1"/>
      <c r="C55" s="1"/>
      <c r="D55" s="2"/>
      <c r="E55" s="1"/>
      <c r="F55" s="1"/>
      <c r="G55" s="29">
        <f>SUM(G4:G54)</f>
        <v>0.95500019809323866</v>
      </c>
      <c r="H55" s="51">
        <f t="shared" ref="H55:I55" si="56">SUM(H4:H54)</f>
        <v>905167</v>
      </c>
      <c r="I55" s="55">
        <f t="shared" si="56"/>
        <v>2940787.5</v>
      </c>
      <c r="K55" s="32"/>
    </row>
    <row r="56" spans="1:14" ht="15.75" customHeight="1">
      <c r="A56" s="1"/>
      <c r="B56" s="1"/>
      <c r="C56" s="1"/>
      <c r="D56" s="14">
        <v>3079358</v>
      </c>
      <c r="E56" s="1"/>
      <c r="F56" s="1"/>
      <c r="G56" s="1"/>
      <c r="H56" s="1"/>
      <c r="I56" s="1"/>
    </row>
    <row r="57" spans="1:14" ht="15.75" customHeight="1">
      <c r="A57" s="1"/>
      <c r="B57" s="1"/>
      <c r="C57" s="1"/>
      <c r="D57" s="2"/>
      <c r="E57" s="1"/>
      <c r="F57" s="1"/>
      <c r="G57" s="1"/>
      <c r="H57" s="1"/>
      <c r="I57" s="1"/>
    </row>
    <row r="58" spans="1:14" ht="15.75" customHeight="1">
      <c r="A58" s="1"/>
      <c r="B58" s="1"/>
      <c r="C58" s="1"/>
      <c r="D58" s="2"/>
      <c r="E58" s="1"/>
      <c r="F58" s="1"/>
      <c r="G58" s="1"/>
      <c r="H58" s="58">
        <f>D56*0.955</f>
        <v>2940786.8899999997</v>
      </c>
      <c r="I58" s="58">
        <f>H58-I55</f>
        <v>-0.61000000033527613</v>
      </c>
    </row>
    <row r="59" spans="1:14" ht="15.75" customHeight="1">
      <c r="A59" s="1"/>
      <c r="B59" s="1"/>
      <c r="C59" s="1"/>
      <c r="D59" s="2"/>
      <c r="E59" s="56">
        <f>D56*0.935</f>
        <v>2879199.73</v>
      </c>
      <c r="F59" s="1"/>
      <c r="G59" s="1"/>
      <c r="H59" s="56">
        <f>I55-E59</f>
        <v>61587.770000000019</v>
      </c>
      <c r="I59" s="1"/>
    </row>
    <row r="60" spans="1:14" ht="15.75" customHeight="1">
      <c r="A60" s="1"/>
      <c r="B60" s="1"/>
      <c r="C60" s="1"/>
      <c r="D60" s="2"/>
      <c r="E60" s="1"/>
      <c r="F60" s="1"/>
      <c r="G60" s="1"/>
      <c r="H60" s="1"/>
      <c r="I60" s="1"/>
    </row>
    <row r="61" spans="1:14" ht="15.75" customHeight="1">
      <c r="A61" s="1"/>
      <c r="B61" s="1"/>
      <c r="C61" s="1"/>
      <c r="D61" s="2"/>
      <c r="E61" s="1"/>
      <c r="F61" s="1"/>
      <c r="G61" s="1"/>
      <c r="H61" s="1"/>
      <c r="I61" s="1"/>
    </row>
    <row r="62" spans="1:14" ht="15.75" customHeight="1">
      <c r="A62" s="1"/>
      <c r="B62" s="1"/>
      <c r="C62" s="1"/>
      <c r="D62" s="2"/>
      <c r="E62" s="1"/>
      <c r="F62" s="1"/>
      <c r="G62" s="1"/>
      <c r="H62" s="1"/>
      <c r="I62" s="1"/>
    </row>
    <row r="63" spans="1:14" ht="15.75" customHeight="1">
      <c r="A63" s="1"/>
      <c r="B63" s="1"/>
      <c r="C63" s="1"/>
      <c r="D63" s="2"/>
      <c r="E63" s="1"/>
      <c r="F63" s="1"/>
      <c r="G63" s="1"/>
      <c r="H63" s="1"/>
      <c r="I63" s="1"/>
    </row>
    <row r="64" spans="1:14" ht="15.75" customHeight="1">
      <c r="A64" s="1"/>
      <c r="B64" s="1"/>
      <c r="C64" s="1"/>
      <c r="D64" s="2"/>
      <c r="E64" s="1"/>
      <c r="F64" s="1"/>
      <c r="G64" s="1"/>
      <c r="H64" s="1"/>
      <c r="I64" s="1"/>
    </row>
    <row r="65" spans="1:9" ht="15.75" customHeight="1">
      <c r="A65" s="1"/>
      <c r="B65" s="1"/>
      <c r="C65" s="1"/>
      <c r="D65" s="2"/>
      <c r="E65" s="1"/>
      <c r="F65" s="1"/>
      <c r="G65" s="1"/>
      <c r="H65" s="1"/>
      <c r="I65" s="1"/>
    </row>
    <row r="66" spans="1:9" ht="15.75" customHeight="1">
      <c r="A66" s="1"/>
      <c r="B66" s="1"/>
      <c r="C66" s="1"/>
      <c r="D66" s="2"/>
      <c r="E66" s="1"/>
      <c r="F66" s="1"/>
      <c r="G66" s="1"/>
      <c r="H66" s="1"/>
      <c r="I66" s="1"/>
    </row>
    <row r="67" spans="1:9" ht="15.75" customHeight="1">
      <c r="A67" s="1"/>
      <c r="B67" s="1"/>
      <c r="C67" s="1"/>
      <c r="D67" s="2"/>
      <c r="E67" s="1"/>
      <c r="F67" s="1"/>
      <c r="G67" s="1"/>
      <c r="H67" s="1"/>
      <c r="I67" s="1"/>
    </row>
    <row r="68" spans="1:9" ht="15.75" customHeight="1">
      <c r="A68" s="1"/>
      <c r="B68" s="1"/>
      <c r="C68" s="1"/>
      <c r="D68" s="2"/>
      <c r="E68" s="1"/>
      <c r="F68" s="1"/>
      <c r="G68" s="1"/>
      <c r="H68" s="1"/>
      <c r="I68" s="1"/>
    </row>
    <row r="69" spans="1:9" ht="15.75" customHeight="1">
      <c r="A69" s="1"/>
      <c r="B69" s="1"/>
      <c r="C69" s="1"/>
      <c r="D69" s="2"/>
      <c r="E69" s="1"/>
      <c r="F69" s="1"/>
      <c r="G69" s="1"/>
      <c r="H69" s="1"/>
      <c r="I69" s="1"/>
    </row>
    <row r="70" spans="1:9" ht="15.75" customHeight="1">
      <c r="A70" s="1"/>
      <c r="B70" s="1"/>
      <c r="C70" s="1"/>
      <c r="D70" s="2"/>
      <c r="E70" s="1"/>
      <c r="F70" s="1"/>
      <c r="G70" s="1"/>
      <c r="H70" s="1"/>
      <c r="I70" s="1"/>
    </row>
    <row r="71" spans="1:9" ht="15.75" customHeight="1">
      <c r="A71" s="1"/>
      <c r="B71" s="1"/>
      <c r="C71" s="1"/>
      <c r="D71" s="2"/>
      <c r="E71" s="1"/>
      <c r="F71" s="1"/>
      <c r="G71" s="1"/>
      <c r="H71" s="1"/>
      <c r="I71" s="1"/>
    </row>
    <row r="72" spans="1:9" ht="15.75" customHeight="1">
      <c r="A72" s="1"/>
      <c r="B72" s="1"/>
      <c r="C72" s="1"/>
      <c r="D72" s="2"/>
      <c r="E72" s="1"/>
      <c r="F72" s="1"/>
      <c r="G72" s="1"/>
      <c r="H72" s="1"/>
      <c r="I72" s="1"/>
    </row>
    <row r="73" spans="1:9" ht="15.75" customHeight="1">
      <c r="A73" s="1"/>
      <c r="B73" s="1"/>
      <c r="C73" s="1"/>
      <c r="D73" s="2"/>
      <c r="E73" s="1"/>
      <c r="F73" s="1"/>
      <c r="G73" s="1"/>
      <c r="H73" s="1"/>
      <c r="I73" s="1"/>
    </row>
    <row r="74" spans="1:9" ht="15.75" customHeight="1">
      <c r="A74" s="1"/>
      <c r="B74" s="1"/>
      <c r="C74" s="1"/>
      <c r="D74" s="2"/>
      <c r="E74" s="1"/>
      <c r="F74" s="1"/>
      <c r="G74" s="1"/>
      <c r="H74" s="1"/>
      <c r="I74" s="1"/>
    </row>
    <row r="75" spans="1:9" ht="15.75" customHeight="1">
      <c r="A75" s="1"/>
      <c r="B75" s="1"/>
      <c r="C75" s="1"/>
      <c r="D75" s="2"/>
      <c r="E75" s="1"/>
      <c r="F75" s="1"/>
      <c r="G75" s="1"/>
      <c r="H75" s="1"/>
      <c r="I75" s="1"/>
    </row>
    <row r="76" spans="1:9" ht="15.75" customHeight="1">
      <c r="A76" s="1"/>
      <c r="B76" s="1"/>
      <c r="C76" s="1"/>
      <c r="D76" s="2"/>
      <c r="E76" s="1"/>
      <c r="F76" s="1"/>
      <c r="G76" s="1"/>
      <c r="H76" s="1"/>
      <c r="I76" s="1"/>
    </row>
    <row r="77" spans="1:9" ht="15.75" customHeight="1">
      <c r="A77" s="1"/>
      <c r="B77" s="1"/>
      <c r="C77" s="1"/>
      <c r="D77" s="2"/>
      <c r="E77" s="1"/>
      <c r="F77" s="1"/>
      <c r="G77" s="1"/>
      <c r="H77" s="1"/>
      <c r="I77" s="1"/>
    </row>
    <row r="78" spans="1:9" ht="15.75" customHeight="1">
      <c r="A78" s="1"/>
      <c r="B78" s="1"/>
      <c r="C78" s="1"/>
      <c r="D78" s="2"/>
      <c r="E78" s="1"/>
      <c r="F78" s="1"/>
      <c r="G78" s="1"/>
      <c r="H78" s="1"/>
      <c r="I78" s="1"/>
    </row>
    <row r="79" spans="1:9" ht="15.75" customHeight="1">
      <c r="A79" s="1"/>
      <c r="B79" s="1"/>
      <c r="C79" s="1"/>
      <c r="D79" s="2"/>
      <c r="E79" s="1"/>
      <c r="F79" s="1"/>
      <c r="G79" s="1"/>
      <c r="H79" s="1"/>
      <c r="I79" s="1"/>
    </row>
    <row r="80" spans="1:9" ht="15.75" customHeight="1">
      <c r="A80" s="1"/>
      <c r="B80" s="1"/>
      <c r="C80" s="1"/>
      <c r="D80" s="2"/>
      <c r="E80" s="1"/>
      <c r="F80" s="1"/>
      <c r="G80" s="1"/>
      <c r="H80" s="1"/>
      <c r="I80" s="1"/>
    </row>
    <row r="81" spans="1:9" ht="15.75" customHeight="1">
      <c r="A81" s="1"/>
      <c r="B81" s="1"/>
      <c r="C81" s="1"/>
      <c r="D81" s="2"/>
      <c r="E81" s="1"/>
      <c r="F81" s="1"/>
      <c r="G81" s="1"/>
      <c r="H81" s="1"/>
      <c r="I81" s="1"/>
    </row>
    <row r="82" spans="1:9" ht="15.75" customHeight="1">
      <c r="A82" s="1"/>
      <c r="B82" s="1"/>
      <c r="C82" s="1"/>
      <c r="D82" s="2"/>
      <c r="E82" s="1"/>
      <c r="F82" s="1"/>
      <c r="G82" s="1"/>
      <c r="H82" s="1"/>
      <c r="I82" s="1"/>
    </row>
    <row r="83" spans="1:9" ht="15.75" customHeight="1">
      <c r="A83" s="1"/>
      <c r="B83" s="1"/>
      <c r="C83" s="1"/>
      <c r="D83" s="2"/>
      <c r="E83" s="1"/>
      <c r="F83" s="1"/>
      <c r="G83" s="1"/>
      <c r="H83" s="1"/>
      <c r="I83" s="1"/>
    </row>
    <row r="84" spans="1:9" ht="15.75" customHeight="1">
      <c r="A84" s="1"/>
      <c r="B84" s="1"/>
      <c r="C84" s="1"/>
      <c r="D84" s="2"/>
      <c r="E84" s="1"/>
      <c r="F84" s="1"/>
      <c r="G84" s="1"/>
      <c r="H84" s="1"/>
      <c r="I84" s="1"/>
    </row>
    <row r="85" spans="1:9" ht="15.75" customHeight="1">
      <c r="A85" s="1"/>
      <c r="B85" s="1"/>
      <c r="C85" s="1"/>
      <c r="D85" s="2"/>
      <c r="E85" s="1"/>
      <c r="F85" s="1"/>
      <c r="G85" s="1"/>
      <c r="H85" s="1"/>
      <c r="I85" s="1"/>
    </row>
    <row r="86" spans="1:9" ht="15.75" customHeight="1">
      <c r="A86" s="1"/>
      <c r="B86" s="1"/>
      <c r="C86" s="1"/>
      <c r="D86" s="2"/>
      <c r="E86" s="1"/>
      <c r="F86" s="1"/>
      <c r="G86" s="1"/>
      <c r="H86" s="1"/>
      <c r="I86" s="1"/>
    </row>
    <row r="87" spans="1:9" ht="15.75" customHeight="1">
      <c r="A87" s="1"/>
      <c r="B87" s="1"/>
      <c r="C87" s="1"/>
      <c r="D87" s="2"/>
      <c r="E87" s="1"/>
      <c r="F87" s="1"/>
      <c r="G87" s="1"/>
      <c r="H87" s="1"/>
      <c r="I87" s="1"/>
    </row>
    <row r="88" spans="1:9" ht="15.75" customHeight="1">
      <c r="A88" s="1"/>
      <c r="B88" s="1"/>
      <c r="C88" s="1"/>
      <c r="D88" s="2"/>
      <c r="E88" s="1"/>
      <c r="F88" s="1"/>
      <c r="G88" s="1"/>
      <c r="H88" s="1"/>
      <c r="I88" s="1"/>
    </row>
    <row r="89" spans="1:9" ht="15.75" customHeight="1">
      <c r="A89" s="1"/>
      <c r="B89" s="1"/>
      <c r="C89" s="1"/>
      <c r="D89" s="2"/>
      <c r="E89" s="1"/>
      <c r="F89" s="1"/>
      <c r="G89" s="1"/>
      <c r="H89" s="1"/>
      <c r="I89" s="1"/>
    </row>
    <row r="90" spans="1:9" ht="15.75" customHeight="1">
      <c r="A90" s="1"/>
      <c r="B90" s="1"/>
      <c r="C90" s="1"/>
      <c r="D90" s="2"/>
      <c r="E90" s="1"/>
      <c r="F90" s="1"/>
      <c r="G90" s="1"/>
      <c r="H90" s="1"/>
      <c r="I90" s="1"/>
    </row>
    <row r="91" spans="1:9" ht="15.75" customHeight="1">
      <c r="A91" s="1"/>
      <c r="B91" s="1"/>
      <c r="C91" s="1"/>
      <c r="D91" s="2"/>
      <c r="E91" s="1"/>
      <c r="F91" s="1"/>
      <c r="G91" s="1"/>
      <c r="H91" s="1"/>
      <c r="I91" s="1"/>
    </row>
    <row r="92" spans="1:9" ht="15.75" customHeight="1">
      <c r="A92" s="1"/>
      <c r="B92" s="1"/>
      <c r="C92" s="1"/>
      <c r="D92" s="2"/>
      <c r="E92" s="1"/>
      <c r="F92" s="1"/>
      <c r="G92" s="1"/>
      <c r="H92" s="1"/>
      <c r="I92" s="1"/>
    </row>
    <row r="93" spans="1:9" ht="15.75" customHeight="1">
      <c r="A93" s="1"/>
      <c r="B93" s="1"/>
      <c r="C93" s="1"/>
      <c r="D93" s="2"/>
      <c r="E93" s="1"/>
      <c r="F93" s="1"/>
      <c r="G93" s="1"/>
      <c r="H93" s="1"/>
      <c r="I93" s="1"/>
    </row>
    <row r="94" spans="1:9" ht="15.75" customHeight="1">
      <c r="A94" s="1"/>
      <c r="B94" s="1"/>
      <c r="C94" s="1"/>
      <c r="D94" s="2"/>
      <c r="E94" s="1"/>
      <c r="F94" s="1"/>
      <c r="G94" s="1"/>
      <c r="H94" s="1"/>
      <c r="I94" s="1"/>
    </row>
    <row r="95" spans="1:9" ht="15.75" customHeight="1">
      <c r="A95" s="1"/>
      <c r="B95" s="1"/>
      <c r="C95" s="1"/>
      <c r="D95" s="2"/>
      <c r="E95" s="1"/>
      <c r="F95" s="1"/>
      <c r="G95" s="1"/>
      <c r="H95" s="1"/>
      <c r="I95" s="1"/>
    </row>
    <row r="96" spans="1:9" ht="15.75" customHeight="1">
      <c r="A96" s="1"/>
      <c r="B96" s="1"/>
      <c r="C96" s="1"/>
      <c r="D96" s="2"/>
      <c r="E96" s="1"/>
      <c r="F96" s="1"/>
      <c r="G96" s="1"/>
      <c r="H96" s="1"/>
      <c r="I96" s="1"/>
    </row>
    <row r="97" spans="1:9" ht="15.75" customHeight="1">
      <c r="A97" s="1"/>
      <c r="B97" s="1"/>
      <c r="C97" s="1"/>
      <c r="D97" s="2"/>
      <c r="E97" s="1"/>
      <c r="F97" s="1"/>
      <c r="G97" s="1"/>
      <c r="H97" s="1"/>
      <c r="I97" s="1"/>
    </row>
    <row r="98" spans="1:9" ht="15.75" customHeight="1">
      <c r="A98" s="1"/>
      <c r="B98" s="1"/>
      <c r="C98" s="1"/>
      <c r="D98" s="2"/>
      <c r="E98" s="1"/>
      <c r="F98" s="1"/>
      <c r="G98" s="1"/>
      <c r="H98" s="1"/>
      <c r="I98" s="1"/>
    </row>
    <row r="99" spans="1:9" ht="15.75" customHeight="1">
      <c r="A99" s="1"/>
      <c r="B99" s="1"/>
      <c r="C99" s="1"/>
      <c r="D99" s="2"/>
      <c r="E99" s="1"/>
      <c r="F99" s="1"/>
      <c r="G99" s="1"/>
      <c r="H99" s="1"/>
      <c r="I99" s="1"/>
    </row>
    <row r="100" spans="1:9" ht="15.75" customHeight="1">
      <c r="A100" s="1"/>
      <c r="B100" s="1"/>
      <c r="C100" s="1"/>
      <c r="D100" s="2"/>
      <c r="E100" s="1"/>
      <c r="F100" s="1"/>
      <c r="G100" s="1"/>
      <c r="H100" s="1"/>
      <c r="I100" s="1"/>
    </row>
    <row r="101" spans="1:9" ht="15.75" customHeight="1">
      <c r="A101" s="1"/>
      <c r="B101" s="1"/>
      <c r="C101" s="1"/>
      <c r="D101" s="2"/>
      <c r="E101" s="1"/>
      <c r="F101" s="1"/>
      <c r="G101" s="1"/>
      <c r="H101" s="1"/>
      <c r="I101" s="1"/>
    </row>
    <row r="102" spans="1:9" ht="15.75" customHeight="1">
      <c r="A102" s="1"/>
      <c r="B102" s="1"/>
      <c r="C102" s="1"/>
      <c r="D102" s="2"/>
      <c r="E102" s="1"/>
      <c r="F102" s="1"/>
      <c r="G102" s="1"/>
      <c r="H102" s="1"/>
      <c r="I102" s="1"/>
    </row>
    <row r="103" spans="1:9" ht="15.75" customHeight="1">
      <c r="A103" s="1"/>
      <c r="B103" s="1"/>
      <c r="C103" s="1"/>
      <c r="D103" s="2"/>
      <c r="E103" s="1"/>
      <c r="F103" s="1"/>
      <c r="G103" s="1"/>
      <c r="H103" s="1"/>
      <c r="I103" s="1"/>
    </row>
    <row r="104" spans="1:9" ht="15.75" customHeight="1">
      <c r="A104" s="1"/>
      <c r="B104" s="1"/>
      <c r="C104" s="1"/>
      <c r="D104" s="2"/>
      <c r="E104" s="1"/>
      <c r="F104" s="1"/>
      <c r="G104" s="1"/>
      <c r="H104" s="1"/>
      <c r="I104" s="1"/>
    </row>
    <row r="105" spans="1:9" ht="15.75" customHeight="1">
      <c r="A105" s="1"/>
      <c r="B105" s="1"/>
      <c r="C105" s="1"/>
      <c r="D105" s="2"/>
      <c r="E105" s="1"/>
      <c r="F105" s="1"/>
      <c r="G105" s="1"/>
      <c r="H105" s="1"/>
      <c r="I105" s="1"/>
    </row>
    <row r="106" spans="1:9" ht="15.75" customHeight="1">
      <c r="A106" s="1"/>
      <c r="B106" s="1"/>
      <c r="C106" s="1"/>
      <c r="D106" s="2"/>
      <c r="E106" s="1"/>
      <c r="F106" s="1"/>
      <c r="G106" s="1"/>
      <c r="H106" s="1"/>
      <c r="I106" s="1"/>
    </row>
    <row r="107" spans="1:9" ht="15.75" customHeight="1">
      <c r="A107" s="1"/>
      <c r="B107" s="1"/>
      <c r="C107" s="1"/>
      <c r="D107" s="2"/>
      <c r="E107" s="1"/>
      <c r="F107" s="1"/>
      <c r="G107" s="1"/>
      <c r="H107" s="1"/>
      <c r="I107" s="1"/>
    </row>
    <row r="108" spans="1:9" ht="15.75" customHeight="1">
      <c r="A108" s="1"/>
      <c r="B108" s="1"/>
      <c r="C108" s="1"/>
      <c r="D108" s="2"/>
      <c r="E108" s="1"/>
      <c r="F108" s="1"/>
      <c r="G108" s="1"/>
      <c r="H108" s="1"/>
      <c r="I108" s="1"/>
    </row>
    <row r="109" spans="1:9" ht="15.75" customHeight="1">
      <c r="A109" s="1"/>
      <c r="B109" s="1"/>
      <c r="C109" s="1"/>
      <c r="D109" s="2"/>
      <c r="E109" s="1"/>
      <c r="F109" s="1"/>
      <c r="G109" s="1"/>
      <c r="H109" s="1"/>
      <c r="I109" s="1"/>
    </row>
    <row r="110" spans="1:9" ht="15.75" customHeight="1">
      <c r="A110" s="1"/>
      <c r="B110" s="1"/>
      <c r="C110" s="1"/>
      <c r="D110" s="2"/>
      <c r="E110" s="1"/>
      <c r="F110" s="1"/>
      <c r="G110" s="1"/>
      <c r="H110" s="1"/>
      <c r="I110" s="1"/>
    </row>
    <row r="111" spans="1:9" ht="15.75" customHeight="1">
      <c r="A111" s="1"/>
      <c r="B111" s="1"/>
      <c r="C111" s="1"/>
      <c r="D111" s="2"/>
      <c r="E111" s="1"/>
      <c r="F111" s="1"/>
      <c r="G111" s="1"/>
      <c r="H111" s="1"/>
      <c r="I111" s="1"/>
    </row>
    <row r="112" spans="1:9" ht="15.75" customHeight="1">
      <c r="A112" s="1"/>
      <c r="B112" s="1"/>
      <c r="C112" s="1"/>
      <c r="D112" s="2"/>
      <c r="E112" s="1"/>
      <c r="F112" s="1"/>
      <c r="G112" s="1"/>
      <c r="H112" s="1"/>
      <c r="I112" s="1"/>
    </row>
    <row r="113" spans="1:9" ht="15.75" customHeight="1">
      <c r="A113" s="1"/>
      <c r="B113" s="1"/>
      <c r="C113" s="1"/>
      <c r="D113" s="2"/>
      <c r="E113" s="1"/>
      <c r="F113" s="1"/>
      <c r="G113" s="1"/>
      <c r="H113" s="1"/>
      <c r="I113" s="1"/>
    </row>
    <row r="114" spans="1:9" ht="15.75" customHeight="1">
      <c r="A114" s="1"/>
      <c r="B114" s="1"/>
      <c r="C114" s="1"/>
      <c r="D114" s="2"/>
      <c r="E114" s="1"/>
      <c r="F114" s="1"/>
      <c r="G114" s="1"/>
      <c r="H114" s="1"/>
      <c r="I114" s="1"/>
    </row>
    <row r="115" spans="1:9" ht="15.75" customHeight="1">
      <c r="A115" s="1"/>
      <c r="B115" s="1"/>
      <c r="C115" s="1"/>
      <c r="D115" s="2"/>
      <c r="E115" s="1"/>
      <c r="F115" s="1"/>
      <c r="G115" s="1"/>
      <c r="H115" s="1"/>
      <c r="I115" s="1"/>
    </row>
    <row r="116" spans="1:9" ht="15.75" customHeight="1">
      <c r="A116" s="1"/>
      <c r="B116" s="1"/>
      <c r="C116" s="1"/>
      <c r="D116" s="2"/>
      <c r="E116" s="1"/>
      <c r="F116" s="1"/>
      <c r="G116" s="1"/>
      <c r="H116" s="1"/>
      <c r="I116" s="1"/>
    </row>
    <row r="117" spans="1:9" ht="15.75" customHeight="1">
      <c r="A117" s="1"/>
      <c r="B117" s="1"/>
      <c r="C117" s="1"/>
      <c r="D117" s="2"/>
      <c r="E117" s="1"/>
      <c r="F117" s="1"/>
      <c r="G117" s="1"/>
      <c r="H117" s="1"/>
      <c r="I117" s="1"/>
    </row>
    <row r="118" spans="1:9" ht="15.75" customHeight="1">
      <c r="A118" s="1"/>
      <c r="B118" s="1"/>
      <c r="C118" s="1"/>
      <c r="D118" s="2"/>
      <c r="E118" s="1"/>
      <c r="F118" s="1"/>
      <c r="G118" s="1"/>
      <c r="H118" s="1"/>
      <c r="I118" s="1"/>
    </row>
    <row r="119" spans="1:9" ht="15.75" customHeight="1">
      <c r="A119" s="1"/>
      <c r="B119" s="1"/>
      <c r="C119" s="1"/>
      <c r="D119" s="2"/>
      <c r="E119" s="1"/>
      <c r="F119" s="1"/>
      <c r="G119" s="1"/>
      <c r="H119" s="1"/>
      <c r="I119" s="1"/>
    </row>
    <row r="120" spans="1:9" ht="15.75" customHeight="1">
      <c r="A120" s="1"/>
      <c r="B120" s="1"/>
      <c r="C120" s="1"/>
      <c r="D120" s="2"/>
      <c r="E120" s="1"/>
      <c r="F120" s="1"/>
      <c r="G120" s="1"/>
      <c r="H120" s="1"/>
      <c r="I120" s="1"/>
    </row>
    <row r="121" spans="1:9" ht="15.75" customHeight="1">
      <c r="A121" s="1"/>
      <c r="B121" s="1"/>
      <c r="C121" s="1"/>
      <c r="D121" s="2"/>
      <c r="E121" s="1"/>
      <c r="F121" s="1"/>
      <c r="G121" s="1"/>
      <c r="H121" s="1"/>
      <c r="I121" s="1"/>
    </row>
    <row r="122" spans="1:9" ht="15.75" customHeight="1">
      <c r="A122" s="1"/>
      <c r="B122" s="1"/>
      <c r="C122" s="1"/>
      <c r="D122" s="2"/>
      <c r="E122" s="1"/>
      <c r="F122" s="1"/>
      <c r="G122" s="1"/>
      <c r="H122" s="1"/>
      <c r="I122" s="1"/>
    </row>
    <row r="123" spans="1:9" ht="15.75" customHeight="1">
      <c r="A123" s="1"/>
      <c r="B123" s="1"/>
      <c r="C123" s="1"/>
      <c r="D123" s="2"/>
      <c r="E123" s="1"/>
      <c r="F123" s="1"/>
      <c r="G123" s="1"/>
      <c r="H123" s="1"/>
      <c r="I123" s="1"/>
    </row>
    <row r="124" spans="1:9" ht="15.75" customHeight="1">
      <c r="A124" s="1"/>
      <c r="B124" s="1"/>
      <c r="C124" s="1"/>
      <c r="D124" s="2"/>
      <c r="E124" s="1"/>
      <c r="F124" s="1"/>
      <c r="G124" s="1"/>
      <c r="H124" s="1"/>
      <c r="I124" s="1"/>
    </row>
    <row r="125" spans="1:9" ht="15.75" customHeight="1">
      <c r="A125" s="1"/>
      <c r="B125" s="1"/>
      <c r="C125" s="1"/>
      <c r="D125" s="2"/>
      <c r="E125" s="1"/>
      <c r="F125" s="1"/>
      <c r="G125" s="1"/>
      <c r="H125" s="1"/>
      <c r="I125" s="1"/>
    </row>
    <row r="126" spans="1:9" ht="15.75" customHeight="1">
      <c r="A126" s="1"/>
      <c r="B126" s="1"/>
      <c r="C126" s="1"/>
      <c r="D126" s="2"/>
      <c r="E126" s="1"/>
      <c r="F126" s="1"/>
      <c r="G126" s="1"/>
      <c r="H126" s="1"/>
      <c r="I126" s="1"/>
    </row>
    <row r="127" spans="1:9" ht="15.75" customHeight="1">
      <c r="A127" s="1"/>
      <c r="B127" s="1"/>
      <c r="C127" s="1"/>
      <c r="D127" s="2"/>
      <c r="E127" s="1"/>
      <c r="F127" s="1"/>
      <c r="G127" s="1"/>
      <c r="H127" s="1"/>
      <c r="I127" s="1"/>
    </row>
    <row r="128" spans="1:9" ht="15.75" customHeight="1">
      <c r="A128" s="1"/>
      <c r="B128" s="1"/>
      <c r="C128" s="1"/>
      <c r="D128" s="2"/>
      <c r="E128" s="1"/>
      <c r="F128" s="1"/>
      <c r="G128" s="1"/>
      <c r="H128" s="1"/>
      <c r="I128" s="1"/>
    </row>
    <row r="129" spans="1:9" ht="15.75" customHeight="1">
      <c r="A129" s="1"/>
      <c r="B129" s="1"/>
      <c r="C129" s="1"/>
      <c r="D129" s="2"/>
      <c r="E129" s="1"/>
      <c r="F129" s="1"/>
      <c r="G129" s="1"/>
      <c r="H129" s="1"/>
      <c r="I129" s="1"/>
    </row>
    <row r="130" spans="1:9" ht="15.75" customHeight="1">
      <c r="A130" s="1"/>
      <c r="B130" s="1"/>
      <c r="C130" s="1"/>
      <c r="D130" s="2"/>
      <c r="E130" s="1"/>
      <c r="F130" s="1"/>
      <c r="G130" s="1"/>
      <c r="H130" s="1"/>
      <c r="I130" s="1"/>
    </row>
    <row r="131" spans="1:9" ht="15.75" customHeight="1">
      <c r="A131" s="1"/>
      <c r="B131" s="1"/>
      <c r="C131" s="1"/>
      <c r="D131" s="2"/>
      <c r="E131" s="1"/>
      <c r="F131" s="1"/>
      <c r="G131" s="1"/>
      <c r="H131" s="1"/>
      <c r="I131" s="1"/>
    </row>
    <row r="132" spans="1:9" ht="15.75" customHeight="1">
      <c r="A132" s="1"/>
      <c r="B132" s="1"/>
      <c r="C132" s="1"/>
      <c r="D132" s="2"/>
      <c r="E132" s="1"/>
      <c r="F132" s="1"/>
      <c r="G132" s="1"/>
      <c r="H132" s="1"/>
      <c r="I132" s="1"/>
    </row>
    <row r="133" spans="1:9" ht="15.75" customHeight="1">
      <c r="A133" s="1"/>
      <c r="B133" s="1"/>
      <c r="C133" s="1"/>
      <c r="D133" s="2"/>
      <c r="E133" s="1"/>
      <c r="F133" s="1"/>
      <c r="G133" s="1"/>
      <c r="H133" s="1"/>
      <c r="I133" s="1"/>
    </row>
    <row r="134" spans="1:9" ht="15.75" customHeight="1">
      <c r="A134" s="1"/>
      <c r="B134" s="1"/>
      <c r="C134" s="1"/>
      <c r="D134" s="2"/>
      <c r="E134" s="1"/>
      <c r="F134" s="1"/>
      <c r="G134" s="1"/>
      <c r="H134" s="1"/>
      <c r="I134" s="1"/>
    </row>
    <row r="135" spans="1:9" ht="15.75" customHeight="1">
      <c r="A135" s="1"/>
      <c r="B135" s="1"/>
      <c r="C135" s="1"/>
      <c r="D135" s="2"/>
      <c r="E135" s="1"/>
      <c r="F135" s="1"/>
      <c r="G135" s="1"/>
      <c r="H135" s="1"/>
      <c r="I135" s="1"/>
    </row>
    <row r="136" spans="1:9" ht="15.75" customHeight="1">
      <c r="A136" s="1"/>
      <c r="B136" s="1"/>
      <c r="C136" s="1"/>
      <c r="D136" s="2"/>
      <c r="E136" s="1"/>
      <c r="F136" s="1"/>
      <c r="G136" s="1"/>
      <c r="H136" s="1"/>
      <c r="I136" s="1"/>
    </row>
    <row r="137" spans="1:9" ht="15.75" customHeight="1">
      <c r="A137" s="1"/>
      <c r="B137" s="1"/>
      <c r="C137" s="1"/>
      <c r="D137" s="2"/>
      <c r="E137" s="1"/>
      <c r="F137" s="1"/>
      <c r="G137" s="1"/>
      <c r="H137" s="1"/>
      <c r="I137" s="1"/>
    </row>
    <row r="138" spans="1:9" ht="15.75" customHeight="1">
      <c r="A138" s="1"/>
      <c r="B138" s="1"/>
      <c r="C138" s="1"/>
      <c r="D138" s="2"/>
      <c r="E138" s="1"/>
      <c r="F138" s="1"/>
      <c r="G138" s="1"/>
      <c r="H138" s="1"/>
      <c r="I138" s="1"/>
    </row>
    <row r="139" spans="1:9" ht="15.75" customHeight="1">
      <c r="A139" s="1"/>
      <c r="B139" s="1"/>
      <c r="C139" s="1"/>
      <c r="D139" s="2"/>
      <c r="E139" s="1"/>
      <c r="F139" s="1"/>
      <c r="G139" s="1"/>
      <c r="H139" s="1"/>
      <c r="I139" s="1"/>
    </row>
    <row r="140" spans="1:9" ht="15.75" customHeight="1">
      <c r="A140" s="1"/>
      <c r="B140" s="1"/>
      <c r="C140" s="1"/>
      <c r="D140" s="2"/>
      <c r="E140" s="1"/>
      <c r="F140" s="1"/>
      <c r="G140" s="1"/>
      <c r="H140" s="1"/>
      <c r="I140" s="1"/>
    </row>
    <row r="141" spans="1:9" ht="15.75" customHeight="1">
      <c r="A141" s="1"/>
      <c r="B141" s="1"/>
      <c r="C141" s="1"/>
      <c r="D141" s="2"/>
      <c r="E141" s="1"/>
      <c r="F141" s="1"/>
      <c r="G141" s="1"/>
      <c r="H141" s="1"/>
      <c r="I141" s="1"/>
    </row>
    <row r="142" spans="1:9" ht="15.75" customHeight="1">
      <c r="A142" s="1"/>
      <c r="B142" s="1"/>
      <c r="C142" s="1"/>
      <c r="D142" s="2"/>
      <c r="E142" s="1"/>
      <c r="F142" s="1"/>
      <c r="G142" s="1"/>
      <c r="H142" s="1"/>
      <c r="I142" s="1"/>
    </row>
    <row r="143" spans="1:9" ht="15.75" customHeight="1">
      <c r="A143" s="1"/>
      <c r="B143" s="1"/>
      <c r="C143" s="1"/>
      <c r="D143" s="2"/>
      <c r="E143" s="1"/>
      <c r="F143" s="1"/>
      <c r="G143" s="1"/>
      <c r="H143" s="1"/>
      <c r="I143" s="1"/>
    </row>
    <row r="144" spans="1:9" ht="15.75" customHeight="1">
      <c r="A144" s="1"/>
      <c r="B144" s="1"/>
      <c r="C144" s="1"/>
      <c r="D144" s="2"/>
      <c r="E144" s="1"/>
      <c r="F144" s="1"/>
      <c r="G144" s="1"/>
      <c r="H144" s="1"/>
      <c r="I144" s="1"/>
    </row>
    <row r="145" spans="1:9" ht="15.75" customHeight="1">
      <c r="A145" s="1"/>
      <c r="B145" s="1"/>
      <c r="C145" s="1"/>
      <c r="D145" s="2"/>
      <c r="E145" s="1"/>
      <c r="F145" s="1"/>
      <c r="G145" s="1"/>
      <c r="H145" s="1"/>
      <c r="I145" s="1"/>
    </row>
    <row r="146" spans="1:9" ht="15.75" customHeight="1">
      <c r="A146" s="1"/>
      <c r="B146" s="1"/>
      <c r="C146" s="1"/>
      <c r="D146" s="2"/>
      <c r="E146" s="1"/>
      <c r="F146" s="1"/>
      <c r="G146" s="1"/>
      <c r="H146" s="1"/>
      <c r="I146" s="1"/>
    </row>
    <row r="147" spans="1:9" ht="15.75" customHeight="1">
      <c r="A147" s="1"/>
      <c r="B147" s="1"/>
      <c r="C147" s="1"/>
      <c r="D147" s="2"/>
      <c r="E147" s="1"/>
      <c r="F147" s="1"/>
      <c r="G147" s="1"/>
      <c r="H147" s="1"/>
      <c r="I147" s="1"/>
    </row>
    <row r="148" spans="1:9" ht="15.75" customHeight="1">
      <c r="A148" s="1"/>
      <c r="B148" s="1"/>
      <c r="C148" s="1"/>
      <c r="D148" s="2"/>
      <c r="E148" s="1"/>
      <c r="F148" s="1"/>
      <c r="G148" s="1"/>
      <c r="H148" s="1"/>
      <c r="I148" s="1"/>
    </row>
    <row r="149" spans="1:9" ht="15.75" customHeight="1">
      <c r="A149" s="1"/>
      <c r="B149" s="1"/>
      <c r="C149" s="1"/>
      <c r="D149" s="2"/>
      <c r="E149" s="1"/>
      <c r="F149" s="1"/>
      <c r="G149" s="1"/>
      <c r="H149" s="1"/>
      <c r="I149" s="1"/>
    </row>
    <row r="150" spans="1:9" ht="15.75" customHeight="1">
      <c r="A150" s="1"/>
      <c r="B150" s="1"/>
      <c r="C150" s="1"/>
      <c r="D150" s="2"/>
      <c r="E150" s="1"/>
      <c r="F150" s="1"/>
      <c r="G150" s="1"/>
      <c r="H150" s="1"/>
      <c r="I150" s="1"/>
    </row>
    <row r="151" spans="1:9" ht="15.75" customHeight="1">
      <c r="A151" s="1"/>
      <c r="B151" s="1"/>
      <c r="C151" s="1"/>
      <c r="D151" s="2"/>
      <c r="E151" s="1"/>
      <c r="F151" s="1"/>
      <c r="G151" s="1"/>
      <c r="H151" s="1"/>
      <c r="I151" s="1"/>
    </row>
    <row r="152" spans="1:9" ht="15.75" customHeight="1">
      <c r="A152" s="1"/>
      <c r="B152" s="1"/>
      <c r="C152" s="1"/>
      <c r="D152" s="2"/>
      <c r="E152" s="1"/>
      <c r="F152" s="1"/>
      <c r="G152" s="1"/>
      <c r="H152" s="1"/>
      <c r="I152" s="1"/>
    </row>
    <row r="153" spans="1:9" ht="15.75" customHeight="1">
      <c r="A153" s="1"/>
      <c r="B153" s="1"/>
      <c r="C153" s="1"/>
      <c r="D153" s="2"/>
      <c r="E153" s="1"/>
      <c r="F153" s="1"/>
      <c r="G153" s="1"/>
      <c r="H153" s="1"/>
      <c r="I153" s="1"/>
    </row>
    <row r="154" spans="1:9" ht="15.75" customHeight="1">
      <c r="A154" s="1"/>
      <c r="B154" s="1"/>
      <c r="C154" s="1"/>
      <c r="D154" s="2"/>
      <c r="E154" s="1"/>
      <c r="F154" s="1"/>
      <c r="G154" s="1"/>
      <c r="H154" s="1"/>
      <c r="I154" s="1"/>
    </row>
    <row r="155" spans="1:9" ht="15.75" customHeight="1">
      <c r="A155" s="1"/>
      <c r="B155" s="1"/>
      <c r="C155" s="1"/>
      <c r="D155" s="2"/>
      <c r="E155" s="1"/>
      <c r="F155" s="1"/>
      <c r="G155" s="1"/>
      <c r="H155" s="1"/>
      <c r="I155" s="1"/>
    </row>
    <row r="156" spans="1:9" ht="15.75" customHeight="1">
      <c r="A156" s="1"/>
      <c r="B156" s="1"/>
      <c r="C156" s="1"/>
      <c r="D156" s="2"/>
      <c r="E156" s="1"/>
      <c r="F156" s="1"/>
      <c r="G156" s="1"/>
      <c r="H156" s="1"/>
      <c r="I156" s="1"/>
    </row>
    <row r="157" spans="1:9" ht="15.75" customHeight="1">
      <c r="A157" s="1"/>
      <c r="B157" s="1"/>
      <c r="C157" s="1"/>
      <c r="D157" s="2"/>
      <c r="E157" s="1"/>
      <c r="F157" s="1"/>
      <c r="G157" s="1"/>
      <c r="H157" s="1"/>
      <c r="I157" s="1"/>
    </row>
    <row r="158" spans="1:9" ht="15.75" customHeight="1">
      <c r="A158" s="1"/>
      <c r="B158" s="1"/>
      <c r="C158" s="1"/>
      <c r="D158" s="2"/>
      <c r="E158" s="1"/>
      <c r="F158" s="1"/>
      <c r="G158" s="1"/>
      <c r="H158" s="1"/>
      <c r="I158" s="1"/>
    </row>
    <row r="159" spans="1:9" ht="15.75" customHeight="1">
      <c r="A159" s="1"/>
      <c r="B159" s="1"/>
      <c r="C159" s="1"/>
      <c r="D159" s="2"/>
      <c r="E159" s="1"/>
      <c r="F159" s="1"/>
      <c r="G159" s="1"/>
      <c r="H159" s="1"/>
      <c r="I159" s="1"/>
    </row>
    <row r="160" spans="1:9" ht="15.75" customHeight="1">
      <c r="A160" s="1"/>
      <c r="B160" s="1"/>
      <c r="C160" s="1"/>
      <c r="D160" s="2"/>
      <c r="E160" s="1"/>
      <c r="F160" s="1"/>
      <c r="G160" s="1"/>
      <c r="H160" s="1"/>
      <c r="I160" s="1"/>
    </row>
    <row r="161" spans="1:9" ht="15.75" customHeight="1">
      <c r="A161" s="1"/>
      <c r="B161" s="1"/>
      <c r="C161" s="1"/>
      <c r="D161" s="2"/>
      <c r="E161" s="1"/>
      <c r="F161" s="1"/>
      <c r="G161" s="1"/>
      <c r="H161" s="1"/>
      <c r="I161" s="1"/>
    </row>
    <row r="162" spans="1:9" ht="15.75" customHeight="1">
      <c r="A162" s="1"/>
      <c r="B162" s="1"/>
      <c r="C162" s="1"/>
      <c r="D162" s="2"/>
      <c r="E162" s="1"/>
      <c r="F162" s="1"/>
      <c r="G162" s="1"/>
      <c r="H162" s="1"/>
      <c r="I162" s="1"/>
    </row>
    <row r="163" spans="1:9" ht="15.75" customHeight="1">
      <c r="A163" s="1"/>
      <c r="B163" s="1"/>
      <c r="C163" s="1"/>
      <c r="D163" s="2"/>
      <c r="E163" s="1"/>
      <c r="F163" s="1"/>
      <c r="G163" s="1"/>
      <c r="H163" s="1"/>
      <c r="I163" s="1"/>
    </row>
    <row r="164" spans="1:9" ht="15.75" customHeight="1">
      <c r="A164" s="1"/>
      <c r="B164" s="1"/>
      <c r="C164" s="1"/>
      <c r="D164" s="2"/>
      <c r="E164" s="1"/>
      <c r="F164" s="1"/>
      <c r="G164" s="1"/>
      <c r="H164" s="1"/>
      <c r="I164" s="1"/>
    </row>
    <row r="165" spans="1:9" ht="15.75" customHeight="1">
      <c r="A165" s="1"/>
      <c r="B165" s="1"/>
      <c r="C165" s="1"/>
      <c r="D165" s="2"/>
      <c r="E165" s="1"/>
      <c r="F165" s="1"/>
      <c r="G165" s="1"/>
      <c r="H165" s="1"/>
      <c r="I165" s="1"/>
    </row>
    <row r="166" spans="1:9" ht="15.75" customHeight="1">
      <c r="A166" s="1"/>
      <c r="B166" s="1"/>
      <c r="C166" s="1"/>
      <c r="D166" s="2"/>
      <c r="E166" s="1"/>
      <c r="F166" s="1"/>
      <c r="G166" s="1"/>
      <c r="H166" s="1"/>
      <c r="I166" s="1"/>
    </row>
    <row r="167" spans="1:9" ht="15.75" customHeight="1">
      <c r="A167" s="1"/>
      <c r="B167" s="1"/>
      <c r="C167" s="1"/>
      <c r="D167" s="2"/>
      <c r="E167" s="1"/>
      <c r="F167" s="1"/>
      <c r="G167" s="1"/>
      <c r="H167" s="1"/>
      <c r="I167" s="1"/>
    </row>
    <row r="168" spans="1:9" ht="15.75" customHeight="1">
      <c r="A168" s="1"/>
      <c r="B168" s="1"/>
      <c r="C168" s="1"/>
      <c r="D168" s="2"/>
      <c r="E168" s="1"/>
      <c r="F168" s="1"/>
      <c r="G168" s="1"/>
      <c r="H168" s="1"/>
      <c r="I168" s="1"/>
    </row>
    <row r="169" spans="1:9" ht="15.75" customHeight="1">
      <c r="A169" s="1"/>
      <c r="B169" s="1"/>
      <c r="C169" s="1"/>
      <c r="D169" s="2"/>
      <c r="E169" s="1"/>
      <c r="F169" s="1"/>
      <c r="G169" s="1"/>
      <c r="H169" s="1"/>
      <c r="I169" s="1"/>
    </row>
    <row r="170" spans="1:9" ht="15.75" customHeight="1">
      <c r="A170" s="1"/>
      <c r="B170" s="1"/>
      <c r="C170" s="1"/>
      <c r="D170" s="2"/>
      <c r="E170" s="1"/>
      <c r="F170" s="1"/>
      <c r="G170" s="1"/>
      <c r="H170" s="1"/>
      <c r="I170" s="1"/>
    </row>
    <row r="171" spans="1:9" ht="15.75" customHeight="1">
      <c r="A171" s="1"/>
      <c r="B171" s="1"/>
      <c r="C171" s="1"/>
      <c r="D171" s="2"/>
      <c r="E171" s="1"/>
      <c r="F171" s="1"/>
      <c r="G171" s="1"/>
      <c r="H171" s="1"/>
      <c r="I171" s="1"/>
    </row>
    <row r="172" spans="1:9" ht="15.75" customHeight="1">
      <c r="A172" s="1"/>
      <c r="B172" s="1"/>
      <c r="C172" s="1"/>
      <c r="D172" s="2"/>
      <c r="E172" s="1"/>
      <c r="F172" s="1"/>
      <c r="G172" s="1"/>
      <c r="H172" s="1"/>
      <c r="I172" s="1"/>
    </row>
    <row r="173" spans="1:9" ht="15.75" customHeight="1">
      <c r="A173" s="1"/>
      <c r="B173" s="1"/>
      <c r="C173" s="1"/>
      <c r="D173" s="2"/>
      <c r="E173" s="1"/>
      <c r="F173" s="1"/>
      <c r="G173" s="1"/>
      <c r="H173" s="1"/>
      <c r="I173" s="1"/>
    </row>
    <row r="174" spans="1:9" ht="15.75" customHeight="1">
      <c r="A174" s="1"/>
      <c r="B174" s="1"/>
      <c r="C174" s="1"/>
      <c r="D174" s="2"/>
      <c r="E174" s="1"/>
      <c r="F174" s="1"/>
      <c r="G174" s="1"/>
      <c r="H174" s="1"/>
      <c r="I174" s="1"/>
    </row>
    <row r="175" spans="1:9" ht="15.75" customHeight="1">
      <c r="A175" s="1"/>
      <c r="B175" s="1"/>
      <c r="C175" s="1"/>
      <c r="D175" s="2"/>
      <c r="E175" s="1"/>
      <c r="F175" s="1"/>
      <c r="G175" s="1"/>
      <c r="H175" s="1"/>
      <c r="I175" s="1"/>
    </row>
    <row r="176" spans="1:9" ht="15.75" customHeight="1">
      <c r="A176" s="1"/>
      <c r="B176" s="1"/>
      <c r="C176" s="1"/>
      <c r="D176" s="2"/>
      <c r="E176" s="1"/>
      <c r="F176" s="1"/>
      <c r="G176" s="1"/>
      <c r="H176" s="1"/>
      <c r="I176" s="1"/>
    </row>
    <row r="177" spans="1:9" ht="15.75" customHeight="1">
      <c r="A177" s="1"/>
      <c r="B177" s="1"/>
      <c r="C177" s="1"/>
      <c r="D177" s="2"/>
      <c r="E177" s="1"/>
      <c r="F177" s="1"/>
      <c r="G177" s="1"/>
      <c r="H177" s="1"/>
      <c r="I177" s="1"/>
    </row>
    <row r="178" spans="1:9" ht="15.75" customHeight="1">
      <c r="A178" s="1"/>
      <c r="B178" s="1"/>
      <c r="C178" s="1"/>
      <c r="D178" s="2"/>
      <c r="E178" s="1"/>
      <c r="F178" s="1"/>
      <c r="G178" s="1"/>
      <c r="H178" s="1"/>
      <c r="I178" s="1"/>
    </row>
    <row r="179" spans="1:9" ht="15.75" customHeight="1">
      <c r="A179" s="1"/>
      <c r="B179" s="1"/>
      <c r="C179" s="1"/>
      <c r="D179" s="2"/>
      <c r="E179" s="1"/>
      <c r="F179" s="1"/>
      <c r="G179" s="1"/>
      <c r="H179" s="1"/>
      <c r="I179" s="1"/>
    </row>
    <row r="180" spans="1:9" ht="15.75" customHeight="1">
      <c r="A180" s="1"/>
      <c r="B180" s="1"/>
      <c r="C180" s="1"/>
      <c r="D180" s="2"/>
      <c r="E180" s="1"/>
      <c r="F180" s="1"/>
      <c r="G180" s="1"/>
      <c r="H180" s="1"/>
      <c r="I180" s="1"/>
    </row>
    <row r="181" spans="1:9" ht="15.75" customHeight="1">
      <c r="A181" s="1"/>
      <c r="B181" s="1"/>
      <c r="C181" s="1"/>
      <c r="D181" s="2"/>
      <c r="E181" s="1"/>
      <c r="F181" s="1"/>
      <c r="G181" s="1"/>
      <c r="H181" s="1"/>
      <c r="I181" s="1"/>
    </row>
    <row r="182" spans="1:9" ht="15.75" customHeight="1">
      <c r="A182" s="1"/>
      <c r="B182" s="1"/>
      <c r="C182" s="1"/>
      <c r="D182" s="2"/>
      <c r="E182" s="1"/>
      <c r="F182" s="1"/>
      <c r="G182" s="1"/>
      <c r="H182" s="1"/>
      <c r="I182" s="1"/>
    </row>
    <row r="183" spans="1:9" ht="15.75" customHeight="1">
      <c r="A183" s="1"/>
      <c r="B183" s="1"/>
      <c r="C183" s="1"/>
      <c r="D183" s="2"/>
      <c r="E183" s="1"/>
      <c r="F183" s="1"/>
      <c r="G183" s="1"/>
      <c r="H183" s="1"/>
      <c r="I183" s="1"/>
    </row>
    <row r="184" spans="1:9" ht="15.75" customHeight="1">
      <c r="A184" s="1"/>
      <c r="B184" s="1"/>
      <c r="C184" s="1"/>
      <c r="D184" s="2"/>
      <c r="E184" s="1"/>
      <c r="F184" s="1"/>
      <c r="G184" s="1"/>
      <c r="H184" s="1"/>
      <c r="I184" s="1"/>
    </row>
    <row r="185" spans="1:9" ht="15.75" customHeight="1">
      <c r="A185" s="1"/>
      <c r="B185" s="1"/>
      <c r="C185" s="1"/>
      <c r="D185" s="2"/>
      <c r="E185" s="1"/>
      <c r="F185" s="1"/>
      <c r="G185" s="1"/>
      <c r="H185" s="1"/>
      <c r="I185" s="1"/>
    </row>
    <row r="186" spans="1:9" ht="15.75" customHeight="1">
      <c r="A186" s="1"/>
      <c r="B186" s="1"/>
      <c r="C186" s="1"/>
      <c r="D186" s="2"/>
      <c r="E186" s="1"/>
      <c r="F186" s="1"/>
      <c r="G186" s="1"/>
      <c r="H186" s="1"/>
      <c r="I186" s="1"/>
    </row>
    <row r="187" spans="1:9" ht="15.75" customHeight="1">
      <c r="A187" s="1"/>
      <c r="B187" s="1"/>
      <c r="C187" s="1"/>
      <c r="D187" s="2"/>
      <c r="E187" s="1"/>
      <c r="F187" s="1"/>
      <c r="G187" s="1"/>
      <c r="H187" s="1"/>
      <c r="I187" s="1"/>
    </row>
    <row r="188" spans="1:9" ht="15.75" customHeight="1">
      <c r="A188" s="1"/>
      <c r="B188" s="1"/>
      <c r="C188" s="1"/>
      <c r="D188" s="2"/>
      <c r="E188" s="1"/>
      <c r="F188" s="1"/>
      <c r="G188" s="1"/>
      <c r="H188" s="1"/>
      <c r="I188" s="1"/>
    </row>
    <row r="189" spans="1:9" ht="15.75" customHeight="1">
      <c r="A189" s="1"/>
      <c r="B189" s="1"/>
      <c r="C189" s="1"/>
      <c r="D189" s="2"/>
      <c r="E189" s="1"/>
      <c r="F189" s="1"/>
      <c r="G189" s="1"/>
      <c r="H189" s="1"/>
      <c r="I189" s="1"/>
    </row>
    <row r="190" spans="1:9" ht="15.75" customHeight="1">
      <c r="A190" s="1"/>
      <c r="B190" s="1"/>
      <c r="C190" s="1"/>
      <c r="D190" s="2"/>
      <c r="E190" s="1"/>
      <c r="F190" s="1"/>
      <c r="G190" s="1"/>
      <c r="H190" s="1"/>
      <c r="I190" s="1"/>
    </row>
    <row r="191" spans="1:9" ht="15.75" customHeight="1">
      <c r="A191" s="1"/>
      <c r="B191" s="1"/>
      <c r="C191" s="1"/>
      <c r="D191" s="2"/>
      <c r="E191" s="1"/>
      <c r="F191" s="1"/>
      <c r="G191" s="1"/>
      <c r="H191" s="1"/>
      <c r="I191" s="1"/>
    </row>
    <row r="192" spans="1:9" ht="15.75" customHeight="1">
      <c r="A192" s="1"/>
      <c r="B192" s="1"/>
      <c r="C192" s="1"/>
      <c r="D192" s="2"/>
      <c r="E192" s="1"/>
      <c r="F192" s="1"/>
      <c r="G192" s="1"/>
      <c r="H192" s="1"/>
      <c r="I192" s="1"/>
    </row>
    <row r="193" spans="1:9" ht="15.75" customHeight="1">
      <c r="A193" s="1"/>
      <c r="B193" s="1"/>
      <c r="C193" s="1"/>
      <c r="D193" s="2"/>
      <c r="E193" s="1"/>
      <c r="F193" s="1"/>
      <c r="G193" s="1"/>
      <c r="H193" s="1"/>
      <c r="I193" s="1"/>
    </row>
    <row r="194" spans="1:9" ht="15.75" customHeight="1">
      <c r="A194" s="1"/>
      <c r="B194" s="1"/>
      <c r="C194" s="1"/>
      <c r="D194" s="2"/>
      <c r="E194" s="1"/>
      <c r="F194" s="1"/>
      <c r="G194" s="1"/>
      <c r="H194" s="1"/>
      <c r="I194" s="1"/>
    </row>
    <row r="195" spans="1:9" ht="15.75" customHeight="1">
      <c r="A195" s="1"/>
      <c r="B195" s="1"/>
      <c r="C195" s="1"/>
      <c r="D195" s="2"/>
      <c r="E195" s="1"/>
      <c r="F195" s="1"/>
      <c r="G195" s="1"/>
      <c r="H195" s="1"/>
      <c r="I195" s="1"/>
    </row>
    <row r="196" spans="1:9" ht="15.75" customHeight="1">
      <c r="A196" s="1"/>
      <c r="B196" s="1"/>
      <c r="C196" s="1"/>
      <c r="D196" s="2"/>
      <c r="E196" s="1"/>
      <c r="F196" s="1"/>
      <c r="G196" s="1"/>
      <c r="H196" s="1"/>
      <c r="I196" s="1"/>
    </row>
    <row r="197" spans="1:9" ht="15.75" customHeight="1">
      <c r="A197" s="1"/>
      <c r="B197" s="1"/>
      <c r="C197" s="1"/>
      <c r="D197" s="2"/>
      <c r="E197" s="1"/>
      <c r="F197" s="1"/>
      <c r="G197" s="1"/>
      <c r="H197" s="1"/>
      <c r="I197" s="1"/>
    </row>
    <row r="198" spans="1:9" ht="15.75" customHeight="1">
      <c r="A198" s="1"/>
      <c r="B198" s="1"/>
      <c r="C198" s="1"/>
      <c r="D198" s="2"/>
      <c r="E198" s="1"/>
      <c r="F198" s="1"/>
      <c r="G198" s="1"/>
      <c r="H198" s="1"/>
      <c r="I198" s="1"/>
    </row>
    <row r="199" spans="1:9" ht="15.75" customHeight="1">
      <c r="A199" s="1"/>
      <c r="B199" s="1"/>
      <c r="C199" s="1"/>
      <c r="D199" s="2"/>
      <c r="E199" s="1"/>
      <c r="F199" s="1"/>
      <c r="G199" s="1"/>
      <c r="H199" s="1"/>
      <c r="I199" s="1"/>
    </row>
    <row r="200" spans="1:9" ht="15.75" customHeight="1">
      <c r="A200" s="1"/>
      <c r="B200" s="1"/>
      <c r="C200" s="1"/>
      <c r="D200" s="2"/>
      <c r="E200" s="1"/>
      <c r="F200" s="1"/>
      <c r="G200" s="1"/>
      <c r="H200" s="1"/>
      <c r="I200" s="1"/>
    </row>
    <row r="201" spans="1:9" ht="15.75" customHeight="1">
      <c r="A201" s="1"/>
      <c r="B201" s="1"/>
      <c r="C201" s="1"/>
      <c r="D201" s="2"/>
      <c r="E201" s="1"/>
      <c r="F201" s="1"/>
      <c r="G201" s="1"/>
      <c r="H201" s="1"/>
      <c r="I201" s="1"/>
    </row>
    <row r="202" spans="1:9" ht="15.75" customHeight="1">
      <c r="A202" s="1"/>
      <c r="B202" s="1"/>
      <c r="C202" s="1"/>
      <c r="D202" s="2"/>
      <c r="E202" s="1"/>
      <c r="F202" s="1"/>
      <c r="G202" s="1"/>
      <c r="H202" s="1"/>
      <c r="I202" s="1"/>
    </row>
    <row r="203" spans="1:9" ht="15.75" customHeight="1">
      <c r="A203" s="1"/>
      <c r="B203" s="1"/>
      <c r="C203" s="1"/>
      <c r="D203" s="2"/>
      <c r="E203" s="1"/>
      <c r="F203" s="1"/>
      <c r="G203" s="1"/>
      <c r="H203" s="1"/>
      <c r="I203" s="1"/>
    </row>
    <row r="204" spans="1:9" ht="15.75" customHeight="1">
      <c r="A204" s="1"/>
      <c r="B204" s="1"/>
      <c r="C204" s="1"/>
      <c r="D204" s="2"/>
      <c r="E204" s="1"/>
      <c r="F204" s="1"/>
      <c r="G204" s="1"/>
      <c r="H204" s="1"/>
      <c r="I204" s="1"/>
    </row>
    <row r="205" spans="1:9" ht="15.75" customHeight="1">
      <c r="A205" s="1"/>
      <c r="B205" s="1"/>
      <c r="C205" s="1"/>
      <c r="D205" s="2"/>
      <c r="E205" s="1"/>
      <c r="F205" s="1"/>
      <c r="G205" s="1"/>
      <c r="H205" s="1"/>
      <c r="I205" s="1"/>
    </row>
    <row r="206" spans="1:9" ht="15.75" customHeight="1">
      <c r="A206" s="1"/>
      <c r="B206" s="1"/>
      <c r="C206" s="1"/>
      <c r="D206" s="2"/>
      <c r="E206" s="1"/>
      <c r="F206" s="1"/>
      <c r="G206" s="1"/>
      <c r="H206" s="1"/>
      <c r="I206" s="1"/>
    </row>
    <row r="207" spans="1:9" ht="15.75" customHeight="1">
      <c r="A207" s="1"/>
      <c r="B207" s="1"/>
      <c r="C207" s="1"/>
      <c r="D207" s="2"/>
      <c r="E207" s="1"/>
      <c r="F207" s="1"/>
      <c r="G207" s="1"/>
      <c r="H207" s="1"/>
      <c r="I207" s="1"/>
    </row>
    <row r="208" spans="1:9" ht="15.75" customHeight="1">
      <c r="A208" s="1"/>
      <c r="B208" s="1"/>
      <c r="C208" s="1"/>
      <c r="D208" s="2"/>
      <c r="E208" s="1"/>
      <c r="F208" s="1"/>
      <c r="G208" s="1"/>
      <c r="H208" s="1"/>
      <c r="I208" s="1"/>
    </row>
    <row r="209" spans="1:9" ht="15.75" customHeight="1">
      <c r="A209" s="1"/>
      <c r="B209" s="1"/>
      <c r="C209" s="1"/>
      <c r="D209" s="2"/>
      <c r="E209" s="1"/>
      <c r="F209" s="1"/>
      <c r="G209" s="1"/>
      <c r="H209" s="1"/>
      <c r="I209" s="1"/>
    </row>
    <row r="210" spans="1:9" ht="15.75" customHeight="1">
      <c r="A210" s="1"/>
      <c r="B210" s="1"/>
      <c r="C210" s="1"/>
      <c r="D210" s="2"/>
      <c r="E210" s="1"/>
      <c r="F210" s="1"/>
      <c r="G210" s="1"/>
      <c r="H210" s="1"/>
      <c r="I210" s="1"/>
    </row>
    <row r="211" spans="1:9" ht="15.75" customHeight="1">
      <c r="A211" s="1"/>
      <c r="B211" s="1"/>
      <c r="C211" s="1"/>
      <c r="D211" s="2"/>
      <c r="E211" s="1"/>
      <c r="F211" s="1"/>
      <c r="G211" s="1"/>
      <c r="H211" s="1"/>
      <c r="I211" s="1"/>
    </row>
    <row r="212" spans="1:9" ht="15.75" customHeight="1">
      <c r="A212" s="1"/>
      <c r="B212" s="1"/>
      <c r="C212" s="1"/>
      <c r="D212" s="2"/>
      <c r="E212" s="1"/>
      <c r="F212" s="1"/>
      <c r="G212" s="1"/>
      <c r="H212" s="1"/>
      <c r="I212" s="1"/>
    </row>
    <row r="213" spans="1:9" ht="15.75" customHeight="1">
      <c r="A213" s="1"/>
      <c r="B213" s="1"/>
      <c r="C213" s="1"/>
      <c r="D213" s="2"/>
      <c r="E213" s="1"/>
      <c r="F213" s="1"/>
      <c r="G213" s="1"/>
      <c r="H213" s="1"/>
      <c r="I213" s="1"/>
    </row>
    <row r="214" spans="1:9" ht="15.75" customHeight="1">
      <c r="A214" s="1"/>
      <c r="B214" s="1"/>
      <c r="C214" s="1"/>
      <c r="D214" s="2"/>
      <c r="E214" s="1"/>
      <c r="F214" s="1"/>
      <c r="G214" s="1"/>
      <c r="H214" s="1"/>
      <c r="I214" s="1"/>
    </row>
    <row r="215" spans="1:9" ht="15.75" customHeight="1">
      <c r="A215" s="1"/>
      <c r="B215" s="1"/>
      <c r="C215" s="1"/>
      <c r="D215" s="2"/>
      <c r="E215" s="1"/>
      <c r="F215" s="1"/>
      <c r="G215" s="1"/>
      <c r="H215" s="1"/>
      <c r="I215" s="1"/>
    </row>
    <row r="216" spans="1:9" ht="15.75" customHeight="1">
      <c r="A216" s="1"/>
      <c r="B216" s="1"/>
      <c r="C216" s="1"/>
      <c r="D216" s="2"/>
      <c r="E216" s="1"/>
      <c r="F216" s="1"/>
      <c r="G216" s="1"/>
      <c r="H216" s="1"/>
      <c r="I216" s="1"/>
    </row>
    <row r="217" spans="1:9" ht="15.75" customHeight="1">
      <c r="A217" s="1"/>
      <c r="B217" s="1"/>
      <c r="C217" s="1"/>
      <c r="D217" s="2"/>
      <c r="E217" s="1"/>
      <c r="F217" s="1"/>
      <c r="G217" s="1"/>
      <c r="H217" s="1"/>
      <c r="I217" s="1"/>
    </row>
    <row r="218" spans="1:9" ht="15.75" customHeight="1">
      <c r="A218" s="1"/>
      <c r="B218" s="1"/>
      <c r="C218" s="1"/>
      <c r="D218" s="2"/>
      <c r="E218" s="1"/>
      <c r="F218" s="1"/>
      <c r="G218" s="1"/>
      <c r="H218" s="1"/>
      <c r="I218" s="1"/>
    </row>
    <row r="219" spans="1:9" ht="15.75" customHeight="1">
      <c r="A219" s="1"/>
      <c r="B219" s="1"/>
      <c r="C219" s="1"/>
      <c r="D219" s="2"/>
      <c r="E219" s="1"/>
      <c r="F219" s="1"/>
      <c r="G219" s="1"/>
      <c r="H219" s="1"/>
      <c r="I219" s="1"/>
    </row>
    <row r="220" spans="1:9" ht="15.75" customHeight="1">
      <c r="A220" s="1"/>
      <c r="B220" s="1"/>
      <c r="C220" s="1"/>
      <c r="D220" s="2"/>
      <c r="E220" s="1"/>
      <c r="F220" s="1"/>
      <c r="G220" s="1"/>
      <c r="H220" s="1"/>
      <c r="I220" s="1"/>
    </row>
    <row r="221" spans="1:9" ht="15.75" customHeight="1">
      <c r="A221" s="1"/>
      <c r="B221" s="1"/>
      <c r="C221" s="1"/>
      <c r="D221" s="2"/>
      <c r="E221" s="1"/>
      <c r="F221" s="1"/>
      <c r="G221" s="1"/>
      <c r="H221" s="1"/>
      <c r="I221" s="1"/>
    </row>
    <row r="222" spans="1:9" ht="15.75" customHeight="1">
      <c r="A222" s="1"/>
      <c r="B222" s="1"/>
      <c r="C222" s="1"/>
      <c r="D222" s="2"/>
      <c r="E222" s="1"/>
      <c r="F222" s="1"/>
      <c r="G222" s="1"/>
      <c r="H222" s="1"/>
      <c r="I222" s="1"/>
    </row>
    <row r="223" spans="1:9" ht="15.75" customHeight="1">
      <c r="A223" s="1"/>
      <c r="B223" s="1"/>
      <c r="C223" s="1"/>
      <c r="D223" s="2"/>
      <c r="E223" s="1"/>
      <c r="F223" s="1"/>
      <c r="G223" s="1"/>
      <c r="H223" s="1"/>
      <c r="I223" s="1"/>
    </row>
    <row r="224" spans="1:9" ht="15.75" customHeight="1">
      <c r="A224" s="1"/>
      <c r="B224" s="1"/>
      <c r="C224" s="1"/>
      <c r="D224" s="2"/>
      <c r="E224" s="1"/>
      <c r="F224" s="1"/>
      <c r="G224" s="1"/>
      <c r="H224" s="1"/>
      <c r="I224" s="1"/>
    </row>
    <row r="225" spans="1:9" ht="15.75" customHeight="1">
      <c r="A225" s="1"/>
      <c r="B225" s="1"/>
      <c r="C225" s="1"/>
      <c r="D225" s="2"/>
      <c r="E225" s="1"/>
      <c r="F225" s="1"/>
      <c r="G225" s="1"/>
      <c r="H225" s="1"/>
      <c r="I225" s="1"/>
    </row>
    <row r="226" spans="1:9" ht="15.75" customHeight="1">
      <c r="A226" s="1"/>
      <c r="B226" s="1"/>
      <c r="C226" s="1"/>
      <c r="D226" s="2"/>
      <c r="E226" s="1"/>
      <c r="F226" s="1"/>
      <c r="G226" s="1"/>
      <c r="H226" s="1"/>
      <c r="I226" s="1"/>
    </row>
    <row r="227" spans="1:9" ht="15.75" customHeight="1">
      <c r="A227" s="1"/>
      <c r="B227" s="1"/>
      <c r="C227" s="1"/>
      <c r="D227" s="2"/>
      <c r="E227" s="1"/>
      <c r="F227" s="1"/>
      <c r="G227" s="1"/>
      <c r="H227" s="1"/>
      <c r="I227" s="1"/>
    </row>
    <row r="228" spans="1:9" ht="15.75" customHeight="1">
      <c r="A228" s="1"/>
      <c r="B228" s="1"/>
      <c r="C228" s="1"/>
      <c r="D228" s="2"/>
      <c r="E228" s="1"/>
      <c r="F228" s="1"/>
      <c r="G228" s="1"/>
      <c r="H228" s="1"/>
      <c r="I228" s="1"/>
    </row>
    <row r="229" spans="1:9" ht="15.75" customHeight="1">
      <c r="A229" s="1"/>
      <c r="B229" s="1"/>
      <c r="C229" s="1"/>
      <c r="D229" s="2"/>
      <c r="E229" s="1"/>
      <c r="F229" s="1"/>
      <c r="G229" s="1"/>
      <c r="H229" s="1"/>
      <c r="I229" s="1"/>
    </row>
    <row r="230" spans="1:9" ht="15.75" customHeight="1">
      <c r="A230" s="1"/>
      <c r="B230" s="1"/>
      <c r="C230" s="1"/>
      <c r="D230" s="2"/>
      <c r="E230" s="1"/>
      <c r="F230" s="1"/>
      <c r="G230" s="1"/>
      <c r="H230" s="1"/>
      <c r="I230" s="1"/>
    </row>
    <row r="231" spans="1:9" ht="15.75" customHeight="1">
      <c r="A231" s="1"/>
      <c r="B231" s="1"/>
      <c r="C231" s="1"/>
      <c r="D231" s="2"/>
      <c r="E231" s="1"/>
      <c r="F231" s="1"/>
      <c r="G231" s="1"/>
      <c r="H231" s="1"/>
      <c r="I231" s="1"/>
    </row>
    <row r="232" spans="1:9" ht="15.75" customHeight="1">
      <c r="A232" s="1"/>
      <c r="B232" s="1"/>
      <c r="C232" s="1"/>
      <c r="D232" s="2"/>
      <c r="E232" s="1"/>
      <c r="F232" s="1"/>
      <c r="G232" s="1"/>
      <c r="H232" s="1"/>
      <c r="I232" s="1"/>
    </row>
    <row r="233" spans="1:9" ht="15.75" customHeight="1">
      <c r="A233" s="1"/>
      <c r="B233" s="1"/>
      <c r="C233" s="1"/>
      <c r="D233" s="2"/>
      <c r="E233" s="1"/>
      <c r="F233" s="1"/>
      <c r="G233" s="1"/>
      <c r="H233" s="1"/>
      <c r="I233" s="1"/>
    </row>
    <row r="234" spans="1:9" ht="15.75" customHeight="1">
      <c r="A234" s="1"/>
      <c r="B234" s="1"/>
      <c r="C234" s="1"/>
      <c r="D234" s="2"/>
      <c r="E234" s="1"/>
      <c r="F234" s="1"/>
      <c r="G234" s="1"/>
      <c r="H234" s="1"/>
      <c r="I234" s="1"/>
    </row>
    <row r="235" spans="1:9" ht="15.75" customHeight="1">
      <c r="A235" s="1"/>
      <c r="B235" s="1"/>
      <c r="C235" s="1"/>
      <c r="D235" s="2"/>
      <c r="E235" s="1"/>
      <c r="F235" s="1"/>
      <c r="G235" s="1"/>
      <c r="H235" s="1"/>
      <c r="I235" s="1"/>
    </row>
    <row r="236" spans="1:9" ht="15.75" customHeight="1">
      <c r="A236" s="1"/>
      <c r="B236" s="1"/>
      <c r="C236" s="1"/>
      <c r="D236" s="2"/>
      <c r="E236" s="1"/>
      <c r="F236" s="1"/>
      <c r="G236" s="1"/>
      <c r="H236" s="1"/>
      <c r="I236" s="1"/>
    </row>
    <row r="237" spans="1:9" ht="15.75" customHeight="1">
      <c r="A237" s="1"/>
      <c r="B237" s="1"/>
      <c r="C237" s="1"/>
      <c r="D237" s="2"/>
      <c r="E237" s="1"/>
      <c r="F237" s="1"/>
      <c r="G237" s="1"/>
      <c r="H237" s="1"/>
      <c r="I237" s="1"/>
    </row>
    <row r="238" spans="1:9" ht="15.75" customHeight="1">
      <c r="A238" s="1"/>
      <c r="B238" s="1"/>
      <c r="C238" s="1"/>
      <c r="D238" s="2"/>
      <c r="E238" s="1"/>
      <c r="F238" s="1"/>
      <c r="G238" s="1"/>
      <c r="H238" s="1"/>
      <c r="I238" s="1"/>
    </row>
    <row r="239" spans="1:9" ht="15.75" customHeight="1">
      <c r="A239" s="1"/>
      <c r="B239" s="1"/>
      <c r="C239" s="1"/>
      <c r="D239" s="2"/>
      <c r="E239" s="1"/>
      <c r="F239" s="1"/>
      <c r="G239" s="1"/>
      <c r="H239" s="1"/>
      <c r="I239" s="1"/>
    </row>
    <row r="240" spans="1:9" ht="15.75" customHeight="1">
      <c r="A240" s="1"/>
      <c r="B240" s="1"/>
      <c r="C240" s="1"/>
      <c r="D240" s="2"/>
      <c r="E240" s="1"/>
      <c r="F240" s="1"/>
      <c r="G240" s="1"/>
      <c r="H240" s="1"/>
      <c r="I240" s="1"/>
    </row>
    <row r="241" spans="1:9" ht="15.75" customHeight="1">
      <c r="A241" s="1"/>
      <c r="B241" s="1"/>
      <c r="C241" s="1"/>
      <c r="D241" s="2"/>
      <c r="E241" s="1"/>
      <c r="F241" s="1"/>
      <c r="G241" s="1"/>
      <c r="H241" s="1"/>
      <c r="I241" s="1"/>
    </row>
    <row r="242" spans="1:9" ht="15.75" customHeight="1">
      <c r="A242" s="1"/>
      <c r="B242" s="1"/>
      <c r="C242" s="1"/>
      <c r="D242" s="2"/>
      <c r="E242" s="1"/>
      <c r="F242" s="1"/>
      <c r="G242" s="1"/>
      <c r="H242" s="1"/>
      <c r="I242" s="1"/>
    </row>
    <row r="243" spans="1:9" ht="15.75" customHeight="1">
      <c r="A243" s="1"/>
      <c r="B243" s="1"/>
      <c r="C243" s="1"/>
      <c r="D243" s="2"/>
      <c r="E243" s="1"/>
      <c r="F243" s="1"/>
      <c r="G243" s="1"/>
      <c r="H243" s="1"/>
      <c r="I243" s="1"/>
    </row>
    <row r="244" spans="1:9" ht="15.75" customHeight="1">
      <c r="A244" s="1"/>
      <c r="B244" s="1"/>
      <c r="C244" s="1"/>
      <c r="D244" s="2"/>
      <c r="E244" s="1"/>
      <c r="F244" s="1"/>
      <c r="G244" s="1"/>
      <c r="H244" s="1"/>
      <c r="I244" s="1"/>
    </row>
    <row r="245" spans="1:9" ht="15.75" customHeight="1">
      <c r="A245" s="1"/>
      <c r="B245" s="1"/>
      <c r="C245" s="1"/>
      <c r="D245" s="2"/>
      <c r="E245" s="1"/>
      <c r="F245" s="1"/>
      <c r="G245" s="1"/>
      <c r="H245" s="1"/>
      <c r="I245" s="1"/>
    </row>
    <row r="246" spans="1:9" ht="15.75" customHeight="1">
      <c r="A246" s="1"/>
      <c r="B246" s="1"/>
      <c r="C246" s="1"/>
      <c r="D246" s="2"/>
      <c r="E246" s="1"/>
      <c r="F246" s="1"/>
      <c r="G246" s="1"/>
      <c r="H246" s="1"/>
      <c r="I246" s="1"/>
    </row>
    <row r="247" spans="1:9" ht="15.75" customHeight="1">
      <c r="A247" s="1"/>
      <c r="B247" s="1"/>
      <c r="C247" s="1"/>
      <c r="D247" s="2"/>
      <c r="E247" s="1"/>
      <c r="F247" s="1"/>
      <c r="G247" s="1"/>
      <c r="H247" s="1"/>
      <c r="I247" s="1"/>
    </row>
    <row r="248" spans="1:9" ht="15.75" customHeight="1">
      <c r="A248" s="1"/>
      <c r="B248" s="1"/>
      <c r="C248" s="1"/>
      <c r="D248" s="2"/>
      <c r="E248" s="1"/>
      <c r="F248" s="1"/>
      <c r="G248" s="1"/>
      <c r="H248" s="1"/>
      <c r="I248" s="1"/>
    </row>
    <row r="249" spans="1:9" ht="15.75" customHeight="1">
      <c r="A249" s="1"/>
      <c r="B249" s="1"/>
      <c r="C249" s="1"/>
      <c r="D249" s="2"/>
      <c r="E249" s="1"/>
      <c r="F249" s="1"/>
      <c r="G249" s="1"/>
      <c r="H249" s="1"/>
      <c r="I249" s="1"/>
    </row>
    <row r="250" spans="1:9" ht="15.75" customHeight="1">
      <c r="A250" s="1"/>
      <c r="B250" s="1"/>
      <c r="C250" s="1"/>
      <c r="D250" s="2"/>
      <c r="E250" s="1"/>
      <c r="F250" s="1"/>
      <c r="G250" s="1"/>
      <c r="H250" s="1"/>
      <c r="I250" s="1"/>
    </row>
    <row r="251" spans="1:9" ht="15.75" customHeight="1">
      <c r="A251" s="1"/>
      <c r="B251" s="1"/>
      <c r="C251" s="1"/>
      <c r="D251" s="2"/>
      <c r="E251" s="1"/>
      <c r="F251" s="1"/>
      <c r="G251" s="1"/>
      <c r="H251" s="1"/>
      <c r="I251" s="1"/>
    </row>
    <row r="252" spans="1:9" ht="15.75" customHeight="1">
      <c r="A252" s="1"/>
      <c r="B252" s="1"/>
      <c r="C252" s="1"/>
      <c r="D252" s="2"/>
      <c r="E252" s="1"/>
      <c r="F252" s="1"/>
      <c r="G252" s="1"/>
      <c r="H252" s="1"/>
      <c r="I252" s="1"/>
    </row>
    <row r="253" spans="1:9" ht="15.75" customHeight="1">
      <c r="A253" s="1"/>
      <c r="B253" s="1"/>
      <c r="C253" s="1"/>
      <c r="D253" s="2"/>
      <c r="E253" s="1"/>
      <c r="F253" s="1"/>
      <c r="G253" s="1"/>
      <c r="H253" s="1"/>
      <c r="I253" s="1"/>
    </row>
    <row r="254" spans="1:9" ht="15.75" customHeight="1">
      <c r="A254" s="1"/>
      <c r="B254" s="1"/>
      <c r="C254" s="1"/>
      <c r="D254" s="2"/>
      <c r="E254" s="1"/>
      <c r="F254" s="1"/>
      <c r="G254" s="1"/>
      <c r="H254" s="1"/>
      <c r="I254" s="1"/>
    </row>
    <row r="255" spans="1:9" ht="15.75" customHeight="1">
      <c r="A255" s="1"/>
      <c r="B255" s="1"/>
      <c r="C255" s="1"/>
      <c r="D255" s="2"/>
      <c r="E255" s="1"/>
      <c r="F255" s="1"/>
      <c r="G255" s="1"/>
      <c r="H255" s="1"/>
      <c r="I255" s="1"/>
    </row>
    <row r="256" spans="1:9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conditionalFormatting sqref="J1:J1000">
    <cfRule type="cellIs" dxfId="1" priority="1" operator="greaterThanOrEqual">
      <formula>1</formula>
    </cfRule>
  </conditionalFormatting>
  <conditionalFormatting sqref="J1:J1000">
    <cfRule type="cellIs" dxfId="0" priority="2" operator="lessThanOrEqual">
      <formula>-1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4"/>
  <sheetViews>
    <sheetView topLeftCell="A43" workbookViewId="0">
      <selection activeCell="A53" sqref="A53"/>
    </sheetView>
  </sheetViews>
  <sheetFormatPr defaultRowHeight="13.8"/>
  <cols>
    <col min="1" max="1" width="11.3984375" customWidth="1"/>
    <col min="2" max="3" width="11.59765625" customWidth="1"/>
    <col min="4" max="4" width="16.09765625" customWidth="1"/>
    <col min="5" max="5" width="9.5" customWidth="1"/>
    <col min="6" max="6" width="11.8984375" customWidth="1"/>
    <col min="7" max="7" width="8.8984375" customWidth="1"/>
  </cols>
  <sheetData>
    <row r="1" spans="1:7" ht="14.4">
      <c r="A1" s="2">
        <v>1150</v>
      </c>
      <c r="B1" s="2"/>
      <c r="C1" s="1"/>
      <c r="D1" s="1"/>
      <c r="E1" s="1"/>
      <c r="F1" s="1"/>
      <c r="G1" s="1"/>
    </row>
    <row r="2" spans="1:7" ht="15.6">
      <c r="A2" s="3" t="s">
        <v>22</v>
      </c>
      <c r="B2" s="3" t="s">
        <v>23</v>
      </c>
      <c r="C2" s="4" t="s">
        <v>2</v>
      </c>
      <c r="D2" s="4" t="s">
        <v>3</v>
      </c>
      <c r="E2" s="4" t="s">
        <v>4</v>
      </c>
      <c r="F2" s="3" t="s">
        <v>25</v>
      </c>
      <c r="G2" s="4" t="s">
        <v>26</v>
      </c>
    </row>
    <row r="3" spans="1:7" ht="14.4">
      <c r="A3" s="6">
        <v>1</v>
      </c>
      <c r="B3" s="33"/>
      <c r="C3" s="7">
        <f>$A$55/F3</f>
        <v>12.803930129188652</v>
      </c>
      <c r="D3" s="8">
        <f>F3/$A$55</f>
        <v>7.8101019758014492E-2</v>
      </c>
      <c r="E3" s="9">
        <f>G3/$A$55</f>
        <v>7.8101019758014492E-2</v>
      </c>
      <c r="F3" s="46">
        <v>240501</v>
      </c>
      <c r="G3" s="10">
        <f t="shared" ref="G3:G53" si="0">A3*F3</f>
        <v>240501</v>
      </c>
    </row>
    <row r="4" spans="1:7" ht="14.4">
      <c r="A4" s="6">
        <v>1.5</v>
      </c>
      <c r="B4" s="33"/>
      <c r="C4" s="7">
        <f t="shared" ref="C4:C53" si="1">$A$55/F4</f>
        <v>25.661316666666668</v>
      </c>
      <c r="D4" s="8">
        <f t="shared" ref="D4:D53" si="2">F4/$A$55</f>
        <v>3.8969161753846092E-2</v>
      </c>
      <c r="E4" s="9">
        <f t="shared" ref="E4:E52" si="3">G4/$A$55</f>
        <v>5.8453742630769141E-2</v>
      </c>
      <c r="F4" s="47">
        <v>120000</v>
      </c>
      <c r="G4" s="10">
        <f t="shared" si="0"/>
        <v>180000</v>
      </c>
    </row>
    <row r="5" spans="1:7" ht="14.4">
      <c r="A5" s="6">
        <v>2</v>
      </c>
      <c r="B5" s="33"/>
      <c r="C5" s="7">
        <f t="shared" si="1"/>
        <v>12.830604872479698</v>
      </c>
      <c r="D5" s="8">
        <f t="shared" si="2"/>
        <v>7.7938648250706802E-2</v>
      </c>
      <c r="E5" s="9">
        <f t="shared" si="3"/>
        <v>0.1558772965014136</v>
      </c>
      <c r="F5" s="47">
        <v>240001</v>
      </c>
      <c r="G5" s="10">
        <f t="shared" si="0"/>
        <v>480002</v>
      </c>
    </row>
    <row r="6" spans="1:7" ht="14.4">
      <c r="A6" s="6">
        <v>2.5</v>
      </c>
      <c r="B6" s="33"/>
      <c r="C6" s="7">
        <f t="shared" si="1"/>
        <v>93.59750759878419</v>
      </c>
      <c r="D6" s="8">
        <f t="shared" si="2"/>
        <v>1.0684045180846138E-2</v>
      </c>
      <c r="E6" s="9">
        <f t="shared" si="3"/>
        <v>2.6710112952115343E-2</v>
      </c>
      <c r="F6" s="47">
        <v>32900</v>
      </c>
      <c r="G6" s="10">
        <f t="shared" si="0"/>
        <v>82250</v>
      </c>
    </row>
    <row r="7" spans="1:7" ht="14.4">
      <c r="A7" s="6">
        <v>3</v>
      </c>
      <c r="B7" s="33"/>
      <c r="C7" s="7">
        <f t="shared" si="1"/>
        <v>57.125646971523977</v>
      </c>
      <c r="D7" s="8">
        <f t="shared" si="2"/>
        <v>1.750527220284228E-2</v>
      </c>
      <c r="E7" s="9">
        <f t="shared" si="3"/>
        <v>5.251581660852684E-2</v>
      </c>
      <c r="F7" s="47">
        <v>53905</v>
      </c>
      <c r="G7" s="10">
        <f t="shared" si="0"/>
        <v>161715</v>
      </c>
    </row>
    <row r="8" spans="1:7" ht="14.4">
      <c r="A8" s="6">
        <v>3.5</v>
      </c>
      <c r="B8" s="33"/>
      <c r="C8" s="7">
        <f t="shared" si="1"/>
        <v>301.89784313725488</v>
      </c>
      <c r="D8" s="8">
        <f t="shared" si="2"/>
        <v>3.3123787490769181E-3</v>
      </c>
      <c r="E8" s="9">
        <f t="shared" si="3"/>
        <v>1.1593325621769212E-2</v>
      </c>
      <c r="F8" s="47">
        <v>10200</v>
      </c>
      <c r="G8" s="10">
        <f t="shared" si="0"/>
        <v>35700</v>
      </c>
    </row>
    <row r="9" spans="1:7" ht="14.4">
      <c r="A9" s="6">
        <v>4</v>
      </c>
      <c r="B9" s="33"/>
      <c r="C9" s="7">
        <f t="shared" si="1"/>
        <v>85.229947412122883</v>
      </c>
      <c r="D9" s="8">
        <f t="shared" si="2"/>
        <v>1.1732965118053829E-2</v>
      </c>
      <c r="E9" s="9">
        <f t="shared" si="3"/>
        <v>4.6931860472215314E-2</v>
      </c>
      <c r="F9" s="47">
        <v>36130</v>
      </c>
      <c r="G9" s="10">
        <f t="shared" si="0"/>
        <v>144520</v>
      </c>
    </row>
    <row r="10" spans="1:7" ht="14.4">
      <c r="A10" s="6">
        <v>4.5</v>
      </c>
      <c r="B10" s="33"/>
      <c r="C10" s="7">
        <f t="shared" si="1"/>
        <v>136.86035555555554</v>
      </c>
      <c r="D10" s="8">
        <f t="shared" si="2"/>
        <v>7.3067178288461427E-3</v>
      </c>
      <c r="E10" s="9">
        <f t="shared" si="3"/>
        <v>3.2880230229807642E-2</v>
      </c>
      <c r="F10" s="47">
        <v>22500</v>
      </c>
      <c r="G10" s="10">
        <f t="shared" si="0"/>
        <v>101250</v>
      </c>
    </row>
    <row r="11" spans="1:7" ht="14.4">
      <c r="A11" s="6">
        <v>5</v>
      </c>
      <c r="B11" s="33"/>
      <c r="C11" s="7">
        <f t="shared" si="1"/>
        <v>81.897819148936165</v>
      </c>
      <c r="D11" s="8">
        <f t="shared" si="2"/>
        <v>1.2210337349538443E-2</v>
      </c>
      <c r="E11" s="9">
        <f t="shared" si="3"/>
        <v>6.1051686747692215E-2</v>
      </c>
      <c r="F11" s="47">
        <v>37600</v>
      </c>
      <c r="G11" s="10">
        <f t="shared" si="0"/>
        <v>188000</v>
      </c>
    </row>
    <row r="12" spans="1:7" ht="14.4">
      <c r="A12" s="6">
        <v>5.5</v>
      </c>
      <c r="B12" s="33"/>
      <c r="C12" s="7">
        <f t="shared" si="1"/>
        <v>1754.6199430199431</v>
      </c>
      <c r="D12" s="8">
        <f t="shared" si="2"/>
        <v>5.6992399064999916E-4</v>
      </c>
      <c r="E12" s="9">
        <f t="shared" si="3"/>
        <v>3.134581948574995E-3</v>
      </c>
      <c r="F12" s="47">
        <v>1755</v>
      </c>
      <c r="G12" s="10">
        <f t="shared" si="0"/>
        <v>9652.5</v>
      </c>
    </row>
    <row r="13" spans="1:7" ht="14.4">
      <c r="A13" s="6">
        <v>6</v>
      </c>
      <c r="B13" s="33"/>
      <c r="C13" s="7">
        <f t="shared" si="1"/>
        <v>1811.3870588235295</v>
      </c>
      <c r="D13" s="8">
        <f t="shared" si="2"/>
        <v>5.5206312484615304E-4</v>
      </c>
      <c r="E13" s="9">
        <f t="shared" si="3"/>
        <v>3.3123787490769181E-3</v>
      </c>
      <c r="F13" s="47">
        <v>1700</v>
      </c>
      <c r="G13" s="10">
        <f t="shared" si="0"/>
        <v>10200</v>
      </c>
    </row>
    <row r="14" spans="1:7" ht="14.4">
      <c r="A14" s="6">
        <v>6.5</v>
      </c>
      <c r="B14" s="33"/>
      <c r="C14" s="7">
        <f t="shared" si="1"/>
        <v>454.51778597785977</v>
      </c>
      <c r="D14" s="8">
        <f t="shared" si="2"/>
        <v>2.2001339240192274E-3</v>
      </c>
      <c r="E14" s="9">
        <f t="shared" si="3"/>
        <v>1.4300870506124977E-2</v>
      </c>
      <c r="F14" s="47">
        <v>6775</v>
      </c>
      <c r="G14" s="10">
        <f t="shared" si="0"/>
        <v>44037.5</v>
      </c>
    </row>
    <row r="15" spans="1:7" ht="14.4">
      <c r="A15" s="6">
        <v>7</v>
      </c>
      <c r="B15" s="33"/>
      <c r="C15" s="7">
        <f t="shared" si="1"/>
        <v>919.2113432835821</v>
      </c>
      <c r="D15" s="8">
        <f t="shared" si="2"/>
        <v>1.0878890989615368E-3</v>
      </c>
      <c r="E15" s="9">
        <f t="shared" si="3"/>
        <v>7.6152236927307573E-3</v>
      </c>
      <c r="F15" s="47">
        <v>3350</v>
      </c>
      <c r="G15" s="10">
        <f t="shared" si="0"/>
        <v>23450</v>
      </c>
    </row>
    <row r="16" spans="1:7" ht="14.4">
      <c r="A16" s="6">
        <v>7.5</v>
      </c>
      <c r="B16" s="33"/>
      <c r="C16" s="7">
        <f t="shared" si="1"/>
        <v>272.26861184792222</v>
      </c>
      <c r="D16" s="8">
        <f t="shared" si="2"/>
        <v>3.6728434952999944E-3</v>
      </c>
      <c r="E16" s="9">
        <f t="shared" si="3"/>
        <v>2.7546326214749957E-2</v>
      </c>
      <c r="F16" s="47">
        <v>11310</v>
      </c>
      <c r="G16" s="10">
        <f t="shared" si="0"/>
        <v>84825</v>
      </c>
    </row>
    <row r="17" spans="1:7" ht="14.4">
      <c r="A17" s="6">
        <v>8</v>
      </c>
      <c r="B17" s="33"/>
      <c r="C17" s="7">
        <f t="shared" si="1"/>
        <v>905.69352941176476</v>
      </c>
      <c r="D17" s="8">
        <f t="shared" si="2"/>
        <v>1.1041262496923061E-3</v>
      </c>
      <c r="E17" s="9">
        <f t="shared" si="3"/>
        <v>8.8330099975384487E-3</v>
      </c>
      <c r="F17" s="47">
        <v>3400</v>
      </c>
      <c r="G17" s="10">
        <f t="shared" si="0"/>
        <v>27200</v>
      </c>
    </row>
    <row r="18" spans="1:7" ht="14.4">
      <c r="A18" s="6">
        <v>9</v>
      </c>
      <c r="B18" s="33"/>
      <c r="C18" s="7">
        <f t="shared" si="1"/>
        <v>399.91662337662336</v>
      </c>
      <c r="D18" s="8">
        <f t="shared" si="2"/>
        <v>2.5005212125384577E-3</v>
      </c>
      <c r="E18" s="9">
        <f t="shared" si="3"/>
        <v>2.2504690912846119E-2</v>
      </c>
      <c r="F18" s="47">
        <v>7700</v>
      </c>
      <c r="G18" s="10">
        <f t="shared" si="0"/>
        <v>69300</v>
      </c>
    </row>
    <row r="19" spans="1:7" ht="14.4">
      <c r="A19" s="6">
        <v>10</v>
      </c>
      <c r="B19" s="33"/>
      <c r="C19" s="7">
        <f t="shared" si="1"/>
        <v>426.50387811634351</v>
      </c>
      <c r="D19" s="8">
        <f t="shared" si="2"/>
        <v>2.3446445655230731E-3</v>
      </c>
      <c r="E19" s="9">
        <f t="shared" si="3"/>
        <v>2.3446445655230734E-2</v>
      </c>
      <c r="F19" s="47">
        <v>7220</v>
      </c>
      <c r="G19" s="10">
        <f t="shared" si="0"/>
        <v>72200</v>
      </c>
    </row>
    <row r="20" spans="1:7" ht="14.4">
      <c r="A20" s="6">
        <v>10.5</v>
      </c>
      <c r="B20" s="33"/>
      <c r="C20" s="7">
        <f t="shared" si="1"/>
        <v>12317.432000000001</v>
      </c>
      <c r="D20" s="8">
        <f t="shared" si="2"/>
        <v>8.1185753653846026E-5</v>
      </c>
      <c r="E20" s="9">
        <f t="shared" si="3"/>
        <v>8.524504133653833E-4</v>
      </c>
      <c r="F20" s="47">
        <v>250</v>
      </c>
      <c r="G20" s="10">
        <f t="shared" si="0"/>
        <v>2625</v>
      </c>
    </row>
    <row r="21" spans="1:7" ht="14.4">
      <c r="A21" s="6">
        <v>11</v>
      </c>
      <c r="B21" s="33"/>
      <c r="C21" s="7">
        <f t="shared" si="1"/>
        <v>205290.53333333333</v>
      </c>
      <c r="D21" s="8">
        <f t="shared" si="2"/>
        <v>4.8711452192307619E-6</v>
      </c>
      <c r="E21" s="9">
        <f t="shared" si="3"/>
        <v>5.358259741153838E-5</v>
      </c>
      <c r="F21" s="47">
        <v>15</v>
      </c>
      <c r="G21" s="10">
        <f t="shared" si="0"/>
        <v>165</v>
      </c>
    </row>
    <row r="22" spans="1:7" ht="14.4">
      <c r="A22" s="6">
        <v>12</v>
      </c>
      <c r="B22" s="33"/>
      <c r="C22" s="7">
        <f t="shared" si="1"/>
        <v>205290.53333333333</v>
      </c>
      <c r="D22" s="8">
        <f t="shared" si="2"/>
        <v>4.8711452192307619E-6</v>
      </c>
      <c r="E22" s="9">
        <f t="shared" si="3"/>
        <v>5.845374263076914E-5</v>
      </c>
      <c r="F22" s="47">
        <v>15</v>
      </c>
      <c r="G22" s="10">
        <f t="shared" si="0"/>
        <v>180</v>
      </c>
    </row>
    <row r="23" spans="1:7" ht="14.4">
      <c r="A23" s="6">
        <v>13</v>
      </c>
      <c r="B23" s="33"/>
      <c r="C23" s="7">
        <f t="shared" si="1"/>
        <v>205290.53333333333</v>
      </c>
      <c r="D23" s="8">
        <f t="shared" si="2"/>
        <v>4.8711452192307619E-6</v>
      </c>
      <c r="E23" s="9">
        <f t="shared" si="3"/>
        <v>6.3324887849999906E-5</v>
      </c>
      <c r="F23" s="47">
        <v>15</v>
      </c>
      <c r="G23" s="10">
        <f t="shared" si="0"/>
        <v>195</v>
      </c>
    </row>
    <row r="24" spans="1:7" ht="14.4">
      <c r="A24" s="6">
        <v>14</v>
      </c>
      <c r="B24" s="33"/>
      <c r="C24" s="7">
        <f t="shared" si="1"/>
        <v>153967.9</v>
      </c>
      <c r="D24" s="8">
        <f t="shared" si="2"/>
        <v>6.494860292307682E-6</v>
      </c>
      <c r="E24" s="9">
        <f t="shared" si="3"/>
        <v>9.0928044092307558E-5</v>
      </c>
      <c r="F24" s="47">
        <v>20</v>
      </c>
      <c r="G24" s="10">
        <f t="shared" si="0"/>
        <v>280</v>
      </c>
    </row>
    <row r="25" spans="1:7" ht="14.4">
      <c r="A25" s="6">
        <v>15</v>
      </c>
      <c r="B25" s="33"/>
      <c r="C25" s="7">
        <f t="shared" si="1"/>
        <v>153967.9</v>
      </c>
      <c r="D25" s="8">
        <f t="shared" si="2"/>
        <v>6.494860292307682E-6</v>
      </c>
      <c r="E25" s="9">
        <f t="shared" si="3"/>
        <v>9.7422904384615228E-5</v>
      </c>
      <c r="F25" s="47">
        <v>20</v>
      </c>
      <c r="G25" s="10">
        <f t="shared" si="0"/>
        <v>300</v>
      </c>
    </row>
    <row r="26" spans="1:7" ht="14.4">
      <c r="A26" s="6">
        <v>16.5</v>
      </c>
      <c r="B26" s="33"/>
      <c r="C26" s="7">
        <f t="shared" si="1"/>
        <v>153967.9</v>
      </c>
      <c r="D26" s="8">
        <f t="shared" si="2"/>
        <v>6.494860292307682E-6</v>
      </c>
      <c r="E26" s="9">
        <f t="shared" si="3"/>
        <v>1.0716519482307676E-4</v>
      </c>
      <c r="F26" s="47">
        <v>20</v>
      </c>
      <c r="G26" s="10">
        <f t="shared" si="0"/>
        <v>330</v>
      </c>
    </row>
    <row r="27" spans="1:7" ht="14.4">
      <c r="A27" s="6">
        <v>17</v>
      </c>
      <c r="B27" s="33"/>
      <c r="C27" s="7">
        <f t="shared" si="1"/>
        <v>9593.0155763239873</v>
      </c>
      <c r="D27" s="8">
        <f t="shared" si="2"/>
        <v>1.042425076915383E-4</v>
      </c>
      <c r="E27" s="9">
        <f t="shared" si="3"/>
        <v>1.7721226307561512E-3</v>
      </c>
      <c r="F27" s="47">
        <v>321</v>
      </c>
      <c r="G27" s="10">
        <f t="shared" si="0"/>
        <v>5457</v>
      </c>
    </row>
    <row r="28" spans="1:7" ht="14.4">
      <c r="A28" s="24">
        <v>9</v>
      </c>
      <c r="B28" s="27" t="s">
        <v>24</v>
      </c>
      <c r="C28" s="34">
        <f t="shared" si="1"/>
        <v>684.30177777777783</v>
      </c>
      <c r="D28" s="35">
        <f t="shared" si="2"/>
        <v>1.4613435657692285E-3</v>
      </c>
      <c r="E28" s="36">
        <f t="shared" si="3"/>
        <v>1.3152092091923057E-2</v>
      </c>
      <c r="F28" s="48">
        <v>4500</v>
      </c>
      <c r="G28" s="28">
        <f t="shared" si="0"/>
        <v>40500</v>
      </c>
    </row>
    <row r="29" spans="1:7" ht="14.4">
      <c r="A29" s="24">
        <v>10</v>
      </c>
      <c r="B29" s="27" t="s">
        <v>24</v>
      </c>
      <c r="C29" s="34">
        <f t="shared" si="1"/>
        <v>106.18475862068965</v>
      </c>
      <c r="D29" s="35">
        <f t="shared" si="2"/>
        <v>9.4175474238461388E-3</v>
      </c>
      <c r="E29" s="36">
        <f t="shared" si="3"/>
        <v>9.4175474238461399E-2</v>
      </c>
      <c r="F29" s="49">
        <v>29000</v>
      </c>
      <c r="G29" s="28">
        <f t="shared" si="0"/>
        <v>290000</v>
      </c>
    </row>
    <row r="30" spans="1:7" ht="14.4">
      <c r="A30" s="24">
        <v>10.5</v>
      </c>
      <c r="B30" s="27" t="s">
        <v>24</v>
      </c>
      <c r="C30" s="34">
        <f t="shared" si="1"/>
        <v>2799.4163636363637</v>
      </c>
      <c r="D30" s="35">
        <f t="shared" si="2"/>
        <v>3.5721731607692251E-4</v>
      </c>
      <c r="E30" s="36">
        <f t="shared" si="3"/>
        <v>3.7507818188076865E-3</v>
      </c>
      <c r="F30" s="48">
        <v>1100</v>
      </c>
      <c r="G30" s="28">
        <f t="shared" si="0"/>
        <v>11550</v>
      </c>
    </row>
    <row r="31" spans="1:7" ht="14.4">
      <c r="A31" s="24">
        <v>11</v>
      </c>
      <c r="B31" s="27" t="s">
        <v>24</v>
      </c>
      <c r="C31" s="34">
        <f t="shared" si="1"/>
        <v>4276.8861111111109</v>
      </c>
      <c r="D31" s="35">
        <f t="shared" si="2"/>
        <v>2.3381497052307656E-4</v>
      </c>
      <c r="E31" s="36">
        <f t="shared" si="3"/>
        <v>2.5719646757538421E-3</v>
      </c>
      <c r="F31" s="48">
        <v>720</v>
      </c>
      <c r="G31" s="28">
        <f t="shared" si="0"/>
        <v>7920</v>
      </c>
    </row>
    <row r="32" spans="1:7" ht="14.4">
      <c r="A32" s="24">
        <v>12</v>
      </c>
      <c r="B32" s="27" t="s">
        <v>24</v>
      </c>
      <c r="C32" s="34">
        <f t="shared" si="1"/>
        <v>5810.1094339622641</v>
      </c>
      <c r="D32" s="35">
        <f t="shared" si="2"/>
        <v>1.7211379774615358E-4</v>
      </c>
      <c r="E32" s="36">
        <f t="shared" si="3"/>
        <v>2.0653655729538428E-3</v>
      </c>
      <c r="F32" s="49">
        <v>530</v>
      </c>
      <c r="G32" s="28">
        <f t="shared" si="0"/>
        <v>6360</v>
      </c>
    </row>
    <row r="33" spans="1:7" ht="14.4">
      <c r="A33" s="24">
        <v>13</v>
      </c>
      <c r="B33" s="27" t="s">
        <v>24</v>
      </c>
      <c r="C33" s="34">
        <f t="shared" si="1"/>
        <v>540.23824561403512</v>
      </c>
      <c r="D33" s="35">
        <f t="shared" si="2"/>
        <v>1.8510351833076896E-3</v>
      </c>
      <c r="E33" s="36">
        <f t="shared" si="3"/>
        <v>2.4063457382999962E-2</v>
      </c>
      <c r="F33" s="49">
        <v>5700</v>
      </c>
      <c r="G33" s="28">
        <f t="shared" si="0"/>
        <v>74100</v>
      </c>
    </row>
    <row r="34" spans="1:7" ht="14.4">
      <c r="A34" s="24">
        <v>14</v>
      </c>
      <c r="B34" s="27" t="s">
        <v>24</v>
      </c>
      <c r="C34" s="34">
        <f t="shared" si="1"/>
        <v>2199.5414285714287</v>
      </c>
      <c r="D34" s="35">
        <f t="shared" si="2"/>
        <v>4.5464022046153778E-4</v>
      </c>
      <c r="E34" s="36">
        <f t="shared" si="3"/>
        <v>6.3649630864615284E-3</v>
      </c>
      <c r="F34" s="49">
        <v>1400</v>
      </c>
      <c r="G34" s="28">
        <f t="shared" si="0"/>
        <v>19600</v>
      </c>
    </row>
    <row r="35" spans="1:7" ht="14.4">
      <c r="A35" s="24">
        <v>15</v>
      </c>
      <c r="B35" s="27" t="s">
        <v>24</v>
      </c>
      <c r="C35" s="34">
        <f t="shared" si="1"/>
        <v>319.10445595854924</v>
      </c>
      <c r="D35" s="35">
        <f t="shared" si="2"/>
        <v>3.1337700910384569E-3</v>
      </c>
      <c r="E35" s="36">
        <f t="shared" si="3"/>
        <v>4.7006551365576854E-2</v>
      </c>
      <c r="F35" s="49">
        <v>9650</v>
      </c>
      <c r="G35" s="28">
        <f t="shared" si="0"/>
        <v>144750</v>
      </c>
    </row>
    <row r="36" spans="1:7" ht="14.4">
      <c r="A36" s="24">
        <v>16.5</v>
      </c>
      <c r="B36" s="27" t="s">
        <v>24</v>
      </c>
      <c r="C36" s="34">
        <f t="shared" si="1"/>
        <v>6998.5409090909088</v>
      </c>
      <c r="D36" s="35">
        <f t="shared" si="2"/>
        <v>1.4288692643076901E-4</v>
      </c>
      <c r="E36" s="36">
        <f t="shared" si="3"/>
        <v>2.3576342861076887E-3</v>
      </c>
      <c r="F36" s="48">
        <v>440</v>
      </c>
      <c r="G36" s="28">
        <f t="shared" si="0"/>
        <v>7260</v>
      </c>
    </row>
    <row r="37" spans="1:7" ht="14.4">
      <c r="A37" s="24">
        <v>17.5</v>
      </c>
      <c r="B37" s="27" t="s">
        <v>24</v>
      </c>
      <c r="C37" s="34">
        <f t="shared" si="1"/>
        <v>5402.3824561403508</v>
      </c>
      <c r="D37" s="35">
        <f t="shared" si="2"/>
        <v>1.8510351833076895E-4</v>
      </c>
      <c r="E37" s="36">
        <f t="shared" si="3"/>
        <v>3.2393115707884564E-3</v>
      </c>
      <c r="F37" s="49">
        <v>570</v>
      </c>
      <c r="G37" s="28">
        <f t="shared" si="0"/>
        <v>9975</v>
      </c>
    </row>
    <row r="38" spans="1:7" ht="14.4">
      <c r="A38" s="24">
        <v>19</v>
      </c>
      <c r="B38" s="27" t="s">
        <v>24</v>
      </c>
      <c r="C38" s="34">
        <f t="shared" si="1"/>
        <v>6158.7160000000003</v>
      </c>
      <c r="D38" s="35">
        <f t="shared" si="2"/>
        <v>1.6237150730769205E-4</v>
      </c>
      <c r="E38" s="36">
        <f t="shared" si="3"/>
        <v>3.0850586388461491E-3</v>
      </c>
      <c r="F38" s="49">
        <v>500</v>
      </c>
      <c r="G38" s="28">
        <f t="shared" si="0"/>
        <v>9500</v>
      </c>
    </row>
    <row r="39" spans="1:7" ht="14.4">
      <c r="A39" s="24">
        <v>20</v>
      </c>
      <c r="B39" s="27" t="s">
        <v>24</v>
      </c>
      <c r="C39" s="34">
        <f t="shared" si="1"/>
        <v>477.4198449612403</v>
      </c>
      <c r="D39" s="35">
        <f t="shared" si="2"/>
        <v>2.0945924442692275E-3</v>
      </c>
      <c r="E39" s="36">
        <f t="shared" si="3"/>
        <v>4.1891848885384553E-2</v>
      </c>
      <c r="F39" s="49">
        <v>6450</v>
      </c>
      <c r="G39" s="28">
        <f t="shared" si="0"/>
        <v>129000</v>
      </c>
    </row>
    <row r="40" spans="1:7" ht="14.4">
      <c r="A40" s="24">
        <v>21</v>
      </c>
      <c r="B40" s="27" t="s">
        <v>24</v>
      </c>
      <c r="C40" s="34">
        <f t="shared" si="1"/>
        <v>2368.7369230769232</v>
      </c>
      <c r="D40" s="35">
        <f t="shared" si="2"/>
        <v>4.2216591899999937E-4</v>
      </c>
      <c r="E40" s="36">
        <f t="shared" si="3"/>
        <v>8.8654842989999861E-3</v>
      </c>
      <c r="F40" s="49">
        <v>1300</v>
      </c>
      <c r="G40" s="28">
        <f t="shared" si="0"/>
        <v>27300</v>
      </c>
    </row>
    <row r="41" spans="1:7" ht="14.4">
      <c r="A41" s="24">
        <v>21.5</v>
      </c>
      <c r="B41" s="27" t="s">
        <v>24</v>
      </c>
      <c r="C41" s="34">
        <f t="shared" si="1"/>
        <v>10264.526666666667</v>
      </c>
      <c r="D41" s="35">
        <f t="shared" si="2"/>
        <v>9.7422904384615228E-5</v>
      </c>
      <c r="E41" s="36">
        <f t="shared" si="3"/>
        <v>2.0945924442692275E-3</v>
      </c>
      <c r="F41" s="49">
        <v>300</v>
      </c>
      <c r="G41" s="28">
        <f t="shared" si="0"/>
        <v>6450</v>
      </c>
    </row>
    <row r="42" spans="1:7" ht="14.4">
      <c r="A42" s="24">
        <v>22.5</v>
      </c>
      <c r="B42" s="27" t="s">
        <v>24</v>
      </c>
      <c r="C42" s="34">
        <f t="shared" si="1"/>
        <v>4819.0266040688575</v>
      </c>
      <c r="D42" s="35">
        <f t="shared" si="2"/>
        <v>2.0751078633923046E-4</v>
      </c>
      <c r="E42" s="36">
        <f t="shared" si="3"/>
        <v>4.668992692632685E-3</v>
      </c>
      <c r="F42" s="49">
        <v>639</v>
      </c>
      <c r="G42" s="28">
        <f t="shared" si="0"/>
        <v>14377.5</v>
      </c>
    </row>
    <row r="43" spans="1:7" ht="14.4">
      <c r="A43" s="24">
        <v>23</v>
      </c>
      <c r="B43" s="27" t="s">
        <v>24</v>
      </c>
      <c r="C43" s="34">
        <f t="shared" si="1"/>
        <v>6349.1917525773197</v>
      </c>
      <c r="D43" s="35">
        <f t="shared" si="2"/>
        <v>1.575003620884613E-4</v>
      </c>
      <c r="E43" s="36">
        <f t="shared" si="3"/>
        <v>3.6225083280346099E-3</v>
      </c>
      <c r="F43" s="49">
        <v>485</v>
      </c>
      <c r="G43" s="28">
        <f t="shared" si="0"/>
        <v>11155</v>
      </c>
    </row>
    <row r="44" spans="1:7" ht="14.4">
      <c r="A44" s="24">
        <v>24</v>
      </c>
      <c r="B44" s="27" t="s">
        <v>24</v>
      </c>
      <c r="C44" s="34">
        <f t="shared" si="1"/>
        <v>6158.7160000000003</v>
      </c>
      <c r="D44" s="35">
        <f t="shared" si="2"/>
        <v>1.6237150730769205E-4</v>
      </c>
      <c r="E44" s="36">
        <f t="shared" si="3"/>
        <v>3.8969161753846094E-3</v>
      </c>
      <c r="F44" s="49">
        <v>500</v>
      </c>
      <c r="G44" s="28">
        <f t="shared" si="0"/>
        <v>12000</v>
      </c>
    </row>
    <row r="45" spans="1:7" ht="14.4">
      <c r="A45" s="24">
        <v>25</v>
      </c>
      <c r="B45" s="27" t="s">
        <v>24</v>
      </c>
      <c r="C45" s="34">
        <f t="shared" si="1"/>
        <v>3224.4586387434556</v>
      </c>
      <c r="D45" s="35">
        <f t="shared" si="2"/>
        <v>3.1012957895769182E-4</v>
      </c>
      <c r="E45" s="36">
        <f t="shared" si="3"/>
        <v>7.7532394739422954E-3</v>
      </c>
      <c r="F45" s="49">
        <v>955</v>
      </c>
      <c r="G45" s="28">
        <f t="shared" si="0"/>
        <v>23875</v>
      </c>
    </row>
    <row r="46" spans="1:7" ht="14.4">
      <c r="A46" s="24">
        <v>30</v>
      </c>
      <c r="B46" s="27" t="s">
        <v>24</v>
      </c>
      <c r="C46" s="34">
        <f t="shared" si="1"/>
        <v>2368.7369230769232</v>
      </c>
      <c r="D46" s="35">
        <f t="shared" si="2"/>
        <v>4.2216591899999937E-4</v>
      </c>
      <c r="E46" s="36">
        <f t="shared" si="3"/>
        <v>1.266497756999998E-2</v>
      </c>
      <c r="F46" s="49">
        <v>1300</v>
      </c>
      <c r="G46" s="28">
        <f t="shared" si="0"/>
        <v>39000</v>
      </c>
    </row>
    <row r="47" spans="1:7" ht="14.4">
      <c r="A47" s="24">
        <v>31</v>
      </c>
      <c r="B47" s="27" t="s">
        <v>24</v>
      </c>
      <c r="C47" s="34">
        <f t="shared" si="1"/>
        <v>20529.053333333333</v>
      </c>
      <c r="D47" s="35">
        <f t="shared" si="2"/>
        <v>4.8711452192307614E-5</v>
      </c>
      <c r="E47" s="36">
        <f t="shared" si="3"/>
        <v>1.5100550179615361E-3</v>
      </c>
      <c r="F47" s="49">
        <v>150</v>
      </c>
      <c r="G47" s="28">
        <f t="shared" si="0"/>
        <v>4650</v>
      </c>
    </row>
    <row r="48" spans="1:7" ht="14.4">
      <c r="A48" s="24">
        <v>32</v>
      </c>
      <c r="B48" s="27" t="s">
        <v>24</v>
      </c>
      <c r="C48" s="34">
        <f t="shared" si="1"/>
        <v>19245.987499999999</v>
      </c>
      <c r="D48" s="35">
        <f t="shared" si="2"/>
        <v>5.1958882338461456E-5</v>
      </c>
      <c r="E48" s="36">
        <f t="shared" si="3"/>
        <v>1.6626842348307666E-3</v>
      </c>
      <c r="F48" s="49">
        <v>160</v>
      </c>
      <c r="G48" s="28">
        <f t="shared" si="0"/>
        <v>5120</v>
      </c>
    </row>
    <row r="49" spans="1:7" ht="14.4">
      <c r="A49" s="24">
        <v>40</v>
      </c>
      <c r="B49" s="27" t="s">
        <v>24</v>
      </c>
      <c r="C49" s="34">
        <f t="shared" si="1"/>
        <v>6158.7160000000003</v>
      </c>
      <c r="D49" s="35">
        <f t="shared" si="2"/>
        <v>1.6237150730769205E-4</v>
      </c>
      <c r="E49" s="36">
        <f t="shared" si="3"/>
        <v>6.4948602923076823E-3</v>
      </c>
      <c r="F49" s="49">
        <v>500</v>
      </c>
      <c r="G49" s="28">
        <f t="shared" si="0"/>
        <v>20000</v>
      </c>
    </row>
    <row r="50" spans="1:7" ht="14.4">
      <c r="A50" s="24">
        <v>50</v>
      </c>
      <c r="B50" s="27" t="s">
        <v>24</v>
      </c>
      <c r="C50" s="34">
        <f t="shared" si="1"/>
        <v>4811.4968749999998</v>
      </c>
      <c r="D50" s="35">
        <f t="shared" si="2"/>
        <v>2.0783552935384582E-4</v>
      </c>
      <c r="E50" s="36">
        <f t="shared" si="3"/>
        <v>1.0391776467692291E-2</v>
      </c>
      <c r="F50" s="50">
        <v>640</v>
      </c>
      <c r="G50" s="28">
        <f t="shared" si="0"/>
        <v>32000</v>
      </c>
    </row>
    <row r="51" spans="1:7" ht="14.4">
      <c r="A51" s="24">
        <v>100</v>
      </c>
      <c r="B51" s="27" t="s">
        <v>24</v>
      </c>
      <c r="C51" s="34">
        <f t="shared" si="1"/>
        <v>76983.95</v>
      </c>
      <c r="D51" s="35">
        <f t="shared" si="2"/>
        <v>1.2989720584615364E-5</v>
      </c>
      <c r="E51" s="36">
        <f t="shared" si="3"/>
        <v>1.2989720584615364E-3</v>
      </c>
      <c r="F51" s="49">
        <v>40</v>
      </c>
      <c r="G51" s="28">
        <f t="shared" si="0"/>
        <v>4000</v>
      </c>
    </row>
    <row r="52" spans="1:7" ht="14.4">
      <c r="A52" s="24">
        <v>510</v>
      </c>
      <c r="B52" s="27" t="s">
        <v>24</v>
      </c>
      <c r="C52" s="34">
        <f t="shared" si="1"/>
        <v>279941.63636363635</v>
      </c>
      <c r="D52" s="35">
        <f t="shared" si="2"/>
        <v>3.5721731607692253E-6</v>
      </c>
      <c r="E52" s="36">
        <f t="shared" si="3"/>
        <v>1.8218083119923049E-3</v>
      </c>
      <c r="F52" s="49">
        <v>11</v>
      </c>
      <c r="G52" s="28">
        <f t="shared" si="0"/>
        <v>5610</v>
      </c>
    </row>
    <row r="53" spans="1:7" ht="14.4">
      <c r="A53" s="24">
        <v>5100</v>
      </c>
      <c r="B53" s="27" t="s">
        <v>24</v>
      </c>
      <c r="C53" s="34">
        <f t="shared" si="1"/>
        <v>769839.5</v>
      </c>
      <c r="D53" s="35">
        <f t="shared" si="2"/>
        <v>1.2989720584615364E-6</v>
      </c>
      <c r="E53" s="36">
        <f>G53/$A$55</f>
        <v>6.6247574981538361E-3</v>
      </c>
      <c r="F53" s="49">
        <v>4</v>
      </c>
      <c r="G53" s="28">
        <f t="shared" si="0"/>
        <v>20400</v>
      </c>
    </row>
    <row r="54" spans="1:7" ht="14.4">
      <c r="A54" s="2"/>
      <c r="B54" s="2"/>
      <c r="C54" s="1"/>
      <c r="D54" s="1"/>
      <c r="E54" s="9">
        <f>SUM(E3:E53)</f>
        <v>0.95500019809323866</v>
      </c>
      <c r="F54" s="30">
        <f>SUM(F3:F53)</f>
        <v>905167</v>
      </c>
      <c r="G54" s="31">
        <f>SUM(G3:G53)</f>
        <v>2940787.5</v>
      </c>
    </row>
    <row r="55" spans="1:7" ht="14.4">
      <c r="A55" s="32">
        <v>3079358</v>
      </c>
      <c r="B55" s="2"/>
      <c r="C55" s="1"/>
      <c r="D55" s="1"/>
      <c r="E55" s="1"/>
      <c r="F55" s="1"/>
      <c r="G55" s="1"/>
    </row>
    <row r="56" spans="1:7" ht="14.4">
      <c r="A56" s="2"/>
      <c r="B56" s="2"/>
      <c r="C56" s="1"/>
      <c r="D56" s="1"/>
      <c r="E56" s="1"/>
      <c r="F56" s="1"/>
      <c r="G56" s="1"/>
    </row>
    <row r="57" spans="1:7" ht="14.4">
      <c r="A57" s="2"/>
      <c r="B57" s="2"/>
      <c r="C57" s="1"/>
      <c r="D57" s="1"/>
      <c r="E57" s="1"/>
      <c r="F57" s="1"/>
      <c r="G57" s="1"/>
    </row>
    <row r="58" spans="1:7" ht="14.4">
      <c r="A58" s="2"/>
      <c r="B58" s="2"/>
      <c r="C58" s="1"/>
      <c r="D58" s="1"/>
      <c r="E58" s="1"/>
      <c r="F58" s="1"/>
      <c r="G58" s="1"/>
    </row>
    <row r="59" spans="1:7" ht="14.4">
      <c r="A59" s="2"/>
      <c r="B59" s="2"/>
      <c r="C59" s="1"/>
      <c r="D59" s="1"/>
      <c r="E59" s="1"/>
      <c r="F59" s="1"/>
      <c r="G59" s="1"/>
    </row>
    <row r="60" spans="1:7" ht="14.4">
      <c r="A60" s="2"/>
      <c r="B60" s="2"/>
      <c r="C60" s="1"/>
      <c r="D60" s="1"/>
      <c r="E60" s="1"/>
      <c r="F60" s="1"/>
      <c r="G60" s="1"/>
    </row>
    <row r="61" spans="1:7" ht="14.4">
      <c r="A61" s="2"/>
      <c r="B61" s="2"/>
      <c r="C61" s="1"/>
      <c r="D61" s="1"/>
      <c r="E61" s="1"/>
      <c r="F61" s="1"/>
      <c r="G61" s="1"/>
    </row>
    <row r="62" spans="1:7" ht="14.4">
      <c r="A62" s="2"/>
      <c r="B62" s="2"/>
      <c r="C62" s="1"/>
      <c r="D62" s="1"/>
      <c r="E62" s="1"/>
      <c r="F62" s="1"/>
      <c r="G62" s="1"/>
    </row>
    <row r="63" spans="1:7" ht="14.4">
      <c r="A63" s="2"/>
      <c r="B63" s="2"/>
      <c r="C63" s="1"/>
      <c r="D63" s="1"/>
      <c r="E63" s="1"/>
      <c r="F63" s="1"/>
      <c r="G63" s="1"/>
    </row>
    <row r="64" spans="1:7" ht="14.4">
      <c r="A64" s="2"/>
      <c r="B64" s="2"/>
      <c r="C64" s="1"/>
      <c r="D64" s="1"/>
      <c r="E64" s="1"/>
      <c r="F64" s="1"/>
      <c r="G64" s="1"/>
    </row>
    <row r="65" spans="1:7" ht="14.4">
      <c r="A65" s="2"/>
      <c r="B65" s="2"/>
      <c r="C65" s="1"/>
      <c r="D65" s="1"/>
      <c r="E65" s="1"/>
      <c r="F65" s="1"/>
      <c r="G65" s="1"/>
    </row>
    <row r="66" spans="1:7" ht="14.4">
      <c r="A66" s="2"/>
      <c r="B66" s="2"/>
      <c r="C66" s="1"/>
      <c r="D66" s="1"/>
      <c r="E66" s="1"/>
      <c r="F66" s="1"/>
      <c r="G66" s="1"/>
    </row>
    <row r="67" spans="1:7" ht="14.4">
      <c r="A67" s="2"/>
      <c r="B67" s="2"/>
      <c r="C67" s="1"/>
      <c r="D67" s="1"/>
      <c r="E67" s="1"/>
      <c r="F67" s="1"/>
      <c r="G67" s="1"/>
    </row>
    <row r="68" spans="1:7" ht="14.4">
      <c r="A68" s="2"/>
      <c r="B68" s="2"/>
      <c r="C68" s="1"/>
      <c r="D68" s="1"/>
      <c r="E68" s="1"/>
      <c r="F68" s="1"/>
      <c r="G68" s="1"/>
    </row>
    <row r="69" spans="1:7" ht="14.4">
      <c r="A69" s="2"/>
      <c r="B69" s="2"/>
      <c r="C69" s="1"/>
      <c r="D69" s="1"/>
      <c r="E69" s="1"/>
      <c r="F69" s="1"/>
      <c r="G69" s="1"/>
    </row>
    <row r="70" spans="1:7" ht="14.4">
      <c r="A70" s="2"/>
      <c r="B70" s="2"/>
      <c r="C70" s="1"/>
      <c r="D70" s="1"/>
      <c r="E70" s="1"/>
      <c r="F70" s="1"/>
      <c r="G70" s="1"/>
    </row>
    <row r="71" spans="1:7" ht="14.4">
      <c r="A71" s="2"/>
      <c r="B71" s="2"/>
      <c r="C71" s="1"/>
      <c r="D71" s="1"/>
      <c r="E71" s="1"/>
      <c r="F71" s="1"/>
      <c r="G71" s="1"/>
    </row>
    <row r="72" spans="1:7" ht="14.4">
      <c r="A72" s="2"/>
      <c r="B72" s="2"/>
      <c r="C72" s="1"/>
      <c r="D72" s="1"/>
      <c r="E72" s="1"/>
      <c r="F72" s="1"/>
      <c r="G72" s="1"/>
    </row>
    <row r="73" spans="1:7" ht="14.4">
      <c r="A73" s="2"/>
      <c r="B73" s="2"/>
      <c r="C73" s="1"/>
      <c r="D73" s="1"/>
      <c r="E73" s="1"/>
      <c r="F73" s="1"/>
      <c r="G73" s="1"/>
    </row>
    <row r="74" spans="1:7" ht="14.4">
      <c r="A74" s="2"/>
      <c r="B74" s="2"/>
      <c r="C74" s="1"/>
      <c r="D74" s="1"/>
      <c r="E74" s="1"/>
      <c r="F74" s="1"/>
      <c r="G74" s="1"/>
    </row>
    <row r="75" spans="1:7" ht="14.4">
      <c r="A75" s="2"/>
      <c r="B75" s="2"/>
      <c r="C75" s="1"/>
      <c r="D75" s="1"/>
      <c r="E75" s="1"/>
      <c r="F75" s="1"/>
      <c r="G75" s="1"/>
    </row>
    <row r="76" spans="1:7" ht="14.4">
      <c r="A76" s="2"/>
      <c r="B76" s="2"/>
      <c r="C76" s="1"/>
      <c r="D76" s="1"/>
      <c r="E76" s="1"/>
      <c r="F76" s="1"/>
      <c r="G76" s="1"/>
    </row>
    <row r="77" spans="1:7" ht="14.4">
      <c r="A77" s="2"/>
      <c r="B77" s="2"/>
      <c r="C77" s="1"/>
      <c r="D77" s="1"/>
      <c r="E77" s="1"/>
      <c r="F77" s="1"/>
      <c r="G77" s="1"/>
    </row>
    <row r="78" spans="1:7" ht="14.4">
      <c r="A78" s="2"/>
      <c r="B78" s="2"/>
      <c r="C78" s="1"/>
      <c r="D78" s="1"/>
      <c r="E78" s="1"/>
      <c r="F78" s="1"/>
      <c r="G78" s="1"/>
    </row>
    <row r="79" spans="1:7" ht="14.4">
      <c r="A79" s="2"/>
      <c r="B79" s="2"/>
      <c r="C79" s="1"/>
      <c r="D79" s="1"/>
      <c r="E79" s="1"/>
      <c r="F79" s="1"/>
      <c r="G79" s="1"/>
    </row>
    <row r="80" spans="1:7" ht="14.4">
      <c r="A80" s="2"/>
      <c r="B80" s="2"/>
      <c r="C80" s="1"/>
      <c r="D80" s="1"/>
      <c r="E80" s="1"/>
      <c r="F80" s="1"/>
      <c r="G80" s="1"/>
    </row>
    <row r="81" spans="1:7" ht="14.4">
      <c r="A81" s="2"/>
      <c r="B81" s="2"/>
      <c r="C81" s="1"/>
      <c r="D81" s="1"/>
      <c r="E81" s="1"/>
      <c r="F81" s="1"/>
      <c r="G81" s="1"/>
    </row>
    <row r="82" spans="1:7" ht="14.4">
      <c r="A82" s="2"/>
      <c r="B82" s="2"/>
      <c r="C82" s="1"/>
      <c r="D82" s="1"/>
      <c r="E82" s="1"/>
      <c r="F82" s="1"/>
      <c r="G82" s="1"/>
    </row>
    <row r="83" spans="1:7" ht="14.4">
      <c r="A83" s="2"/>
      <c r="B83" s="2"/>
      <c r="C83" s="1"/>
      <c r="D83" s="1"/>
      <c r="E83" s="1"/>
      <c r="F83" s="1"/>
      <c r="G83" s="1"/>
    </row>
    <row r="84" spans="1:7" ht="14.4">
      <c r="A84" s="2"/>
      <c r="B84" s="2"/>
      <c r="C84" s="1"/>
      <c r="D84" s="1"/>
      <c r="E84" s="1"/>
      <c r="F84" s="1"/>
      <c r="G84" s="1"/>
    </row>
    <row r="85" spans="1:7" ht="14.4">
      <c r="A85" s="2"/>
      <c r="B85" s="2"/>
      <c r="C85" s="1"/>
      <c r="D85" s="1"/>
      <c r="E85" s="1"/>
      <c r="F85" s="1"/>
      <c r="G85" s="1"/>
    </row>
    <row r="86" spans="1:7" ht="14.4">
      <c r="A86" s="2"/>
      <c r="B86" s="2"/>
      <c r="C86" s="1"/>
      <c r="D86" s="1"/>
      <c r="E86" s="1"/>
      <c r="F86" s="1"/>
      <c r="G86" s="1"/>
    </row>
    <row r="87" spans="1:7" ht="14.4">
      <c r="A87" s="2"/>
      <c r="B87" s="2"/>
      <c r="C87" s="1"/>
      <c r="D87" s="1"/>
      <c r="E87" s="1"/>
      <c r="F87" s="1"/>
      <c r="G87" s="1"/>
    </row>
    <row r="88" spans="1:7" ht="14.4">
      <c r="A88" s="2"/>
      <c r="B88" s="2"/>
      <c r="C88" s="1"/>
      <c r="D88" s="1"/>
      <c r="E88" s="1"/>
      <c r="F88" s="1"/>
      <c r="G88" s="1"/>
    </row>
    <row r="89" spans="1:7" ht="14.4">
      <c r="A89" s="2"/>
      <c r="B89" s="2"/>
      <c r="C89" s="1"/>
      <c r="D89" s="1"/>
      <c r="E89" s="1"/>
      <c r="F89" s="1"/>
      <c r="G89" s="1"/>
    </row>
    <row r="90" spans="1:7" ht="14.4">
      <c r="A90" s="2"/>
      <c r="B90" s="2"/>
      <c r="C90" s="1"/>
      <c r="D90" s="1"/>
      <c r="E90" s="1"/>
      <c r="F90" s="1"/>
      <c r="G90" s="1"/>
    </row>
    <row r="91" spans="1:7" ht="14.4">
      <c r="A91" s="2"/>
      <c r="B91" s="2"/>
      <c r="C91" s="1"/>
      <c r="D91" s="1"/>
      <c r="E91" s="1"/>
      <c r="F91" s="1"/>
      <c r="G91" s="1"/>
    </row>
    <row r="92" spans="1:7" ht="14.4">
      <c r="A92" s="2"/>
      <c r="B92" s="2"/>
      <c r="C92" s="1"/>
      <c r="D92" s="1"/>
      <c r="E92" s="1"/>
      <c r="F92" s="1"/>
      <c r="G92" s="1"/>
    </row>
    <row r="93" spans="1:7" ht="14.4">
      <c r="A93" s="2"/>
      <c r="B93" s="2"/>
      <c r="C93" s="1"/>
      <c r="D93" s="1"/>
      <c r="E93" s="1"/>
      <c r="F93" s="1"/>
      <c r="G93" s="1"/>
    </row>
    <row r="94" spans="1:7" ht="14.4">
      <c r="A94" s="2"/>
      <c r="B94" s="2"/>
      <c r="C94" s="1"/>
      <c r="D94" s="1"/>
      <c r="E94" s="1"/>
      <c r="F94" s="1"/>
      <c r="G94" s="1"/>
    </row>
    <row r="95" spans="1:7" ht="14.4">
      <c r="A95" s="2"/>
      <c r="B95" s="2"/>
      <c r="C95" s="1"/>
      <c r="D95" s="1"/>
      <c r="E95" s="1"/>
      <c r="F95" s="1"/>
      <c r="G95" s="1"/>
    </row>
    <row r="96" spans="1:7" ht="14.4">
      <c r="A96" s="2"/>
      <c r="B96" s="2"/>
      <c r="C96" s="1"/>
      <c r="D96" s="1"/>
      <c r="E96" s="1"/>
      <c r="F96" s="1"/>
      <c r="G96" s="1"/>
    </row>
    <row r="97" spans="1:7" ht="14.4">
      <c r="A97" s="2"/>
      <c r="B97" s="2"/>
      <c r="C97" s="1"/>
      <c r="D97" s="1"/>
      <c r="E97" s="1"/>
      <c r="F97" s="1"/>
      <c r="G97" s="1"/>
    </row>
    <row r="98" spans="1:7" ht="14.4">
      <c r="A98" s="2"/>
      <c r="B98" s="2"/>
      <c r="C98" s="1"/>
      <c r="D98" s="1"/>
      <c r="E98" s="1"/>
      <c r="F98" s="1"/>
      <c r="G98" s="1"/>
    </row>
    <row r="99" spans="1:7" ht="14.4">
      <c r="A99" s="2"/>
      <c r="B99" s="2"/>
      <c r="C99" s="1"/>
      <c r="D99" s="1"/>
      <c r="E99" s="1"/>
      <c r="F99" s="1"/>
      <c r="G99" s="1"/>
    </row>
    <row r="100" spans="1:7" ht="14.4">
      <c r="A100" s="2"/>
      <c r="B100" s="2"/>
      <c r="C100" s="1"/>
      <c r="D100" s="1"/>
      <c r="E100" s="1"/>
      <c r="F100" s="1"/>
      <c r="G100" s="1"/>
    </row>
    <row r="101" spans="1:7" ht="14.4">
      <c r="A101" s="2"/>
      <c r="B101" s="2"/>
      <c r="C101" s="1"/>
      <c r="D101" s="1"/>
      <c r="E101" s="1"/>
      <c r="F101" s="1"/>
      <c r="G101" s="1"/>
    </row>
    <row r="102" spans="1:7" ht="14.4">
      <c r="A102" s="2"/>
      <c r="B102" s="2"/>
      <c r="C102" s="1"/>
      <c r="D102" s="1"/>
      <c r="E102" s="1"/>
      <c r="F102" s="1"/>
      <c r="G102" s="1"/>
    </row>
    <row r="103" spans="1:7" ht="14.4">
      <c r="A103" s="2"/>
      <c r="B103" s="2"/>
      <c r="C103" s="1"/>
      <c r="D103" s="1"/>
      <c r="E103" s="1"/>
      <c r="F103" s="1"/>
      <c r="G103" s="1"/>
    </row>
    <row r="104" spans="1:7" ht="14.4">
      <c r="A104" s="2"/>
      <c r="B104" s="2"/>
      <c r="C104" s="1"/>
      <c r="D104" s="1"/>
      <c r="E104" s="1"/>
      <c r="F104" s="1"/>
      <c r="G104" s="1"/>
    </row>
    <row r="105" spans="1:7" ht="14.4">
      <c r="A105" s="2"/>
      <c r="B105" s="2"/>
      <c r="C105" s="1"/>
      <c r="D105" s="1"/>
      <c r="E105" s="1"/>
      <c r="F105" s="1"/>
      <c r="G105" s="1"/>
    </row>
    <row r="106" spans="1:7" ht="14.4">
      <c r="A106" s="2"/>
      <c r="B106" s="2"/>
      <c r="C106" s="1"/>
      <c r="D106" s="1"/>
      <c r="E106" s="1"/>
      <c r="F106" s="1"/>
      <c r="G106" s="1"/>
    </row>
    <row r="107" spans="1:7" ht="14.4">
      <c r="A107" s="2"/>
      <c r="B107" s="2"/>
      <c r="C107" s="1"/>
      <c r="D107" s="1"/>
      <c r="E107" s="1"/>
      <c r="F107" s="1"/>
      <c r="G107" s="1"/>
    </row>
    <row r="108" spans="1:7" ht="14.4">
      <c r="A108" s="2"/>
      <c r="B108" s="2"/>
      <c r="C108" s="1"/>
      <c r="D108" s="1"/>
      <c r="E108" s="1"/>
      <c r="F108" s="1"/>
      <c r="G108" s="1"/>
    </row>
    <row r="109" spans="1:7" ht="14.4">
      <c r="A109" s="2"/>
      <c r="B109" s="2"/>
      <c r="C109" s="1"/>
      <c r="D109" s="1"/>
      <c r="E109" s="1"/>
      <c r="F109" s="1"/>
      <c r="G109" s="1"/>
    </row>
    <row r="110" spans="1:7" ht="14.4">
      <c r="A110" s="2"/>
      <c r="B110" s="2"/>
      <c r="C110" s="1"/>
      <c r="D110" s="1"/>
      <c r="E110" s="1"/>
      <c r="F110" s="1"/>
      <c r="G110" s="1"/>
    </row>
    <row r="111" spans="1:7" ht="14.4">
      <c r="A111" s="2"/>
      <c r="B111" s="2"/>
      <c r="C111" s="1"/>
      <c r="D111" s="1"/>
      <c r="E111" s="1"/>
      <c r="F111" s="1"/>
      <c r="G111" s="1"/>
    </row>
    <row r="112" spans="1:7" ht="14.4">
      <c r="A112" s="2"/>
      <c r="B112" s="2"/>
      <c r="C112" s="1"/>
      <c r="D112" s="1"/>
      <c r="E112" s="1"/>
      <c r="F112" s="1"/>
      <c r="G112" s="1"/>
    </row>
    <row r="113" spans="1:7" ht="14.4">
      <c r="A113" s="2"/>
      <c r="B113" s="2"/>
      <c r="C113" s="1"/>
      <c r="D113" s="1"/>
      <c r="E113" s="1"/>
      <c r="F113" s="1"/>
      <c r="G113" s="1"/>
    </row>
    <row r="114" spans="1:7" ht="14.4">
      <c r="A114" s="2"/>
      <c r="B114" s="2"/>
      <c r="C114" s="1"/>
      <c r="D114" s="1"/>
      <c r="E114" s="1"/>
      <c r="F114" s="1"/>
      <c r="G114" s="1"/>
    </row>
    <row r="115" spans="1:7" ht="14.4">
      <c r="A115" s="2"/>
      <c r="B115" s="2"/>
      <c r="C115" s="1"/>
      <c r="D115" s="1"/>
      <c r="E115" s="1"/>
      <c r="F115" s="1"/>
      <c r="G115" s="1"/>
    </row>
    <row r="116" spans="1:7" ht="14.4">
      <c r="A116" s="2"/>
      <c r="B116" s="2"/>
      <c r="C116" s="1"/>
      <c r="D116" s="1"/>
      <c r="E116" s="1"/>
      <c r="F116" s="1"/>
      <c r="G116" s="1"/>
    </row>
    <row r="117" spans="1:7" ht="14.4">
      <c r="A117" s="2"/>
      <c r="B117" s="2"/>
      <c r="C117" s="1"/>
      <c r="D117" s="1"/>
      <c r="E117" s="1"/>
      <c r="F117" s="1"/>
      <c r="G117" s="1"/>
    </row>
    <row r="118" spans="1:7" ht="14.4">
      <c r="A118" s="2"/>
      <c r="B118" s="2"/>
      <c r="C118" s="1"/>
      <c r="D118" s="1"/>
      <c r="E118" s="1"/>
      <c r="F118" s="1"/>
      <c r="G118" s="1"/>
    </row>
    <row r="119" spans="1:7" ht="14.4">
      <c r="A119" s="2"/>
      <c r="B119" s="2"/>
      <c r="C119" s="1"/>
      <c r="D119" s="1"/>
      <c r="E119" s="1"/>
      <c r="F119" s="1"/>
      <c r="G119" s="1"/>
    </row>
    <row r="120" spans="1:7" ht="14.4">
      <c r="A120" s="2"/>
      <c r="B120" s="2"/>
      <c r="C120" s="1"/>
      <c r="D120" s="1"/>
      <c r="E120" s="1"/>
      <c r="F120" s="1"/>
      <c r="G120" s="1"/>
    </row>
    <row r="121" spans="1:7" ht="14.4">
      <c r="A121" s="2"/>
      <c r="B121" s="2"/>
      <c r="C121" s="1"/>
      <c r="D121" s="1"/>
      <c r="E121" s="1"/>
      <c r="F121" s="1"/>
      <c r="G121" s="1"/>
    </row>
    <row r="122" spans="1:7" ht="14.4">
      <c r="A122" s="2"/>
      <c r="B122" s="2"/>
      <c r="C122" s="1"/>
      <c r="D122" s="1"/>
      <c r="E122" s="1"/>
      <c r="F122" s="1"/>
      <c r="G122" s="1"/>
    </row>
    <row r="123" spans="1:7" ht="14.4">
      <c r="A123" s="2"/>
      <c r="B123" s="2"/>
      <c r="C123" s="1"/>
      <c r="D123" s="1"/>
      <c r="E123" s="1"/>
      <c r="F123" s="1"/>
      <c r="G123" s="1"/>
    </row>
    <row r="124" spans="1:7" ht="14.4">
      <c r="A124" s="2"/>
      <c r="B124" s="2"/>
      <c r="C124" s="1"/>
      <c r="D124" s="1"/>
      <c r="E124" s="1"/>
      <c r="F124" s="1"/>
      <c r="G124" s="1"/>
    </row>
    <row r="125" spans="1:7" ht="14.4">
      <c r="A125" s="2"/>
      <c r="B125" s="2"/>
      <c r="C125" s="1"/>
      <c r="D125" s="1"/>
      <c r="E125" s="1"/>
      <c r="F125" s="1"/>
      <c r="G125" s="1"/>
    </row>
    <row r="126" spans="1:7" ht="14.4">
      <c r="A126" s="2"/>
      <c r="B126" s="2"/>
      <c r="C126" s="1"/>
      <c r="D126" s="1"/>
      <c r="E126" s="1"/>
      <c r="F126" s="1"/>
      <c r="G126" s="1"/>
    </row>
    <row r="127" spans="1:7" ht="14.4">
      <c r="A127" s="2"/>
      <c r="B127" s="2"/>
      <c r="C127" s="1"/>
      <c r="D127" s="1"/>
      <c r="E127" s="1"/>
      <c r="F127" s="1"/>
      <c r="G127" s="1"/>
    </row>
    <row r="128" spans="1:7" ht="14.4">
      <c r="A128" s="2"/>
      <c r="B128" s="2"/>
      <c r="C128" s="1"/>
      <c r="D128" s="1"/>
      <c r="E128" s="1"/>
      <c r="F128" s="1"/>
      <c r="G128" s="1"/>
    </row>
    <row r="129" spans="1:7" ht="14.4">
      <c r="A129" s="2"/>
      <c r="B129" s="2"/>
      <c r="C129" s="1"/>
      <c r="D129" s="1"/>
      <c r="E129" s="1"/>
      <c r="F129" s="1"/>
      <c r="G129" s="1"/>
    </row>
    <row r="130" spans="1:7" ht="14.4">
      <c r="A130" s="2"/>
      <c r="B130" s="2"/>
      <c r="C130" s="1"/>
      <c r="D130" s="1"/>
      <c r="E130" s="1"/>
      <c r="F130" s="1"/>
      <c r="G130" s="1"/>
    </row>
    <row r="131" spans="1:7" ht="14.4">
      <c r="A131" s="2"/>
      <c r="B131" s="2"/>
      <c r="C131" s="1"/>
      <c r="D131" s="1"/>
      <c r="E131" s="1"/>
      <c r="F131" s="1"/>
      <c r="G131" s="1"/>
    </row>
    <row r="132" spans="1:7" ht="14.4">
      <c r="A132" s="2"/>
      <c r="B132" s="2"/>
      <c r="C132" s="1"/>
      <c r="D132" s="1"/>
      <c r="E132" s="1"/>
      <c r="F132" s="1"/>
      <c r="G132" s="1"/>
    </row>
    <row r="133" spans="1:7" ht="14.4">
      <c r="A133" s="2"/>
      <c r="B133" s="2"/>
      <c r="C133" s="1"/>
      <c r="D133" s="1"/>
      <c r="E133" s="1"/>
      <c r="F133" s="1"/>
      <c r="G133" s="1"/>
    </row>
    <row r="134" spans="1:7" ht="14.4">
      <c r="A134" s="2"/>
      <c r="B134" s="2"/>
      <c r="C134" s="1"/>
      <c r="D134" s="1"/>
      <c r="E134" s="1"/>
      <c r="F134" s="1"/>
      <c r="G134" s="1"/>
    </row>
    <row r="135" spans="1:7" ht="14.4">
      <c r="A135" s="2"/>
      <c r="B135" s="2"/>
      <c r="C135" s="1"/>
      <c r="D135" s="1"/>
      <c r="E135" s="1"/>
      <c r="F135" s="1"/>
      <c r="G135" s="1"/>
    </row>
    <row r="136" spans="1:7" ht="14.4">
      <c r="A136" s="2"/>
      <c r="B136" s="2"/>
      <c r="C136" s="1"/>
      <c r="D136" s="1"/>
      <c r="E136" s="1"/>
      <c r="F136" s="1"/>
      <c r="G136" s="1"/>
    </row>
    <row r="137" spans="1:7" ht="14.4">
      <c r="A137" s="2"/>
      <c r="B137" s="2"/>
      <c r="C137" s="1"/>
      <c r="D137" s="1"/>
      <c r="E137" s="1"/>
      <c r="F137" s="1"/>
      <c r="G137" s="1"/>
    </row>
    <row r="138" spans="1:7" ht="14.4">
      <c r="A138" s="2"/>
      <c r="B138" s="2"/>
      <c r="C138" s="1"/>
      <c r="D138" s="1"/>
      <c r="E138" s="1"/>
      <c r="F138" s="1"/>
      <c r="G138" s="1"/>
    </row>
    <row r="139" spans="1:7" ht="14.4">
      <c r="A139" s="2"/>
      <c r="B139" s="2"/>
      <c r="C139" s="1"/>
      <c r="D139" s="1"/>
      <c r="E139" s="1"/>
      <c r="F139" s="1"/>
      <c r="G139" s="1"/>
    </row>
    <row r="140" spans="1:7" ht="14.4">
      <c r="A140" s="2"/>
      <c r="B140" s="2"/>
      <c r="C140" s="1"/>
      <c r="D140" s="1"/>
      <c r="E140" s="1"/>
      <c r="F140" s="1"/>
      <c r="G140" s="1"/>
    </row>
    <row r="141" spans="1:7" ht="14.4">
      <c r="A141" s="2"/>
      <c r="B141" s="2"/>
      <c r="C141" s="1"/>
      <c r="D141" s="1"/>
      <c r="E141" s="1"/>
      <c r="F141" s="1"/>
      <c r="G141" s="1"/>
    </row>
    <row r="142" spans="1:7" ht="14.4">
      <c r="A142" s="2"/>
      <c r="B142" s="2"/>
      <c r="C142" s="1"/>
      <c r="D142" s="1"/>
      <c r="E142" s="1"/>
      <c r="F142" s="1"/>
      <c r="G142" s="1"/>
    </row>
    <row r="143" spans="1:7" ht="14.4">
      <c r="A143" s="2"/>
      <c r="B143" s="2"/>
      <c r="C143" s="1"/>
      <c r="D143" s="1"/>
      <c r="E143" s="1"/>
      <c r="F143" s="1"/>
      <c r="G143" s="1"/>
    </row>
    <row r="144" spans="1:7" ht="14.4">
      <c r="A144" s="2"/>
      <c r="B144" s="2"/>
      <c r="C144" s="1"/>
      <c r="D144" s="1"/>
      <c r="E144" s="1"/>
      <c r="F144" s="1"/>
      <c r="G144" s="1"/>
    </row>
    <row r="145" spans="1:7" ht="14.4">
      <c r="A145" s="2"/>
      <c r="B145" s="2"/>
      <c r="C145" s="1"/>
      <c r="D145" s="1"/>
      <c r="E145" s="1"/>
      <c r="F145" s="1"/>
      <c r="G145" s="1"/>
    </row>
    <row r="146" spans="1:7" ht="14.4">
      <c r="A146" s="2"/>
      <c r="B146" s="2"/>
      <c r="C146" s="1"/>
      <c r="D146" s="1"/>
      <c r="E146" s="1"/>
      <c r="F146" s="1"/>
      <c r="G146" s="1"/>
    </row>
    <row r="147" spans="1:7" ht="14.4">
      <c r="A147" s="2"/>
      <c r="B147" s="2"/>
      <c r="C147" s="1"/>
      <c r="D147" s="1"/>
      <c r="E147" s="1"/>
      <c r="F147" s="1"/>
      <c r="G147" s="1"/>
    </row>
    <row r="148" spans="1:7" ht="14.4">
      <c r="A148" s="2"/>
      <c r="B148" s="2"/>
      <c r="C148" s="1"/>
      <c r="D148" s="1"/>
      <c r="E148" s="1"/>
      <c r="F148" s="1"/>
      <c r="G148" s="1"/>
    </row>
    <row r="149" spans="1:7" ht="14.4">
      <c r="A149" s="2"/>
      <c r="B149" s="2"/>
      <c r="C149" s="1"/>
      <c r="D149" s="1"/>
      <c r="E149" s="1"/>
      <c r="F149" s="1"/>
      <c r="G149" s="1"/>
    </row>
    <row r="150" spans="1:7" ht="14.4">
      <c r="A150" s="2"/>
      <c r="B150" s="2"/>
      <c r="C150" s="1"/>
      <c r="D150" s="1"/>
      <c r="E150" s="1"/>
      <c r="F150" s="1"/>
      <c r="G150" s="1"/>
    </row>
    <row r="151" spans="1:7" ht="14.4">
      <c r="A151" s="2"/>
      <c r="B151" s="2"/>
      <c r="C151" s="1"/>
      <c r="D151" s="1"/>
      <c r="E151" s="1"/>
      <c r="F151" s="1"/>
      <c r="G151" s="1"/>
    </row>
    <row r="152" spans="1:7" ht="14.4">
      <c r="A152" s="2"/>
      <c r="B152" s="2"/>
      <c r="C152" s="1"/>
      <c r="D152" s="1"/>
      <c r="E152" s="1"/>
      <c r="F152" s="1"/>
      <c r="G152" s="1"/>
    </row>
    <row r="153" spans="1:7" ht="14.4">
      <c r="A153" s="2"/>
      <c r="B153" s="2"/>
      <c r="C153" s="1"/>
      <c r="D153" s="1"/>
      <c r="E153" s="1"/>
      <c r="F153" s="1"/>
      <c r="G153" s="1"/>
    </row>
    <row r="154" spans="1:7" ht="14.4">
      <c r="A154" s="2"/>
      <c r="B154" s="2"/>
      <c r="C154" s="1"/>
      <c r="D154" s="1"/>
      <c r="E154" s="1"/>
      <c r="F154" s="1"/>
      <c r="G154" s="1"/>
    </row>
    <row r="155" spans="1:7" ht="14.4">
      <c r="A155" s="2"/>
      <c r="B155" s="2"/>
      <c r="C155" s="1"/>
      <c r="D155" s="1"/>
      <c r="E155" s="1"/>
      <c r="F155" s="1"/>
      <c r="G155" s="1"/>
    </row>
    <row r="156" spans="1:7" ht="14.4">
      <c r="A156" s="2"/>
      <c r="B156" s="2"/>
      <c r="C156" s="1"/>
      <c r="D156" s="1"/>
      <c r="E156" s="1"/>
      <c r="F156" s="1"/>
      <c r="G156" s="1"/>
    </row>
    <row r="157" spans="1:7" ht="14.4">
      <c r="A157" s="2"/>
      <c r="B157" s="2"/>
      <c r="C157" s="1"/>
      <c r="D157" s="1"/>
      <c r="E157" s="1"/>
      <c r="F157" s="1"/>
      <c r="G157" s="1"/>
    </row>
    <row r="158" spans="1:7" ht="14.4">
      <c r="A158" s="2"/>
      <c r="B158" s="2"/>
      <c r="C158" s="1"/>
      <c r="D158" s="1"/>
      <c r="E158" s="1"/>
      <c r="F158" s="1"/>
      <c r="G158" s="1"/>
    </row>
    <row r="159" spans="1:7" ht="14.4">
      <c r="A159" s="2"/>
      <c r="B159" s="2"/>
      <c r="C159" s="1"/>
      <c r="D159" s="1"/>
      <c r="E159" s="1"/>
      <c r="F159" s="1"/>
      <c r="G159" s="1"/>
    </row>
    <row r="160" spans="1:7" ht="14.4">
      <c r="A160" s="2"/>
      <c r="B160" s="2"/>
      <c r="C160" s="1"/>
      <c r="D160" s="1"/>
      <c r="E160" s="1"/>
      <c r="F160" s="1"/>
      <c r="G160" s="1"/>
    </row>
    <row r="161" spans="1:7" ht="14.4">
      <c r="A161" s="2"/>
      <c r="B161" s="2"/>
      <c r="C161" s="1"/>
      <c r="D161" s="1"/>
      <c r="E161" s="1"/>
      <c r="F161" s="1"/>
      <c r="G161" s="1"/>
    </row>
    <row r="162" spans="1:7" ht="14.4">
      <c r="A162" s="2"/>
      <c r="B162" s="2"/>
      <c r="C162" s="1"/>
      <c r="D162" s="1"/>
      <c r="E162" s="1"/>
      <c r="F162" s="1"/>
      <c r="G162" s="1"/>
    </row>
    <row r="163" spans="1:7" ht="14.4">
      <c r="A163" s="2"/>
      <c r="B163" s="2"/>
      <c r="C163" s="1"/>
      <c r="D163" s="1"/>
      <c r="E163" s="1"/>
      <c r="F163" s="1"/>
      <c r="G163" s="1"/>
    </row>
    <row r="164" spans="1:7" ht="14.4">
      <c r="A164" s="2"/>
      <c r="B164" s="2"/>
      <c r="C164" s="1"/>
      <c r="D164" s="1"/>
      <c r="E164" s="1"/>
      <c r="F164" s="1"/>
      <c r="G164" s="1"/>
    </row>
    <row r="165" spans="1:7" ht="14.4">
      <c r="A165" s="2"/>
      <c r="B165" s="2"/>
      <c r="C165" s="1"/>
      <c r="D165" s="1"/>
      <c r="E165" s="1"/>
      <c r="F165" s="1"/>
      <c r="G165" s="1"/>
    </row>
    <row r="166" spans="1:7" ht="14.4">
      <c r="A166" s="2"/>
      <c r="B166" s="2"/>
      <c r="C166" s="1"/>
      <c r="D166" s="1"/>
      <c r="E166" s="1"/>
      <c r="F166" s="1"/>
      <c r="G166" s="1"/>
    </row>
    <row r="167" spans="1:7" ht="14.4">
      <c r="A167" s="2"/>
      <c r="B167" s="2"/>
      <c r="C167" s="1"/>
      <c r="D167" s="1"/>
      <c r="E167" s="1"/>
      <c r="F167" s="1"/>
      <c r="G167" s="1"/>
    </row>
    <row r="168" spans="1:7" ht="14.4">
      <c r="A168" s="2"/>
      <c r="B168" s="2"/>
      <c r="C168" s="1"/>
      <c r="D168" s="1"/>
      <c r="E168" s="1"/>
      <c r="F168" s="1"/>
      <c r="G168" s="1"/>
    </row>
    <row r="169" spans="1:7" ht="14.4">
      <c r="A169" s="2"/>
      <c r="B169" s="2"/>
      <c r="C169" s="1"/>
      <c r="D169" s="1"/>
      <c r="E169" s="1"/>
      <c r="F169" s="1"/>
      <c r="G169" s="1"/>
    </row>
    <row r="170" spans="1:7" ht="14.4">
      <c r="A170" s="2"/>
      <c r="B170" s="2"/>
      <c r="C170" s="1"/>
      <c r="D170" s="1"/>
      <c r="E170" s="1"/>
      <c r="F170" s="1"/>
      <c r="G170" s="1"/>
    </row>
    <row r="171" spans="1:7" ht="14.4">
      <c r="A171" s="2"/>
      <c r="B171" s="2"/>
      <c r="C171" s="1"/>
      <c r="D171" s="1"/>
      <c r="E171" s="1"/>
      <c r="F171" s="1"/>
      <c r="G171" s="1"/>
    </row>
    <row r="172" spans="1:7" ht="14.4">
      <c r="A172" s="2"/>
      <c r="B172" s="2"/>
      <c r="C172" s="1"/>
      <c r="D172" s="1"/>
      <c r="E172" s="1"/>
      <c r="F172" s="1"/>
      <c r="G172" s="1"/>
    </row>
    <row r="173" spans="1:7" ht="14.4">
      <c r="A173" s="2"/>
      <c r="B173" s="2"/>
      <c r="C173" s="1"/>
      <c r="D173" s="1"/>
      <c r="E173" s="1"/>
      <c r="F173" s="1"/>
      <c r="G173" s="1"/>
    </row>
    <row r="174" spans="1:7" ht="14.4">
      <c r="A174" s="2"/>
      <c r="B174" s="2"/>
      <c r="C174" s="1"/>
      <c r="D174" s="1"/>
      <c r="E174" s="1"/>
      <c r="F174" s="1"/>
      <c r="G174" s="1"/>
    </row>
    <row r="175" spans="1:7" ht="14.4">
      <c r="A175" s="2"/>
      <c r="B175" s="2"/>
      <c r="C175" s="1"/>
      <c r="D175" s="1"/>
      <c r="E175" s="1"/>
      <c r="F175" s="1"/>
      <c r="G175" s="1"/>
    </row>
    <row r="176" spans="1:7" ht="14.4">
      <c r="A176" s="2"/>
      <c r="B176" s="2"/>
      <c r="C176" s="1"/>
      <c r="D176" s="1"/>
      <c r="E176" s="1"/>
      <c r="F176" s="1"/>
      <c r="G176" s="1"/>
    </row>
    <row r="177" spans="1:7" ht="14.4">
      <c r="A177" s="2"/>
      <c r="B177" s="2"/>
      <c r="C177" s="1"/>
      <c r="D177" s="1"/>
      <c r="E177" s="1"/>
      <c r="F177" s="1"/>
      <c r="G177" s="1"/>
    </row>
    <row r="178" spans="1:7" ht="14.4">
      <c r="A178" s="2"/>
      <c r="B178" s="2"/>
      <c r="C178" s="1"/>
      <c r="D178" s="1"/>
      <c r="E178" s="1"/>
      <c r="F178" s="1"/>
      <c r="G178" s="1"/>
    </row>
    <row r="179" spans="1:7" ht="14.4">
      <c r="A179" s="2"/>
      <c r="B179" s="2"/>
      <c r="C179" s="1"/>
      <c r="D179" s="1"/>
      <c r="E179" s="1"/>
      <c r="F179" s="1"/>
      <c r="G179" s="1"/>
    </row>
    <row r="180" spans="1:7" ht="14.4">
      <c r="A180" s="2"/>
      <c r="B180" s="2"/>
      <c r="C180" s="1"/>
      <c r="D180" s="1"/>
      <c r="E180" s="1"/>
      <c r="F180" s="1"/>
      <c r="G180" s="1"/>
    </row>
    <row r="181" spans="1:7" ht="14.4">
      <c r="A181" s="2"/>
      <c r="B181" s="2"/>
      <c r="C181" s="1"/>
      <c r="D181" s="1"/>
      <c r="E181" s="1"/>
      <c r="F181" s="1"/>
      <c r="G181" s="1"/>
    </row>
    <row r="182" spans="1:7" ht="14.4">
      <c r="A182" s="2"/>
      <c r="B182" s="2"/>
      <c r="C182" s="1"/>
      <c r="D182" s="1"/>
      <c r="E182" s="1"/>
      <c r="F182" s="1"/>
      <c r="G182" s="1"/>
    </row>
    <row r="183" spans="1:7" ht="14.4">
      <c r="A183" s="2"/>
      <c r="B183" s="2"/>
      <c r="C183" s="1"/>
      <c r="D183" s="1"/>
      <c r="E183" s="1"/>
      <c r="F183" s="1"/>
      <c r="G183" s="1"/>
    </row>
    <row r="184" spans="1:7" ht="14.4">
      <c r="A184" s="2"/>
      <c r="B184" s="2"/>
      <c r="C184" s="1"/>
      <c r="D184" s="1"/>
      <c r="E184" s="1"/>
      <c r="F184" s="1"/>
      <c r="G184" s="1"/>
    </row>
    <row r="185" spans="1:7" ht="14.4">
      <c r="A185" s="2"/>
      <c r="B185" s="2"/>
      <c r="C185" s="1"/>
      <c r="D185" s="1"/>
      <c r="E185" s="1"/>
      <c r="F185" s="1"/>
      <c r="G185" s="1"/>
    </row>
    <row r="186" spans="1:7" ht="14.4">
      <c r="A186" s="2"/>
      <c r="B186" s="2"/>
      <c r="C186" s="1"/>
      <c r="D186" s="1"/>
      <c r="E186" s="1"/>
      <c r="F186" s="1"/>
      <c r="G186" s="1"/>
    </row>
    <row r="187" spans="1:7" ht="14.4">
      <c r="A187" s="2"/>
      <c r="B187" s="2"/>
      <c r="C187" s="1"/>
      <c r="D187" s="1"/>
      <c r="E187" s="1"/>
      <c r="F187" s="1"/>
      <c r="G187" s="1"/>
    </row>
    <row r="188" spans="1:7" ht="14.4">
      <c r="A188" s="2"/>
      <c r="B188" s="2"/>
      <c r="C188" s="1"/>
      <c r="D188" s="1"/>
      <c r="E188" s="1"/>
      <c r="F188" s="1"/>
      <c r="G188" s="1"/>
    </row>
    <row r="189" spans="1:7" ht="14.4">
      <c r="A189" s="2"/>
      <c r="B189" s="2"/>
      <c r="C189" s="1"/>
      <c r="D189" s="1"/>
      <c r="E189" s="1"/>
      <c r="F189" s="1"/>
      <c r="G189" s="1"/>
    </row>
    <row r="190" spans="1:7" ht="14.4">
      <c r="A190" s="2"/>
      <c r="B190" s="2"/>
      <c r="C190" s="1"/>
      <c r="D190" s="1"/>
      <c r="E190" s="1"/>
      <c r="F190" s="1"/>
      <c r="G190" s="1"/>
    </row>
    <row r="191" spans="1:7" ht="14.4">
      <c r="A191" s="2"/>
      <c r="B191" s="2"/>
      <c r="C191" s="1"/>
      <c r="D191" s="1"/>
      <c r="E191" s="1"/>
      <c r="F191" s="1"/>
      <c r="G191" s="1"/>
    </row>
    <row r="192" spans="1:7" ht="14.4">
      <c r="A192" s="2"/>
      <c r="B192" s="2"/>
      <c r="C192" s="1"/>
      <c r="D192" s="1"/>
      <c r="E192" s="1"/>
      <c r="F192" s="1"/>
      <c r="G192" s="1"/>
    </row>
    <row r="193" spans="1:7" ht="14.4">
      <c r="A193" s="2"/>
      <c r="B193" s="2"/>
      <c r="C193" s="1"/>
      <c r="D193" s="1"/>
      <c r="E193" s="1"/>
      <c r="F193" s="1"/>
      <c r="G193" s="1"/>
    </row>
    <row r="194" spans="1:7" ht="14.4">
      <c r="A194" s="2"/>
      <c r="B194" s="2"/>
      <c r="C194" s="1"/>
      <c r="D194" s="1"/>
      <c r="E194" s="1"/>
      <c r="F194" s="1"/>
      <c r="G194" s="1"/>
    </row>
    <row r="195" spans="1:7" ht="14.4">
      <c r="A195" s="2"/>
      <c r="B195" s="2"/>
      <c r="C195" s="1"/>
      <c r="D195" s="1"/>
      <c r="E195" s="1"/>
      <c r="F195" s="1"/>
      <c r="G195" s="1"/>
    </row>
    <row r="196" spans="1:7" ht="14.4">
      <c r="A196" s="2"/>
      <c r="B196" s="2"/>
      <c r="C196" s="1"/>
      <c r="D196" s="1"/>
      <c r="E196" s="1"/>
      <c r="F196" s="1"/>
      <c r="G196" s="1"/>
    </row>
    <row r="197" spans="1:7" ht="14.4">
      <c r="A197" s="2"/>
      <c r="B197" s="2"/>
      <c r="C197" s="1"/>
      <c r="D197" s="1"/>
      <c r="E197" s="1"/>
      <c r="F197" s="1"/>
      <c r="G197" s="1"/>
    </row>
    <row r="198" spans="1:7" ht="14.4">
      <c r="A198" s="2"/>
      <c r="B198" s="2"/>
      <c r="C198" s="1"/>
      <c r="D198" s="1"/>
      <c r="E198" s="1"/>
      <c r="F198" s="1"/>
      <c r="G198" s="1"/>
    </row>
    <row r="199" spans="1:7" ht="14.4">
      <c r="A199" s="2"/>
      <c r="B199" s="2"/>
      <c r="C199" s="1"/>
      <c r="D199" s="1"/>
      <c r="E199" s="1"/>
      <c r="F199" s="1"/>
      <c r="G199" s="1"/>
    </row>
    <row r="200" spans="1:7" ht="14.4">
      <c r="A200" s="2"/>
      <c r="B200" s="2"/>
      <c r="C200" s="1"/>
      <c r="D200" s="1"/>
      <c r="E200" s="1"/>
      <c r="F200" s="1"/>
      <c r="G200" s="1"/>
    </row>
    <row r="201" spans="1:7" ht="14.4">
      <c r="A201" s="2"/>
      <c r="B201" s="2"/>
      <c r="C201" s="1"/>
      <c r="D201" s="1"/>
      <c r="E201" s="1"/>
      <c r="F201" s="1"/>
      <c r="G201" s="1"/>
    </row>
    <row r="202" spans="1:7" ht="14.4">
      <c r="A202" s="2"/>
      <c r="B202" s="2"/>
      <c r="C202" s="1"/>
      <c r="D202" s="1"/>
      <c r="E202" s="1"/>
      <c r="F202" s="1"/>
      <c r="G202" s="1"/>
    </row>
    <row r="203" spans="1:7" ht="14.4">
      <c r="A203" s="2"/>
      <c r="B203" s="2"/>
      <c r="C203" s="1"/>
      <c r="D203" s="1"/>
      <c r="E203" s="1"/>
      <c r="F203" s="1"/>
      <c r="G203" s="1"/>
    </row>
    <row r="204" spans="1:7" ht="14.4">
      <c r="A204" s="2"/>
      <c r="B204" s="2"/>
      <c r="C204" s="1"/>
      <c r="D204" s="1"/>
      <c r="E204" s="1"/>
      <c r="F204" s="1"/>
      <c r="G204" s="1"/>
    </row>
    <row r="205" spans="1:7" ht="14.4">
      <c r="A205" s="2"/>
      <c r="B205" s="2"/>
      <c r="C205" s="1"/>
      <c r="D205" s="1"/>
      <c r="E205" s="1"/>
      <c r="F205" s="1"/>
      <c r="G205" s="1"/>
    </row>
    <row r="206" spans="1:7" ht="14.4">
      <c r="A206" s="2"/>
      <c r="B206" s="2"/>
      <c r="C206" s="1"/>
      <c r="D206" s="1"/>
      <c r="E206" s="1"/>
      <c r="F206" s="1"/>
      <c r="G206" s="1"/>
    </row>
    <row r="207" spans="1:7" ht="14.4">
      <c r="A207" s="2"/>
      <c r="B207" s="2"/>
      <c r="C207" s="1"/>
      <c r="D207" s="1"/>
      <c r="E207" s="1"/>
      <c r="F207" s="1"/>
      <c r="G207" s="1"/>
    </row>
    <row r="208" spans="1:7" ht="14.4">
      <c r="A208" s="2"/>
      <c r="B208" s="2"/>
      <c r="C208" s="1"/>
      <c r="D208" s="1"/>
      <c r="E208" s="1"/>
      <c r="F208" s="1"/>
      <c r="G208" s="1"/>
    </row>
    <row r="209" spans="1:7" ht="14.4">
      <c r="A209" s="2"/>
      <c r="B209" s="2"/>
      <c r="C209" s="1"/>
      <c r="D209" s="1"/>
      <c r="E209" s="1"/>
      <c r="F209" s="1"/>
      <c r="G209" s="1"/>
    </row>
    <row r="210" spans="1:7" ht="14.4">
      <c r="A210" s="2"/>
      <c r="B210" s="2"/>
      <c r="C210" s="1"/>
      <c r="D210" s="1"/>
      <c r="E210" s="1"/>
      <c r="F210" s="1"/>
      <c r="G210" s="1"/>
    </row>
    <row r="211" spans="1:7" ht="14.4">
      <c r="A211" s="2"/>
      <c r="B211" s="2"/>
      <c r="C211" s="1"/>
      <c r="D211" s="1"/>
      <c r="E211" s="1"/>
      <c r="F211" s="1"/>
      <c r="G211" s="1"/>
    </row>
    <row r="212" spans="1:7" ht="14.4">
      <c r="A212" s="2"/>
      <c r="B212" s="2"/>
      <c r="C212" s="1"/>
      <c r="D212" s="1"/>
      <c r="E212" s="1"/>
      <c r="F212" s="1"/>
      <c r="G212" s="1"/>
    </row>
    <row r="213" spans="1:7" ht="14.4">
      <c r="A213" s="2"/>
      <c r="B213" s="2"/>
      <c r="C213" s="1"/>
      <c r="D213" s="1"/>
      <c r="E213" s="1"/>
      <c r="F213" s="1"/>
      <c r="G213" s="1"/>
    </row>
    <row r="214" spans="1:7" ht="14.4">
      <c r="A214" s="2"/>
      <c r="B214" s="2"/>
      <c r="C214" s="1"/>
      <c r="D214" s="1"/>
      <c r="E214" s="1"/>
      <c r="F214" s="1"/>
      <c r="G214" s="1"/>
    </row>
    <row r="215" spans="1:7" ht="14.4">
      <c r="A215" s="2"/>
      <c r="B215" s="2"/>
      <c r="C215" s="1"/>
      <c r="D215" s="1"/>
      <c r="E215" s="1"/>
      <c r="F215" s="1"/>
      <c r="G215" s="1"/>
    </row>
    <row r="216" spans="1:7" ht="14.4">
      <c r="A216" s="2"/>
      <c r="B216" s="2"/>
      <c r="C216" s="1"/>
      <c r="D216" s="1"/>
      <c r="E216" s="1"/>
      <c r="F216" s="1"/>
      <c r="G216" s="1"/>
    </row>
    <row r="217" spans="1:7" ht="14.4">
      <c r="A217" s="2"/>
      <c r="B217" s="2"/>
      <c r="C217" s="1"/>
      <c r="D217" s="1"/>
      <c r="E217" s="1"/>
      <c r="F217" s="1"/>
      <c r="G217" s="1"/>
    </row>
    <row r="218" spans="1:7" ht="14.4">
      <c r="A218" s="2"/>
      <c r="B218" s="2"/>
      <c r="C218" s="1"/>
      <c r="D218" s="1"/>
      <c r="E218" s="1"/>
      <c r="F218" s="1"/>
      <c r="G218" s="1"/>
    </row>
    <row r="219" spans="1:7" ht="14.4">
      <c r="A219" s="2"/>
      <c r="B219" s="2"/>
      <c r="C219" s="1"/>
      <c r="D219" s="1"/>
      <c r="E219" s="1"/>
      <c r="F219" s="1"/>
      <c r="G219" s="1"/>
    </row>
    <row r="220" spans="1:7" ht="14.4">
      <c r="A220" s="2"/>
      <c r="B220" s="2"/>
      <c r="C220" s="1"/>
      <c r="D220" s="1"/>
      <c r="E220" s="1"/>
      <c r="F220" s="1"/>
      <c r="G220" s="1"/>
    </row>
    <row r="221" spans="1:7" ht="14.4">
      <c r="A221" s="2"/>
      <c r="B221" s="2"/>
      <c r="C221" s="1"/>
      <c r="D221" s="1"/>
      <c r="E221" s="1"/>
      <c r="F221" s="1"/>
      <c r="G221" s="1"/>
    </row>
    <row r="222" spans="1:7" ht="14.4">
      <c r="A222" s="2"/>
      <c r="B222" s="2"/>
      <c r="C222" s="1"/>
      <c r="D222" s="1"/>
      <c r="E222" s="1"/>
      <c r="F222" s="1"/>
      <c r="G222" s="1"/>
    </row>
    <row r="223" spans="1:7" ht="14.4">
      <c r="A223" s="2"/>
      <c r="B223" s="2"/>
      <c r="C223" s="1"/>
      <c r="D223" s="1"/>
      <c r="E223" s="1"/>
      <c r="F223" s="1"/>
      <c r="G223" s="1"/>
    </row>
    <row r="224" spans="1:7" ht="14.4">
      <c r="A224" s="2"/>
      <c r="B224" s="2"/>
      <c r="C224" s="1"/>
      <c r="D224" s="1"/>
      <c r="E224" s="1"/>
      <c r="F224" s="1"/>
      <c r="G224" s="1"/>
    </row>
    <row r="225" spans="1:7" ht="14.4">
      <c r="A225" s="2"/>
      <c r="B225" s="2"/>
      <c r="C225" s="1"/>
      <c r="D225" s="1"/>
      <c r="E225" s="1"/>
      <c r="F225" s="1"/>
      <c r="G225" s="1"/>
    </row>
    <row r="226" spans="1:7" ht="14.4">
      <c r="A226" s="2"/>
      <c r="B226" s="2"/>
      <c r="C226" s="1"/>
      <c r="D226" s="1"/>
      <c r="E226" s="1"/>
      <c r="F226" s="1"/>
      <c r="G226" s="1"/>
    </row>
    <row r="227" spans="1:7" ht="14.4">
      <c r="A227" s="2"/>
      <c r="B227" s="2"/>
      <c r="C227" s="1"/>
      <c r="D227" s="1"/>
      <c r="E227" s="1"/>
      <c r="F227" s="1"/>
      <c r="G227" s="1"/>
    </row>
    <row r="228" spans="1:7" ht="14.4">
      <c r="A228" s="2"/>
      <c r="B228" s="2"/>
      <c r="C228" s="1"/>
      <c r="D228" s="1"/>
      <c r="E228" s="1"/>
      <c r="F228" s="1"/>
      <c r="G228" s="1"/>
    </row>
    <row r="229" spans="1:7" ht="14.4">
      <c r="A229" s="2"/>
      <c r="B229" s="2"/>
      <c r="C229" s="1"/>
      <c r="D229" s="1"/>
      <c r="E229" s="1"/>
      <c r="F229" s="1"/>
      <c r="G229" s="1"/>
    </row>
    <row r="230" spans="1:7" ht="14.4">
      <c r="A230" s="2"/>
      <c r="B230" s="2"/>
      <c r="C230" s="1"/>
      <c r="D230" s="1"/>
      <c r="E230" s="1"/>
      <c r="F230" s="1"/>
      <c r="G230" s="1"/>
    </row>
    <row r="231" spans="1:7" ht="14.4">
      <c r="A231" s="2"/>
      <c r="B231" s="2"/>
      <c r="C231" s="1"/>
      <c r="D231" s="1"/>
      <c r="E231" s="1"/>
      <c r="F231" s="1"/>
      <c r="G231" s="1"/>
    </row>
    <row r="232" spans="1:7" ht="14.4">
      <c r="A232" s="2"/>
      <c r="B232" s="2"/>
      <c r="C232" s="1"/>
      <c r="D232" s="1"/>
      <c r="E232" s="1"/>
      <c r="F232" s="1"/>
      <c r="G232" s="1"/>
    </row>
    <row r="233" spans="1:7" ht="14.4">
      <c r="A233" s="2"/>
      <c r="B233" s="2"/>
      <c r="C233" s="1"/>
      <c r="D233" s="1"/>
      <c r="E233" s="1"/>
      <c r="F233" s="1"/>
      <c r="G233" s="1"/>
    </row>
    <row r="234" spans="1:7" ht="14.4">
      <c r="A234" s="2"/>
      <c r="B234" s="2"/>
      <c r="C234" s="1"/>
      <c r="D234" s="1"/>
      <c r="E234" s="1"/>
      <c r="F234" s="1"/>
      <c r="G234" s="1"/>
    </row>
    <row r="235" spans="1:7" ht="14.4">
      <c r="A235" s="2"/>
      <c r="B235" s="2"/>
      <c r="C235" s="1"/>
      <c r="D235" s="1"/>
      <c r="E235" s="1"/>
      <c r="F235" s="1"/>
      <c r="G235" s="1"/>
    </row>
    <row r="236" spans="1:7" ht="14.4">
      <c r="A236" s="2"/>
      <c r="B236" s="2"/>
      <c r="C236" s="1"/>
      <c r="D236" s="1"/>
      <c r="E236" s="1"/>
      <c r="F236" s="1"/>
      <c r="G236" s="1"/>
    </row>
    <row r="237" spans="1:7" ht="14.4">
      <c r="A237" s="2"/>
      <c r="B237" s="2"/>
      <c r="C237" s="1"/>
      <c r="D237" s="1"/>
      <c r="E237" s="1"/>
      <c r="F237" s="1"/>
      <c r="G237" s="1"/>
    </row>
    <row r="238" spans="1:7" ht="14.4">
      <c r="A238" s="2"/>
      <c r="B238" s="2"/>
      <c r="C238" s="1"/>
      <c r="D238" s="1"/>
      <c r="E238" s="1"/>
      <c r="F238" s="1"/>
      <c r="G238" s="1"/>
    </row>
    <row r="239" spans="1:7" ht="14.4">
      <c r="A239" s="2"/>
      <c r="B239" s="2"/>
      <c r="C239" s="1"/>
      <c r="D239" s="1"/>
      <c r="E239" s="1"/>
      <c r="F239" s="1"/>
      <c r="G239" s="1"/>
    </row>
    <row r="240" spans="1:7" ht="14.4">
      <c r="A240" s="2"/>
      <c r="B240" s="2"/>
      <c r="C240" s="1"/>
      <c r="D240" s="1"/>
      <c r="E240" s="1"/>
      <c r="F240" s="1"/>
      <c r="G240" s="1"/>
    </row>
    <row r="241" spans="1:7" ht="14.4">
      <c r="A241" s="2"/>
      <c r="B241" s="2"/>
      <c r="C241" s="1"/>
      <c r="D241" s="1"/>
      <c r="E241" s="1"/>
      <c r="F241" s="1"/>
      <c r="G241" s="1"/>
    </row>
    <row r="242" spans="1:7" ht="14.4">
      <c r="A242" s="2"/>
      <c r="B242" s="2"/>
      <c r="C242" s="1"/>
      <c r="D242" s="1"/>
      <c r="E242" s="1"/>
      <c r="F242" s="1"/>
      <c r="G242" s="1"/>
    </row>
    <row r="243" spans="1:7" ht="14.4">
      <c r="A243" s="2"/>
      <c r="B243" s="2"/>
      <c r="C243" s="1"/>
      <c r="D243" s="1"/>
      <c r="E243" s="1"/>
      <c r="F243" s="1"/>
      <c r="G243" s="1"/>
    </row>
    <row r="244" spans="1:7" ht="14.4">
      <c r="A244" s="2"/>
      <c r="B244" s="2"/>
      <c r="C244" s="1"/>
      <c r="D244" s="1"/>
      <c r="E244" s="1"/>
      <c r="F244" s="1"/>
      <c r="G244" s="1"/>
    </row>
    <row r="245" spans="1:7" ht="14.4">
      <c r="A245" s="2"/>
      <c r="B245" s="2"/>
      <c r="C245" s="1"/>
      <c r="D245" s="1"/>
      <c r="E245" s="1"/>
      <c r="F245" s="1"/>
      <c r="G245" s="1"/>
    </row>
    <row r="246" spans="1:7" ht="14.4">
      <c r="A246" s="2"/>
      <c r="B246" s="2"/>
      <c r="C246" s="1"/>
      <c r="D246" s="1"/>
      <c r="E246" s="1"/>
      <c r="F246" s="1"/>
      <c r="G246" s="1"/>
    </row>
    <row r="247" spans="1:7" ht="14.4">
      <c r="A247" s="2"/>
      <c r="B247" s="2"/>
      <c r="C247" s="1"/>
      <c r="D247" s="1"/>
      <c r="E247" s="1"/>
      <c r="F247" s="1"/>
      <c r="G247" s="1"/>
    </row>
    <row r="248" spans="1:7" ht="14.4">
      <c r="A248" s="2"/>
      <c r="B248" s="2"/>
      <c r="C248" s="1"/>
      <c r="D248" s="1"/>
      <c r="E248" s="1"/>
      <c r="F248" s="1"/>
      <c r="G248" s="1"/>
    </row>
    <row r="249" spans="1:7" ht="14.4">
      <c r="A249" s="2"/>
      <c r="B249" s="2"/>
      <c r="C249" s="1"/>
      <c r="D249" s="1"/>
      <c r="E249" s="1"/>
      <c r="F249" s="1"/>
      <c r="G249" s="1"/>
    </row>
    <row r="250" spans="1:7" ht="14.4">
      <c r="A250" s="2"/>
      <c r="B250" s="2"/>
      <c r="C250" s="1"/>
      <c r="D250" s="1"/>
      <c r="E250" s="1"/>
      <c r="F250" s="1"/>
      <c r="G250" s="1"/>
    </row>
    <row r="251" spans="1:7" ht="14.4">
      <c r="A251" s="2"/>
      <c r="B251" s="2"/>
      <c r="C251" s="1"/>
      <c r="D251" s="1"/>
      <c r="E251" s="1"/>
      <c r="F251" s="1"/>
      <c r="G251" s="1"/>
    </row>
    <row r="252" spans="1:7" ht="14.4">
      <c r="A252" s="2"/>
      <c r="B252" s="2"/>
      <c r="C252" s="1"/>
      <c r="D252" s="1"/>
      <c r="E252" s="1"/>
      <c r="F252" s="1"/>
      <c r="G252" s="1"/>
    </row>
    <row r="253" spans="1:7" ht="14.4">
      <c r="A253" s="2"/>
      <c r="B253" s="2"/>
      <c r="C253" s="1"/>
      <c r="D253" s="1"/>
      <c r="E253" s="1"/>
      <c r="F253" s="1"/>
      <c r="G253" s="1"/>
    </row>
    <row r="254" spans="1:7" ht="14.4">
      <c r="A254" s="2"/>
      <c r="B254" s="2"/>
      <c r="C254" s="1"/>
      <c r="D254" s="1"/>
      <c r="E254" s="1"/>
      <c r="F254" s="1"/>
      <c r="G25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>
      <selection activeCell="C15" sqref="C15"/>
    </sheetView>
  </sheetViews>
  <sheetFormatPr defaultRowHeight="13.8"/>
  <cols>
    <col min="1" max="1" width="9.69921875" customWidth="1"/>
    <col min="2" max="2" width="13" customWidth="1"/>
    <col min="3" max="3" width="17.59765625" customWidth="1"/>
    <col min="4" max="4" width="12.59765625" customWidth="1"/>
    <col min="5" max="5" width="23.8984375" style="41" customWidth="1"/>
    <col min="6" max="6" width="12.09765625" customWidth="1"/>
    <col min="7" max="7" width="12.8984375" customWidth="1"/>
    <col min="8" max="8" width="16.8984375" style="39" customWidth="1"/>
  </cols>
  <sheetData>
    <row r="1" spans="1:8">
      <c r="A1" s="37" t="s">
        <v>27</v>
      </c>
      <c r="B1" s="37" t="s">
        <v>28</v>
      </c>
      <c r="C1" s="37" t="s">
        <v>29</v>
      </c>
      <c r="D1" s="37" t="s">
        <v>30</v>
      </c>
      <c r="E1" s="40" t="s">
        <v>31</v>
      </c>
      <c r="F1" s="37" t="s">
        <v>3</v>
      </c>
      <c r="G1" s="37" t="s">
        <v>23</v>
      </c>
      <c r="H1" s="38" t="s">
        <v>32</v>
      </c>
    </row>
    <row r="2" spans="1:8">
      <c r="A2" s="37">
        <v>1150</v>
      </c>
      <c r="B2" s="37">
        <v>5100</v>
      </c>
      <c r="C2" s="37">
        <v>5100</v>
      </c>
      <c r="D2" s="37">
        <v>4</v>
      </c>
      <c r="E2" s="40">
        <v>4</v>
      </c>
      <c r="F2" s="37">
        <v>1.2989720584615364E-6</v>
      </c>
      <c r="G2" s="37" t="s">
        <v>24</v>
      </c>
      <c r="H2" s="38">
        <v>6.6247574981538361E-3</v>
      </c>
    </row>
    <row r="3" spans="1:8">
      <c r="A3" s="37">
        <v>1150</v>
      </c>
      <c r="B3" s="37">
        <v>510</v>
      </c>
      <c r="C3" s="37">
        <v>510</v>
      </c>
      <c r="D3" s="37">
        <v>10</v>
      </c>
      <c r="E3" s="40">
        <v>14</v>
      </c>
      <c r="F3" s="37">
        <v>3.247430146153841E-6</v>
      </c>
      <c r="G3" s="37" t="s">
        <v>24</v>
      </c>
      <c r="H3" s="38">
        <v>1.656189374538459E-3</v>
      </c>
    </row>
    <row r="4" spans="1:8">
      <c r="A4" s="37">
        <v>1150</v>
      </c>
      <c r="B4" s="37">
        <v>100</v>
      </c>
      <c r="C4" s="37">
        <v>100</v>
      </c>
      <c r="D4" s="37">
        <v>40</v>
      </c>
      <c r="E4" s="40">
        <v>54</v>
      </c>
      <c r="F4" s="37">
        <v>1.2989720584615364E-5</v>
      </c>
      <c r="G4" s="37" t="s">
        <v>24</v>
      </c>
      <c r="H4" s="38">
        <v>1.2989720584615364E-3</v>
      </c>
    </row>
    <row r="5" spans="1:8">
      <c r="A5" s="37">
        <v>1150</v>
      </c>
      <c r="B5" s="37">
        <v>50</v>
      </c>
      <c r="C5" s="37">
        <v>50</v>
      </c>
      <c r="D5" s="37">
        <v>640</v>
      </c>
      <c r="E5" s="40">
        <v>694</v>
      </c>
      <c r="F5" s="37">
        <v>2.0783552935384582E-4</v>
      </c>
      <c r="G5" s="37" t="s">
        <v>24</v>
      </c>
      <c r="H5" s="38">
        <v>1.0391776467692291E-2</v>
      </c>
    </row>
    <row r="6" spans="1:8">
      <c r="A6" s="37">
        <v>1150</v>
      </c>
      <c r="B6" s="37">
        <v>40</v>
      </c>
      <c r="C6" s="37">
        <v>40</v>
      </c>
      <c r="D6" s="37">
        <v>500</v>
      </c>
      <c r="E6" s="40">
        <v>1194</v>
      </c>
      <c r="F6" s="37">
        <v>1.6237150730769205E-4</v>
      </c>
      <c r="G6" s="37" t="s">
        <v>24</v>
      </c>
      <c r="H6" s="38">
        <v>6.4948602923076823E-3</v>
      </c>
    </row>
    <row r="7" spans="1:8">
      <c r="A7" s="37">
        <v>1150</v>
      </c>
      <c r="B7" s="37">
        <v>32</v>
      </c>
      <c r="C7" s="37">
        <v>32</v>
      </c>
      <c r="D7" s="37">
        <v>160</v>
      </c>
      <c r="E7" s="40">
        <v>1354</v>
      </c>
      <c r="F7" s="37">
        <v>5.1958882338461456E-5</v>
      </c>
      <c r="G7" s="37" t="s">
        <v>24</v>
      </c>
      <c r="H7" s="38">
        <v>1.6626842348307666E-3</v>
      </c>
    </row>
    <row r="8" spans="1:8">
      <c r="A8" s="37">
        <v>1150</v>
      </c>
      <c r="B8" s="37">
        <v>31</v>
      </c>
      <c r="C8" s="37">
        <v>31</v>
      </c>
      <c r="D8" s="37">
        <v>150</v>
      </c>
      <c r="E8" s="40">
        <v>1504</v>
      </c>
      <c r="F8" s="37">
        <v>4.8711452192307614E-5</v>
      </c>
      <c r="G8" s="37" t="s">
        <v>24</v>
      </c>
      <c r="H8" s="38">
        <v>1.5100550179615361E-3</v>
      </c>
    </row>
    <row r="9" spans="1:8">
      <c r="A9" s="37">
        <v>1150</v>
      </c>
      <c r="B9" s="37">
        <v>30</v>
      </c>
      <c r="C9" s="37">
        <v>30</v>
      </c>
      <c r="D9" s="37">
        <v>1300</v>
      </c>
      <c r="E9" s="40">
        <v>2804</v>
      </c>
      <c r="F9" s="37">
        <v>4.2216591899999937E-4</v>
      </c>
      <c r="G9" s="37" t="s">
        <v>24</v>
      </c>
      <c r="H9" s="38">
        <v>1.266497756999998E-2</v>
      </c>
    </row>
    <row r="10" spans="1:8">
      <c r="A10" s="37">
        <v>1150</v>
      </c>
      <c r="B10" s="37">
        <v>25</v>
      </c>
      <c r="C10" s="37">
        <v>25</v>
      </c>
      <c r="D10" s="37">
        <v>950</v>
      </c>
      <c r="E10" s="40">
        <v>3754</v>
      </c>
      <c r="F10" s="37">
        <v>3.0850586388461493E-4</v>
      </c>
      <c r="G10" s="37" t="s">
        <v>24</v>
      </c>
      <c r="H10" s="38">
        <v>7.7126465971153729E-3</v>
      </c>
    </row>
    <row r="11" spans="1:8">
      <c r="A11" s="37">
        <v>1150</v>
      </c>
      <c r="B11" s="37">
        <v>24</v>
      </c>
      <c r="C11" s="37">
        <v>24</v>
      </c>
      <c r="D11" s="37">
        <v>500</v>
      </c>
      <c r="E11" s="40">
        <v>4254</v>
      </c>
      <c r="F11" s="37">
        <v>1.6237150730769205E-4</v>
      </c>
      <c r="G11" s="37" t="s">
        <v>24</v>
      </c>
      <c r="H11" s="38">
        <v>3.8969161753846094E-3</v>
      </c>
    </row>
    <row r="12" spans="1:8">
      <c r="A12" s="37">
        <v>1150</v>
      </c>
      <c r="B12" s="37">
        <v>23</v>
      </c>
      <c r="C12" s="37">
        <v>23</v>
      </c>
      <c r="D12" s="37">
        <v>485</v>
      </c>
      <c r="E12" s="40">
        <v>4739</v>
      </c>
      <c r="F12" s="37">
        <v>1.575003620884613E-4</v>
      </c>
      <c r="G12" s="37" t="s">
        <v>24</v>
      </c>
      <c r="H12" s="38">
        <v>3.6225083280346099E-3</v>
      </c>
    </row>
    <row r="13" spans="1:8">
      <c r="A13" s="37">
        <v>1150</v>
      </c>
      <c r="B13" s="37">
        <v>22.5</v>
      </c>
      <c r="C13" s="37">
        <v>22.5</v>
      </c>
      <c r="D13" s="37">
        <v>640</v>
      </c>
      <c r="E13" s="40">
        <v>5379</v>
      </c>
      <c r="F13" s="37">
        <v>2.0783552935384582E-4</v>
      </c>
      <c r="G13" s="37" t="s">
        <v>24</v>
      </c>
      <c r="H13" s="38">
        <v>4.6762994104615312E-3</v>
      </c>
    </row>
    <row r="14" spans="1:8">
      <c r="A14" s="37">
        <v>1150</v>
      </c>
      <c r="B14" s="37">
        <v>21.5</v>
      </c>
      <c r="C14" s="37">
        <v>21.5</v>
      </c>
      <c r="D14" s="37">
        <v>300</v>
      </c>
      <c r="E14" s="40">
        <v>5679</v>
      </c>
      <c r="F14" s="37">
        <v>9.7422904384615228E-5</v>
      </c>
      <c r="G14" s="37" t="s">
        <v>24</v>
      </c>
      <c r="H14" s="38">
        <v>2.0945924442692275E-3</v>
      </c>
    </row>
    <row r="15" spans="1:8">
      <c r="A15" s="37">
        <v>1150</v>
      </c>
      <c r="B15" s="37">
        <v>21</v>
      </c>
      <c r="C15" s="37">
        <v>21</v>
      </c>
      <c r="D15" s="37">
        <v>1300</v>
      </c>
      <c r="E15" s="40">
        <v>6979</v>
      </c>
      <c r="F15" s="37">
        <v>4.2216591899999937E-4</v>
      </c>
      <c r="G15" s="37" t="s">
        <v>24</v>
      </c>
      <c r="H15" s="38">
        <v>8.8654842989999861E-3</v>
      </c>
    </row>
    <row r="16" spans="1:8">
      <c r="A16" s="37">
        <v>1150</v>
      </c>
      <c r="B16" s="37">
        <v>20</v>
      </c>
      <c r="C16" s="37">
        <v>20</v>
      </c>
      <c r="D16" s="37">
        <v>6450</v>
      </c>
      <c r="E16" s="40">
        <v>13429</v>
      </c>
      <c r="F16" s="37">
        <v>2.0945924442692275E-3</v>
      </c>
      <c r="G16" s="37" t="s">
        <v>24</v>
      </c>
      <c r="H16" s="38">
        <v>4.1891848885384553E-2</v>
      </c>
    </row>
    <row r="17" spans="1:8">
      <c r="A17" s="37">
        <v>1150</v>
      </c>
      <c r="B17" s="37">
        <v>19</v>
      </c>
      <c r="C17" s="37">
        <v>19</v>
      </c>
      <c r="D17" s="37">
        <v>480</v>
      </c>
      <c r="E17" s="40">
        <v>13909</v>
      </c>
      <c r="F17" s="37">
        <v>1.5587664701538438E-4</v>
      </c>
      <c r="G17" s="37" t="s">
        <v>24</v>
      </c>
      <c r="H17" s="38">
        <v>2.9616562932923032E-3</v>
      </c>
    </row>
    <row r="18" spans="1:8">
      <c r="A18" s="37">
        <v>1150</v>
      </c>
      <c r="B18" s="37">
        <v>17.5</v>
      </c>
      <c r="C18" s="37">
        <v>17.5</v>
      </c>
      <c r="D18" s="37">
        <v>570</v>
      </c>
      <c r="E18" s="40">
        <v>14479</v>
      </c>
      <c r="F18" s="37">
        <v>1.8510351833076895E-4</v>
      </c>
      <c r="G18" s="37" t="s">
        <v>24</v>
      </c>
      <c r="H18" s="38">
        <v>3.2393115707884564E-3</v>
      </c>
    </row>
    <row r="19" spans="1:8">
      <c r="A19" s="37">
        <v>1150</v>
      </c>
      <c r="B19" s="37">
        <v>17</v>
      </c>
      <c r="C19" s="37">
        <v>17</v>
      </c>
      <c r="D19" s="37">
        <v>320</v>
      </c>
      <c r="E19" s="40">
        <v>14799</v>
      </c>
      <c r="F19" s="37">
        <v>1.0391776467692291E-4</v>
      </c>
      <c r="G19" s="37"/>
      <c r="H19" s="38">
        <v>1.7666019995076895E-3</v>
      </c>
    </row>
    <row r="20" spans="1:8">
      <c r="A20" s="37">
        <v>1150</v>
      </c>
      <c r="B20" s="37">
        <v>16.5</v>
      </c>
      <c r="C20" s="37">
        <v>16.5</v>
      </c>
      <c r="D20" s="37">
        <v>20</v>
      </c>
      <c r="E20" s="40">
        <v>14819</v>
      </c>
      <c r="F20" s="37">
        <v>6.494860292307682E-6</v>
      </c>
      <c r="G20" s="37"/>
      <c r="H20" s="38">
        <v>1.0716519482307676E-4</v>
      </c>
    </row>
    <row r="21" spans="1:8">
      <c r="A21" s="37">
        <v>1150</v>
      </c>
      <c r="B21" s="37">
        <v>16.5</v>
      </c>
      <c r="C21" s="37">
        <v>16.5</v>
      </c>
      <c r="D21" s="37">
        <v>440</v>
      </c>
      <c r="E21" s="40">
        <v>15259</v>
      </c>
      <c r="F21" s="37">
        <v>1.4288692643076901E-4</v>
      </c>
      <c r="G21" s="37" t="s">
        <v>24</v>
      </c>
      <c r="H21" s="38">
        <v>2.3576342861076887E-3</v>
      </c>
    </row>
    <row r="22" spans="1:8">
      <c r="A22" s="37">
        <v>1150</v>
      </c>
      <c r="B22" s="37">
        <v>15</v>
      </c>
      <c r="C22" s="37">
        <v>15</v>
      </c>
      <c r="D22" s="37">
        <v>20</v>
      </c>
      <c r="E22" s="40">
        <v>15279</v>
      </c>
      <c r="F22" s="37">
        <v>6.494860292307682E-6</v>
      </c>
      <c r="G22" s="37"/>
      <c r="H22" s="38">
        <v>9.7422904384615228E-5</v>
      </c>
    </row>
    <row r="23" spans="1:8">
      <c r="A23" s="37">
        <v>1150</v>
      </c>
      <c r="B23" s="37">
        <v>15</v>
      </c>
      <c r="C23" s="37">
        <v>15</v>
      </c>
      <c r="D23" s="37">
        <v>9650</v>
      </c>
      <c r="E23" s="40">
        <v>24929</v>
      </c>
      <c r="F23" s="37">
        <v>3.1337700910384569E-3</v>
      </c>
      <c r="G23" s="37" t="s">
        <v>24</v>
      </c>
      <c r="H23" s="38">
        <v>4.7006551365576854E-2</v>
      </c>
    </row>
    <row r="24" spans="1:8">
      <c r="A24" s="37">
        <v>1150</v>
      </c>
      <c r="B24" s="37">
        <v>14</v>
      </c>
      <c r="C24" s="37">
        <v>14</v>
      </c>
      <c r="D24" s="37">
        <v>20</v>
      </c>
      <c r="E24" s="40">
        <v>24949</v>
      </c>
      <c r="F24" s="37">
        <v>6.494860292307682E-6</v>
      </c>
      <c r="G24" s="37"/>
      <c r="H24" s="38">
        <v>9.0928044092307558E-5</v>
      </c>
    </row>
    <row r="25" spans="1:8">
      <c r="A25" s="37">
        <v>1150</v>
      </c>
      <c r="B25" s="37">
        <v>14</v>
      </c>
      <c r="C25" s="37">
        <v>14</v>
      </c>
      <c r="D25" s="37">
        <v>1400</v>
      </c>
      <c r="E25" s="40">
        <v>26349</v>
      </c>
      <c r="F25" s="37">
        <v>4.5464022046153778E-4</v>
      </c>
      <c r="G25" s="37" t="s">
        <v>24</v>
      </c>
      <c r="H25" s="38">
        <v>6.3649630864615284E-3</v>
      </c>
    </row>
    <row r="26" spans="1:8">
      <c r="A26" s="37">
        <v>1150</v>
      </c>
      <c r="B26" s="37">
        <v>13</v>
      </c>
      <c r="C26" s="37">
        <v>13</v>
      </c>
      <c r="D26" s="37">
        <v>10</v>
      </c>
      <c r="E26" s="40">
        <v>26359</v>
      </c>
      <c r="F26" s="37">
        <v>3.247430146153841E-6</v>
      </c>
      <c r="G26" s="37"/>
      <c r="H26" s="38">
        <v>4.2216591899999937E-5</v>
      </c>
    </row>
    <row r="27" spans="1:8">
      <c r="A27" s="37">
        <v>1150</v>
      </c>
      <c r="B27" s="37">
        <v>13</v>
      </c>
      <c r="C27" s="37">
        <v>13</v>
      </c>
      <c r="D27" s="37">
        <v>5700</v>
      </c>
      <c r="E27" s="40">
        <v>32059</v>
      </c>
      <c r="F27" s="37">
        <v>1.8510351833076896E-3</v>
      </c>
      <c r="G27" s="37" t="s">
        <v>24</v>
      </c>
      <c r="H27" s="38">
        <v>2.4063457382999962E-2</v>
      </c>
    </row>
    <row r="28" spans="1:8">
      <c r="A28" s="37">
        <v>1150</v>
      </c>
      <c r="B28" s="37">
        <v>12</v>
      </c>
      <c r="C28" s="37">
        <v>12</v>
      </c>
      <c r="D28" s="37">
        <v>10</v>
      </c>
      <c r="E28" s="40">
        <v>32069</v>
      </c>
      <c r="F28" s="37">
        <v>3.247430146153841E-6</v>
      </c>
      <c r="G28" s="37"/>
      <c r="H28" s="38">
        <v>3.8969161753846095E-5</v>
      </c>
    </row>
    <row r="29" spans="1:8">
      <c r="A29" s="37">
        <v>1150</v>
      </c>
      <c r="B29" s="37">
        <v>12</v>
      </c>
      <c r="C29" s="37">
        <v>12</v>
      </c>
      <c r="D29" s="37">
        <v>530</v>
      </c>
      <c r="E29" s="40">
        <v>32599</v>
      </c>
      <c r="F29" s="37">
        <v>1.7211379774615358E-4</v>
      </c>
      <c r="G29" s="37" t="s">
        <v>24</v>
      </c>
      <c r="H29" s="38">
        <v>2.0653655729538428E-3</v>
      </c>
    </row>
    <row r="30" spans="1:8">
      <c r="A30" s="37">
        <v>1150</v>
      </c>
      <c r="B30" s="37">
        <v>11</v>
      </c>
      <c r="C30" s="37">
        <v>11</v>
      </c>
      <c r="D30" s="37">
        <v>10</v>
      </c>
      <c r="E30" s="40">
        <v>32609</v>
      </c>
      <c r="F30" s="37">
        <v>3.247430146153841E-6</v>
      </c>
      <c r="G30" s="37"/>
      <c r="H30" s="38">
        <v>3.5721731607692253E-5</v>
      </c>
    </row>
    <row r="31" spans="1:8">
      <c r="A31" s="37">
        <v>1150</v>
      </c>
      <c r="B31" s="37">
        <v>11</v>
      </c>
      <c r="C31" s="37">
        <v>11</v>
      </c>
      <c r="D31" s="37">
        <v>720</v>
      </c>
      <c r="E31" s="40">
        <v>33329</v>
      </c>
      <c r="F31" s="37">
        <v>2.3381497052307656E-4</v>
      </c>
      <c r="G31" s="37" t="s">
        <v>24</v>
      </c>
      <c r="H31" s="38">
        <v>2.5719646757538421E-3</v>
      </c>
    </row>
    <row r="32" spans="1:8">
      <c r="A32" s="37">
        <v>1150</v>
      </c>
      <c r="B32" s="37">
        <v>10.5</v>
      </c>
      <c r="C32" s="37">
        <v>10.5</v>
      </c>
      <c r="D32" s="37">
        <v>210</v>
      </c>
      <c r="E32" s="40">
        <v>33539</v>
      </c>
      <c r="F32" s="37">
        <v>6.8196033069230658E-5</v>
      </c>
      <c r="G32" s="37"/>
      <c r="H32" s="38">
        <v>7.1605834722692201E-4</v>
      </c>
    </row>
    <row r="33" spans="1:8">
      <c r="A33" s="37">
        <v>1150</v>
      </c>
      <c r="B33" s="37">
        <v>10.5</v>
      </c>
      <c r="C33" s="37">
        <v>10.5</v>
      </c>
      <c r="D33" s="37">
        <v>1100</v>
      </c>
      <c r="E33" s="40">
        <v>34639</v>
      </c>
      <c r="F33" s="37">
        <v>3.5721731607692251E-4</v>
      </c>
      <c r="G33" s="37" t="s">
        <v>24</v>
      </c>
      <c r="H33" s="38">
        <v>3.7507818188076865E-3</v>
      </c>
    </row>
    <row r="34" spans="1:8">
      <c r="A34" s="37">
        <v>1150</v>
      </c>
      <c r="B34" s="37">
        <v>10</v>
      </c>
      <c r="C34" s="37">
        <v>10</v>
      </c>
      <c r="D34" s="37">
        <v>7200</v>
      </c>
      <c r="E34" s="40">
        <v>41839</v>
      </c>
      <c r="F34" s="37">
        <v>2.3381497052307656E-3</v>
      </c>
      <c r="G34" s="37"/>
      <c r="H34" s="38">
        <v>2.3381497052307656E-2</v>
      </c>
    </row>
    <row r="35" spans="1:8">
      <c r="A35" s="37">
        <v>1150</v>
      </c>
      <c r="B35" s="37">
        <v>10</v>
      </c>
      <c r="C35" s="37">
        <v>10</v>
      </c>
      <c r="D35" s="37">
        <v>29000</v>
      </c>
      <c r="E35" s="40">
        <v>70839</v>
      </c>
      <c r="F35" s="37">
        <v>9.4175474238461388E-3</v>
      </c>
      <c r="G35" s="37" t="s">
        <v>24</v>
      </c>
      <c r="H35" s="38">
        <v>9.4175474238461399E-2</v>
      </c>
    </row>
    <row r="36" spans="1:8">
      <c r="A36" s="37">
        <v>1150</v>
      </c>
      <c r="B36" s="37">
        <v>9</v>
      </c>
      <c r="C36" s="37">
        <v>9</v>
      </c>
      <c r="D36" s="37">
        <v>7650</v>
      </c>
      <c r="E36" s="40">
        <v>78489</v>
      </c>
      <c r="F36" s="37">
        <v>2.4842840618076885E-3</v>
      </c>
      <c r="G36" s="37"/>
      <c r="H36" s="38">
        <v>2.2358556556269196E-2</v>
      </c>
    </row>
    <row r="37" spans="1:8">
      <c r="A37" s="37">
        <v>1150</v>
      </c>
      <c r="B37" s="37">
        <v>9</v>
      </c>
      <c r="C37" s="37">
        <v>9</v>
      </c>
      <c r="D37" s="37">
        <v>4500</v>
      </c>
      <c r="E37" s="40">
        <v>82989</v>
      </c>
      <c r="F37" s="37">
        <v>1.4613435657692285E-3</v>
      </c>
      <c r="G37" s="37" t="s">
        <v>24</v>
      </c>
      <c r="H37" s="38">
        <v>1.3152092091923057E-2</v>
      </c>
    </row>
    <row r="38" spans="1:8">
      <c r="A38" s="37">
        <v>1150</v>
      </c>
      <c r="B38" s="37">
        <v>8</v>
      </c>
      <c r="C38" s="37">
        <v>8</v>
      </c>
      <c r="D38" s="37">
        <v>3400</v>
      </c>
      <c r="E38" s="40">
        <v>86389</v>
      </c>
      <c r="F38" s="37">
        <v>1.1041262496923061E-3</v>
      </c>
      <c r="G38" s="37"/>
      <c r="H38" s="38">
        <v>8.8330099975384487E-3</v>
      </c>
    </row>
    <row r="39" spans="1:8">
      <c r="A39" s="37">
        <v>1150</v>
      </c>
      <c r="B39" s="37">
        <v>7.5</v>
      </c>
      <c r="C39" s="37">
        <v>7.5</v>
      </c>
      <c r="D39" s="37">
        <v>11280</v>
      </c>
      <c r="E39" s="40">
        <v>97669</v>
      </c>
      <c r="F39" s="37">
        <v>3.6631012048615329E-3</v>
      </c>
      <c r="G39" s="37"/>
      <c r="H39" s="38">
        <v>2.7473259036461497E-2</v>
      </c>
    </row>
    <row r="40" spans="1:8">
      <c r="A40" s="37">
        <v>1150</v>
      </c>
      <c r="B40" s="37">
        <v>7</v>
      </c>
      <c r="C40" s="37">
        <v>7</v>
      </c>
      <c r="D40" s="37">
        <v>3350</v>
      </c>
      <c r="E40" s="40">
        <v>101019</v>
      </c>
      <c r="F40" s="37">
        <v>1.0878890989615368E-3</v>
      </c>
      <c r="G40" s="37"/>
      <c r="H40" s="38">
        <v>7.6152236927307573E-3</v>
      </c>
    </row>
    <row r="41" spans="1:8">
      <c r="A41" s="37">
        <v>1150</v>
      </c>
      <c r="B41" s="37">
        <v>6.5</v>
      </c>
      <c r="C41" s="37">
        <v>6.5</v>
      </c>
      <c r="D41" s="37">
        <v>6770</v>
      </c>
      <c r="E41" s="40">
        <v>107789</v>
      </c>
      <c r="F41" s="37">
        <v>2.1985102089461506E-3</v>
      </c>
      <c r="G41" s="37"/>
      <c r="H41" s="38">
        <v>1.4290316358149978E-2</v>
      </c>
    </row>
    <row r="42" spans="1:8">
      <c r="A42" s="37">
        <v>1150</v>
      </c>
      <c r="B42" s="37">
        <v>6</v>
      </c>
      <c r="C42" s="37">
        <v>6</v>
      </c>
      <c r="D42" s="37">
        <v>1700</v>
      </c>
      <c r="E42" s="40">
        <v>109489</v>
      </c>
      <c r="F42" s="37">
        <v>5.5206312484615304E-4</v>
      </c>
      <c r="G42" s="37"/>
      <c r="H42" s="38">
        <v>3.3123787490769181E-3</v>
      </c>
    </row>
    <row r="43" spans="1:8">
      <c r="A43" s="37">
        <v>1150</v>
      </c>
      <c r="B43" s="37">
        <v>5.5</v>
      </c>
      <c r="C43" s="37">
        <v>5.5</v>
      </c>
      <c r="D43" s="37">
        <v>1730</v>
      </c>
      <c r="E43" s="40">
        <v>111219</v>
      </c>
      <c r="F43" s="37">
        <v>5.618054152846145E-4</v>
      </c>
      <c r="G43" s="37"/>
      <c r="H43" s="38">
        <v>3.0899297840653798E-3</v>
      </c>
    </row>
    <row r="44" spans="1:8">
      <c r="A44" s="37">
        <v>1150</v>
      </c>
      <c r="B44" s="37">
        <v>5</v>
      </c>
      <c r="C44" s="37">
        <v>5</v>
      </c>
      <c r="D44" s="37">
        <v>37600</v>
      </c>
      <c r="E44" s="40">
        <v>148819</v>
      </c>
      <c r="F44" s="37">
        <v>1.2210337349538443E-2</v>
      </c>
      <c r="G44" s="37"/>
      <c r="H44" s="38">
        <v>6.1051686747692215E-2</v>
      </c>
    </row>
    <row r="45" spans="1:8">
      <c r="A45" s="37">
        <v>1150</v>
      </c>
      <c r="B45" s="37">
        <v>4.5</v>
      </c>
      <c r="C45" s="37">
        <v>4.5</v>
      </c>
      <c r="D45" s="37">
        <v>22500</v>
      </c>
      <c r="E45" s="40">
        <v>171319</v>
      </c>
      <c r="F45" s="37">
        <v>7.3067178288461427E-3</v>
      </c>
      <c r="G45" s="37"/>
      <c r="H45" s="38">
        <v>3.2880230229807642E-2</v>
      </c>
    </row>
    <row r="46" spans="1:8">
      <c r="A46" s="37">
        <v>1150</v>
      </c>
      <c r="B46" s="37">
        <v>4</v>
      </c>
      <c r="C46" s="37">
        <v>4</v>
      </c>
      <c r="D46" s="37">
        <v>36100</v>
      </c>
      <c r="E46" s="40">
        <v>207419</v>
      </c>
      <c r="F46" s="37">
        <v>1.1723222827615367E-2</v>
      </c>
      <c r="G46" s="37"/>
      <c r="H46" s="38">
        <v>4.6892891310461468E-2</v>
      </c>
    </row>
    <row r="47" spans="1:8">
      <c r="A47" s="37">
        <v>1150</v>
      </c>
      <c r="B47" s="37">
        <v>3.5</v>
      </c>
      <c r="C47" s="37">
        <v>3.5</v>
      </c>
      <c r="D47" s="37">
        <v>10150</v>
      </c>
      <c r="E47" s="40">
        <v>217569</v>
      </c>
      <c r="F47" s="37">
        <v>3.2961415983461489E-3</v>
      </c>
      <c r="G47" s="37"/>
      <c r="H47" s="38">
        <v>1.1536495594211521E-2</v>
      </c>
    </row>
    <row r="48" spans="1:8">
      <c r="A48" s="37">
        <v>1150</v>
      </c>
      <c r="B48" s="37">
        <v>3</v>
      </c>
      <c r="C48" s="37">
        <v>3</v>
      </c>
      <c r="D48" s="37">
        <v>53800</v>
      </c>
      <c r="E48" s="40">
        <v>271369</v>
      </c>
      <c r="F48" s="37">
        <v>1.7471174186307666E-2</v>
      </c>
      <c r="G48" s="37"/>
      <c r="H48" s="38">
        <v>5.2413522558922995E-2</v>
      </c>
    </row>
    <row r="49" spans="1:8">
      <c r="A49" s="37">
        <v>1150</v>
      </c>
      <c r="B49" s="37">
        <v>2.5</v>
      </c>
      <c r="C49" s="37">
        <v>2.5</v>
      </c>
      <c r="D49" s="37">
        <v>32900</v>
      </c>
      <c r="E49" s="40">
        <v>304269</v>
      </c>
      <c r="F49" s="37">
        <v>1.0684045180846138E-2</v>
      </c>
      <c r="G49" s="37"/>
      <c r="H49" s="38">
        <v>2.6710112952115343E-2</v>
      </c>
    </row>
    <row r="50" spans="1:8">
      <c r="A50" s="37">
        <v>1150</v>
      </c>
      <c r="B50" s="37">
        <v>2</v>
      </c>
      <c r="C50" s="37">
        <v>2</v>
      </c>
      <c r="D50" s="37">
        <v>230840</v>
      </c>
      <c r="E50" s="40">
        <v>535109</v>
      </c>
      <c r="F50" s="37">
        <v>7.4963677493815273E-2</v>
      </c>
      <c r="G50" s="37"/>
      <c r="H50" s="38">
        <v>0.14992735498763055</v>
      </c>
    </row>
    <row r="51" spans="1:8">
      <c r="A51" s="37">
        <v>1150</v>
      </c>
      <c r="B51" s="37">
        <v>1.5</v>
      </c>
      <c r="C51" s="37">
        <v>1.5</v>
      </c>
      <c r="D51" s="37">
        <v>100000</v>
      </c>
      <c r="E51" s="40">
        <v>635109</v>
      </c>
      <c r="F51" s="37">
        <v>3.2474301461538409E-2</v>
      </c>
      <c r="G51" s="37"/>
      <c r="H51" s="38">
        <v>4.8711452192307617E-2</v>
      </c>
    </row>
    <row r="52" spans="1:8">
      <c r="A52" s="37">
        <v>1150</v>
      </c>
      <c r="B52" s="37">
        <v>1</v>
      </c>
      <c r="C52" s="37">
        <v>1</v>
      </c>
      <c r="D52" s="37">
        <v>230500</v>
      </c>
      <c r="E52" s="40">
        <v>865609</v>
      </c>
      <c r="F52" s="37">
        <v>7.4853264868846039E-2</v>
      </c>
      <c r="G52" s="37"/>
      <c r="H52" s="38">
        <v>7.4853264868846039E-2</v>
      </c>
    </row>
    <row r="53" spans="1:8">
      <c r="A53" s="37">
        <v>1150</v>
      </c>
      <c r="B53" s="37">
        <v>0</v>
      </c>
      <c r="C53" s="37">
        <v>0</v>
      </c>
      <c r="D53" s="37">
        <v>2213749</v>
      </c>
      <c r="E53" s="40">
        <v>3079358</v>
      </c>
      <c r="F53" s="37">
        <v>0.7188995238617919</v>
      </c>
      <c r="G53" s="37"/>
      <c r="H53" s="3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tabSelected="1" workbookViewId="0">
      <selection activeCell="F5" sqref="F5"/>
    </sheetView>
  </sheetViews>
  <sheetFormatPr defaultRowHeight="13.8"/>
  <cols>
    <col min="1" max="2" width="9.69921875" customWidth="1"/>
    <col min="3" max="3" width="13" customWidth="1"/>
    <col min="4" max="4" width="17.59765625" customWidth="1"/>
    <col min="5" max="5" width="12.59765625" customWidth="1"/>
    <col min="6" max="6" width="23.8984375" customWidth="1"/>
    <col min="7" max="7" width="12.09765625" customWidth="1"/>
    <col min="8" max="8" width="12.8984375" customWidth="1"/>
  </cols>
  <sheetData>
    <row r="1" spans="1:8">
      <c r="A1" t="s">
        <v>27</v>
      </c>
      <c r="B1" s="59" t="s">
        <v>33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23</v>
      </c>
    </row>
    <row r="2" spans="1:8">
      <c r="A2">
        <v>1150</v>
      </c>
      <c r="B2">
        <v>120</v>
      </c>
      <c r="C2">
        <v>17.5</v>
      </c>
      <c r="D2">
        <v>17.5</v>
      </c>
      <c r="E2">
        <v>570</v>
      </c>
      <c r="F2">
        <v>14504</v>
      </c>
      <c r="G2" t="s">
        <v>35</v>
      </c>
      <c r="H2" t="s">
        <v>24</v>
      </c>
    </row>
    <row r="3" spans="1:8">
      <c r="A3">
        <v>1150</v>
      </c>
      <c r="B3">
        <v>120</v>
      </c>
      <c r="C3">
        <v>17</v>
      </c>
      <c r="D3">
        <v>17</v>
      </c>
      <c r="E3">
        <v>321</v>
      </c>
      <c r="F3">
        <v>14825</v>
      </c>
      <c r="G3" t="s">
        <v>35</v>
      </c>
    </row>
    <row r="4" spans="1:8">
      <c r="A4">
        <v>1150</v>
      </c>
      <c r="B4">
        <v>120</v>
      </c>
      <c r="C4">
        <v>16.5</v>
      </c>
      <c r="D4">
        <v>16.5</v>
      </c>
      <c r="E4">
        <v>20</v>
      </c>
      <c r="F4">
        <v>14845</v>
      </c>
      <c r="G4" t="s">
        <v>35</v>
      </c>
    </row>
    <row r="5" spans="1:8">
      <c r="A5">
        <v>1150</v>
      </c>
      <c r="B5">
        <v>120</v>
      </c>
      <c r="C5">
        <v>16.5</v>
      </c>
      <c r="D5">
        <v>16.5</v>
      </c>
      <c r="E5">
        <v>440</v>
      </c>
      <c r="F5">
        <v>15285</v>
      </c>
      <c r="G5" t="s">
        <v>35</v>
      </c>
      <c r="H5" t="s">
        <v>24</v>
      </c>
    </row>
    <row r="6" spans="1:8">
      <c r="A6">
        <v>1150</v>
      </c>
      <c r="B6">
        <v>120</v>
      </c>
      <c r="C6">
        <v>15</v>
      </c>
      <c r="D6">
        <v>15</v>
      </c>
      <c r="E6">
        <v>20</v>
      </c>
      <c r="F6">
        <v>15305</v>
      </c>
      <c r="G6" t="s">
        <v>35</v>
      </c>
    </row>
    <row r="7" spans="1:8">
      <c r="A7">
        <v>1150</v>
      </c>
      <c r="B7">
        <v>120</v>
      </c>
      <c r="C7">
        <v>15</v>
      </c>
      <c r="D7">
        <v>15</v>
      </c>
      <c r="E7">
        <v>9650</v>
      </c>
      <c r="F7">
        <v>24955</v>
      </c>
      <c r="G7" t="s">
        <v>35</v>
      </c>
      <c r="H7" t="s">
        <v>24</v>
      </c>
    </row>
    <row r="8" spans="1:8">
      <c r="A8">
        <v>1150</v>
      </c>
      <c r="B8">
        <v>120</v>
      </c>
      <c r="C8">
        <v>14</v>
      </c>
      <c r="D8">
        <v>14</v>
      </c>
      <c r="E8">
        <v>20</v>
      </c>
      <c r="F8">
        <v>24975</v>
      </c>
      <c r="G8" t="s">
        <v>35</v>
      </c>
    </row>
    <row r="9" spans="1:8">
      <c r="A9">
        <v>1150</v>
      </c>
      <c r="B9">
        <v>120</v>
      </c>
      <c r="C9">
        <v>14</v>
      </c>
      <c r="D9">
        <v>14</v>
      </c>
      <c r="E9">
        <v>1400</v>
      </c>
      <c r="F9">
        <v>26375</v>
      </c>
      <c r="G9" t="s">
        <v>35</v>
      </c>
      <c r="H9" t="s">
        <v>24</v>
      </c>
    </row>
    <row r="10" spans="1:8">
      <c r="A10">
        <v>1150</v>
      </c>
      <c r="B10">
        <v>120</v>
      </c>
      <c r="C10">
        <v>13</v>
      </c>
      <c r="D10">
        <v>13</v>
      </c>
      <c r="E10">
        <v>15</v>
      </c>
      <c r="F10">
        <v>26390</v>
      </c>
      <c r="G10" t="s">
        <v>35</v>
      </c>
    </row>
    <row r="11" spans="1:8">
      <c r="A11">
        <v>1150</v>
      </c>
      <c r="B11">
        <v>120</v>
      </c>
      <c r="C11">
        <v>13</v>
      </c>
      <c r="D11">
        <v>13</v>
      </c>
      <c r="E11">
        <v>5700</v>
      </c>
      <c r="F11">
        <v>32090</v>
      </c>
      <c r="G11" t="s">
        <v>35</v>
      </c>
      <c r="H11" t="s">
        <v>24</v>
      </c>
    </row>
    <row r="12" spans="1:8">
      <c r="A12">
        <v>1150</v>
      </c>
      <c r="B12">
        <v>120</v>
      </c>
      <c r="C12">
        <v>12</v>
      </c>
      <c r="D12">
        <v>12</v>
      </c>
      <c r="E12">
        <v>15</v>
      </c>
      <c r="F12">
        <v>32105</v>
      </c>
      <c r="G12" t="s">
        <v>35</v>
      </c>
    </row>
    <row r="13" spans="1:8">
      <c r="A13">
        <v>1150</v>
      </c>
      <c r="B13">
        <v>120</v>
      </c>
      <c r="C13">
        <v>12</v>
      </c>
      <c r="D13">
        <v>12</v>
      </c>
      <c r="E13">
        <v>530</v>
      </c>
      <c r="F13">
        <v>32635</v>
      </c>
      <c r="G13" t="s">
        <v>35</v>
      </c>
      <c r="H13" t="s">
        <v>24</v>
      </c>
    </row>
    <row r="14" spans="1:8">
      <c r="A14">
        <v>1150</v>
      </c>
      <c r="B14">
        <v>120</v>
      </c>
      <c r="C14">
        <v>11</v>
      </c>
      <c r="D14">
        <v>11</v>
      </c>
      <c r="E14">
        <v>15</v>
      </c>
      <c r="F14">
        <v>32650</v>
      </c>
      <c r="G14" t="s">
        <v>35</v>
      </c>
    </row>
    <row r="15" spans="1:8">
      <c r="A15">
        <v>1150</v>
      </c>
      <c r="B15">
        <v>120</v>
      </c>
      <c r="C15">
        <v>11</v>
      </c>
      <c r="D15">
        <v>11</v>
      </c>
      <c r="E15">
        <v>720</v>
      </c>
      <c r="F15">
        <v>33370</v>
      </c>
      <c r="G15" t="s">
        <v>35</v>
      </c>
      <c r="H15" t="s">
        <v>24</v>
      </c>
    </row>
    <row r="16" spans="1:8">
      <c r="A16">
        <v>1150</v>
      </c>
      <c r="B16">
        <v>120</v>
      </c>
      <c r="C16">
        <v>10.5</v>
      </c>
      <c r="D16">
        <v>10.5</v>
      </c>
      <c r="E16">
        <v>250</v>
      </c>
      <c r="F16">
        <v>33620</v>
      </c>
      <c r="G16" t="s">
        <v>35</v>
      </c>
    </row>
    <row r="17" spans="1:8">
      <c r="A17">
        <v>1150</v>
      </c>
      <c r="B17">
        <v>120</v>
      </c>
      <c r="C17">
        <v>10.5</v>
      </c>
      <c r="D17">
        <v>10.5</v>
      </c>
      <c r="E17">
        <v>1100</v>
      </c>
      <c r="F17">
        <v>34720</v>
      </c>
      <c r="G17" t="s">
        <v>35</v>
      </c>
      <c r="H17" t="s">
        <v>24</v>
      </c>
    </row>
    <row r="18" spans="1:8">
      <c r="A18">
        <v>1150</v>
      </c>
      <c r="B18">
        <v>120</v>
      </c>
      <c r="C18">
        <v>10</v>
      </c>
      <c r="D18">
        <v>10</v>
      </c>
      <c r="E18">
        <v>7220</v>
      </c>
      <c r="F18">
        <v>41940</v>
      </c>
      <c r="G18" t="s">
        <v>35</v>
      </c>
    </row>
    <row r="19" spans="1:8">
      <c r="A19">
        <v>1150</v>
      </c>
      <c r="B19">
        <v>120</v>
      </c>
      <c r="C19">
        <v>10</v>
      </c>
      <c r="D19">
        <v>10</v>
      </c>
      <c r="E19">
        <v>29000</v>
      </c>
      <c r="F19">
        <v>70940</v>
      </c>
      <c r="G19" t="s">
        <v>35</v>
      </c>
      <c r="H19" t="s">
        <v>24</v>
      </c>
    </row>
    <row r="20" spans="1:8">
      <c r="A20">
        <v>1150</v>
      </c>
      <c r="B20">
        <v>120</v>
      </c>
      <c r="C20">
        <v>9</v>
      </c>
      <c r="D20">
        <v>9</v>
      </c>
      <c r="E20">
        <v>7700</v>
      </c>
      <c r="F20">
        <v>78640</v>
      </c>
      <c r="G20" t="s">
        <v>35</v>
      </c>
    </row>
    <row r="21" spans="1:8">
      <c r="A21">
        <v>1150</v>
      </c>
      <c r="B21">
        <v>120</v>
      </c>
      <c r="C21">
        <v>9</v>
      </c>
      <c r="D21">
        <v>9</v>
      </c>
      <c r="E21">
        <v>4500</v>
      </c>
      <c r="F21">
        <v>83140</v>
      </c>
      <c r="G21" t="s">
        <v>35</v>
      </c>
      <c r="H21" t="s">
        <v>24</v>
      </c>
    </row>
    <row r="22" spans="1:8">
      <c r="A22">
        <v>1150</v>
      </c>
      <c r="B22">
        <v>120</v>
      </c>
      <c r="C22">
        <v>8</v>
      </c>
      <c r="D22">
        <v>8</v>
      </c>
      <c r="E22">
        <v>3400</v>
      </c>
      <c r="F22">
        <v>86540</v>
      </c>
      <c r="G22" t="s">
        <v>35</v>
      </c>
    </row>
    <row r="23" spans="1:8">
      <c r="A23">
        <v>1150</v>
      </c>
      <c r="B23">
        <v>120</v>
      </c>
      <c r="C23">
        <v>7.5</v>
      </c>
      <c r="D23">
        <v>7.5</v>
      </c>
      <c r="E23">
        <v>11310</v>
      </c>
      <c r="F23">
        <v>97850</v>
      </c>
      <c r="G23" t="s">
        <v>35</v>
      </c>
    </row>
    <row r="24" spans="1:8">
      <c r="A24">
        <v>1150</v>
      </c>
      <c r="B24">
        <v>120</v>
      </c>
      <c r="C24">
        <v>7</v>
      </c>
      <c r="D24">
        <v>7</v>
      </c>
      <c r="E24">
        <v>3350</v>
      </c>
      <c r="F24">
        <v>101200</v>
      </c>
      <c r="G24" t="s">
        <v>35</v>
      </c>
    </row>
    <row r="25" spans="1:8">
      <c r="A25">
        <v>1150</v>
      </c>
      <c r="B25">
        <v>120</v>
      </c>
      <c r="C25">
        <v>6.5</v>
      </c>
      <c r="D25">
        <v>6.5</v>
      </c>
      <c r="E25">
        <v>6775</v>
      </c>
      <c r="F25">
        <v>107975</v>
      </c>
      <c r="G25" t="s">
        <v>35</v>
      </c>
    </row>
    <row r="26" spans="1:8">
      <c r="A26">
        <v>1150</v>
      </c>
      <c r="B26">
        <v>120</v>
      </c>
      <c r="C26">
        <v>6</v>
      </c>
      <c r="D26">
        <v>6</v>
      </c>
      <c r="E26">
        <v>1700</v>
      </c>
      <c r="F26">
        <v>109675</v>
      </c>
      <c r="G26" t="s">
        <v>35</v>
      </c>
    </row>
    <row r="27" spans="1:8">
      <c r="A27">
        <v>1150</v>
      </c>
      <c r="B27">
        <v>120</v>
      </c>
      <c r="C27">
        <v>5.5</v>
      </c>
      <c r="D27">
        <v>5.5</v>
      </c>
      <c r="E27">
        <v>1755</v>
      </c>
      <c r="F27">
        <v>111430</v>
      </c>
      <c r="G27" t="s">
        <v>35</v>
      </c>
    </row>
    <row r="28" spans="1:8">
      <c r="A28">
        <v>1150</v>
      </c>
      <c r="B28">
        <v>120</v>
      </c>
      <c r="C28">
        <v>5</v>
      </c>
      <c r="D28">
        <v>5</v>
      </c>
      <c r="E28">
        <v>37600</v>
      </c>
      <c r="F28">
        <v>149030</v>
      </c>
      <c r="G28" t="s">
        <v>35</v>
      </c>
    </row>
    <row r="29" spans="1:8">
      <c r="A29">
        <v>1150</v>
      </c>
      <c r="B29">
        <v>120</v>
      </c>
      <c r="C29">
        <v>4.5</v>
      </c>
      <c r="D29">
        <v>4.5</v>
      </c>
      <c r="E29">
        <v>22500</v>
      </c>
      <c r="F29">
        <v>171530</v>
      </c>
      <c r="G29" t="s">
        <v>35</v>
      </c>
    </row>
    <row r="30" spans="1:8">
      <c r="A30">
        <v>1150</v>
      </c>
      <c r="B30">
        <v>120</v>
      </c>
      <c r="C30">
        <v>4</v>
      </c>
      <c r="D30">
        <v>4</v>
      </c>
      <c r="E30">
        <v>36130</v>
      </c>
      <c r="F30">
        <v>207660</v>
      </c>
      <c r="G30" t="s">
        <v>35</v>
      </c>
    </row>
    <row r="31" spans="1:8">
      <c r="A31">
        <v>1150</v>
      </c>
      <c r="B31">
        <v>120</v>
      </c>
      <c r="C31">
        <v>3.5</v>
      </c>
      <c r="D31">
        <v>3.5</v>
      </c>
      <c r="E31">
        <v>10200</v>
      </c>
      <c r="F31">
        <v>217860</v>
      </c>
      <c r="G31" t="s">
        <v>35</v>
      </c>
    </row>
    <row r="32" spans="1:8">
      <c r="A32">
        <v>1150</v>
      </c>
      <c r="B32">
        <v>120</v>
      </c>
      <c r="C32">
        <v>3</v>
      </c>
      <c r="D32">
        <v>3</v>
      </c>
      <c r="E32">
        <v>53905</v>
      </c>
      <c r="F32">
        <v>271765</v>
      </c>
      <c r="G32" t="s">
        <v>35</v>
      </c>
    </row>
    <row r="33" spans="1:7">
      <c r="A33">
        <v>1150</v>
      </c>
      <c r="B33">
        <v>120</v>
      </c>
      <c r="C33">
        <v>2.5</v>
      </c>
      <c r="D33">
        <v>2.5</v>
      </c>
      <c r="E33">
        <v>32900</v>
      </c>
      <c r="F33">
        <v>304665</v>
      </c>
      <c r="G33" t="s">
        <v>35</v>
      </c>
    </row>
    <row r="34" spans="1:7">
      <c r="A34">
        <v>1150</v>
      </c>
      <c r="B34">
        <v>120</v>
      </c>
      <c r="C34">
        <v>2</v>
      </c>
      <c r="D34">
        <v>2</v>
      </c>
      <c r="E34">
        <v>240001</v>
      </c>
      <c r="F34">
        <v>544666</v>
      </c>
      <c r="G34" t="s">
        <v>35</v>
      </c>
    </row>
    <row r="35" spans="1:7">
      <c r="A35">
        <v>1150</v>
      </c>
      <c r="B35">
        <v>120</v>
      </c>
      <c r="C35">
        <v>1.5</v>
      </c>
      <c r="D35">
        <v>1.5</v>
      </c>
      <c r="E35">
        <v>120000</v>
      </c>
      <c r="F35">
        <v>664666</v>
      </c>
      <c r="G35" t="s">
        <v>35</v>
      </c>
    </row>
    <row r="36" spans="1:7">
      <c r="A36">
        <v>1150</v>
      </c>
      <c r="B36">
        <v>120</v>
      </c>
      <c r="C36">
        <v>1</v>
      </c>
      <c r="D36">
        <v>1</v>
      </c>
      <c r="E36">
        <v>240501</v>
      </c>
      <c r="F36">
        <v>905167</v>
      </c>
      <c r="G36" t="s">
        <v>35</v>
      </c>
    </row>
    <row r="37" spans="1:7">
      <c r="A37">
        <v>1150</v>
      </c>
      <c r="B37">
        <v>120</v>
      </c>
      <c r="C37">
        <v>0</v>
      </c>
      <c r="D37">
        <v>0</v>
      </c>
      <c r="E37">
        <v>2174191</v>
      </c>
      <c r="F37">
        <v>3079358</v>
      </c>
      <c r="G37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Lower BR Odds 93.5</vt:lpstr>
      <vt:lpstr>Math For DB </vt:lpstr>
      <vt:lpstr>OLD DB 93.5</vt:lpstr>
      <vt:lpstr>DB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Kamensky</dc:creator>
  <cp:lastModifiedBy>Sviatoslav Shunko</cp:lastModifiedBy>
  <dcterms:created xsi:type="dcterms:W3CDTF">2020-02-10T14:33:10Z</dcterms:created>
  <dcterms:modified xsi:type="dcterms:W3CDTF">2020-09-17T07:51:32Z</dcterms:modified>
</cp:coreProperties>
</file>