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rlol\OneDrive\Рабочий стол\Чикчикпуки\ВУЗ\Информатика\ПР5\"/>
    </mc:Choice>
  </mc:AlternateContent>
  <xr:revisionPtr revIDLastSave="0" documentId="13_ncr:1_{21AF3201-8B2A-479A-9B97-A345630A51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072 (Page 47)" sheetId="2" r:id="rId1"/>
    <sheet name="Лист4" sheetId="5" r:id="rId2"/>
    <sheet name="Лист1" sheetId="1" r:id="rId3"/>
  </sheets>
  <definedNames>
    <definedName name="ExternalData_1" localSheetId="0" hidden="1">'Table072 (Page 47)'!$A$1:$G$11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2" i="2"/>
  <c r="G12" i="2"/>
  <c r="E11" i="2"/>
  <c r="F11" i="2" s="1"/>
  <c r="G11" i="2" s="1"/>
  <c r="E7" i="2"/>
  <c r="F7" i="2" s="1"/>
  <c r="G7" i="2" s="1"/>
  <c r="E6" i="2"/>
  <c r="F6" i="2" s="1"/>
  <c r="G6" i="2" s="1"/>
  <c r="E8" i="2"/>
  <c r="F8" i="2" s="1"/>
  <c r="G8" i="2" s="1"/>
  <c r="E4" i="2"/>
  <c r="F4" i="2" s="1"/>
  <c r="G4" i="2" s="1"/>
  <c r="E5" i="2"/>
  <c r="F5" i="2" s="1"/>
  <c r="G5" i="2" s="1"/>
  <c r="E9" i="2"/>
  <c r="F9" i="2" s="1"/>
  <c r="G9" i="2" s="1"/>
  <c r="E2" i="2"/>
  <c r="F2" i="2" s="1"/>
  <c r="G2" i="2" s="1"/>
  <c r="E10" i="2"/>
  <c r="F10" i="2" s="1"/>
  <c r="G10" i="2" s="1"/>
  <c r="E3" i="2"/>
  <c r="F3" i="2" s="1"/>
  <c r="G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056406-2CF9-4B58-8119-908353C36F8A}" keepAlive="1" name="Запрос — Table072 (Page 47)" description="Соединение с запросом &quot;Table072 (Page 47)&quot; в книге." type="5" refreshedVersion="7" background="1" saveData="1">
    <dbPr connection="Provider=Microsoft.Mashup.OleDb.1;Data Source=$Workbook$;Location=&quot;Table072 (Page 47)&quot;;Extended Properties=&quot;&quot;" command="SELECT * FROM [Table072 (Page 47)]"/>
  </connection>
</connections>
</file>

<file path=xl/sharedStrings.xml><?xml version="1.0" encoding="utf-8"?>
<sst xmlns="http://schemas.openxmlformats.org/spreadsheetml/2006/main" count="26" uniqueCount="25">
  <si>
    <t>Ф.И.О.</t>
  </si>
  <si>
    <t>Отдел</t>
  </si>
  <si>
    <t>% удержания</t>
  </si>
  <si>
    <t>Петухова К.И.</t>
  </si>
  <si>
    <t>Безенчук П.Ф.</t>
  </si>
  <si>
    <t>Воробьянинов И.М.</t>
  </si>
  <si>
    <t>Востриков Ф.О.</t>
  </si>
  <si>
    <t>Коробейников В.А.</t>
  </si>
  <si>
    <t>Грицацуева В. С.</t>
  </si>
  <si>
    <t>Гаврилин З.С.</t>
  </si>
  <si>
    <t>Треухов Т.И.</t>
  </si>
  <si>
    <t>Изнуренков А.В.</t>
  </si>
  <si>
    <t>Щукина Э.Е.</t>
  </si>
  <si>
    <t>Общий итог</t>
  </si>
  <si>
    <t>Сумма по полю Всего 
начислено
, руб.</t>
  </si>
  <si>
    <t>Сумма по полю Всего 
удержано,
руб.</t>
  </si>
  <si>
    <t>Итог</t>
  </si>
  <si>
    <t>1 Итог</t>
  </si>
  <si>
    <t>3 Итог</t>
  </si>
  <si>
    <t>Сумма к выдаче, руб.</t>
  </si>
  <si>
    <t>Всего удержано, руб.</t>
  </si>
  <si>
    <t>Всего начислено, руб.</t>
  </si>
  <si>
    <t>Количество иждивенцев</t>
  </si>
  <si>
    <t xml:space="preserve">Сумма по полю Сумма </t>
  </si>
  <si>
    <t>Сумма количества иждивенцев по отделам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</si>
</sst>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7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2">
    <xf numFmtId="0" fontId="0" fillId="0" borderId="0" xfId="0"/>
    <xf numFmtId="0" fontId="0" fillId="0" borderId="0" xfId="0" applyNumberFormat="1"/>
    <xf numFmtId="0" fontId="1" fillId="2" borderId="1" xfId="1"/>
    <xf numFmtId="0" fontId="1" fillId="2" borderId="1" xfId="1" applyAlignment="1">
      <alignment horizontal="left" vertical="center" wrapText="1"/>
    </xf>
    <xf numFmtId="0" fontId="0" fillId="0" borderId="0" xfId="0" pivotButton="1"/>
    <xf numFmtId="164" fontId="1" fillId="2" borderId="1" xfId="1" applyNumberFormat="1"/>
    <xf numFmtId="1" fontId="1" fillId="2" borderId="1" xfId="1" applyNumberFormat="1" applyAlignment="1">
      <alignment horizontal="center" vertical="center"/>
    </xf>
    <xf numFmtId="1" fontId="1" fillId="2" borderId="1" xfId="1" applyNumberFormat="1" applyAlignment="1">
      <alignment horizontal="center"/>
    </xf>
    <xf numFmtId="1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left"/>
    </xf>
    <xf numFmtId="49" fontId="1" fillId="2" borderId="1" xfId="1" applyNumberFormat="1" applyAlignment="1">
      <alignment horizontal="left" vertical="center"/>
    </xf>
    <xf numFmtId="49" fontId="1" fillId="2" borderId="1" xfId="1" applyNumberFormat="1"/>
    <xf numFmtId="49" fontId="0" fillId="0" borderId="0" xfId="0" applyNumberFormat="1"/>
    <xf numFmtId="1" fontId="1" fillId="2" borderId="1" xfId="1" applyNumberFormat="1" applyAlignment="1">
      <alignment horizontal="left" vertical="center"/>
    </xf>
    <xf numFmtId="1" fontId="0" fillId="0" borderId="0" xfId="0" applyNumberFormat="1"/>
    <xf numFmtId="164" fontId="1" fillId="2" borderId="1" xfId="1" applyNumberFormat="1" applyAlignment="1">
      <alignment horizontal="left" vertical="center" wrapText="1"/>
    </xf>
    <xf numFmtId="164" fontId="0" fillId="0" borderId="0" xfId="0" applyNumberFormat="1"/>
    <xf numFmtId="167" fontId="1" fillId="2" borderId="1" xfId="1" applyNumberFormat="1" applyAlignment="1">
      <alignment horizontal="left" vertical="center" wrapText="1"/>
    </xf>
    <xf numFmtId="167" fontId="1" fillId="2" borderId="1" xfId="1" applyNumberFormat="1"/>
    <xf numFmtId="167" fontId="0" fillId="0" borderId="0" xfId="0" applyNumberFormat="1"/>
    <xf numFmtId="9" fontId="1" fillId="2" borderId="1" xfId="1" applyNumberFormat="1" applyAlignment="1">
      <alignment horizontal="left" vertical="center"/>
    </xf>
    <xf numFmtId="9" fontId="1" fillId="2" borderId="1" xfId="1" applyNumberFormat="1"/>
    <xf numFmtId="9" fontId="0" fillId="0" borderId="0" xfId="0" applyNumberFormat="1"/>
    <xf numFmtId="167" fontId="1" fillId="2" borderId="1" xfId="1" applyNumberFormat="1" applyAlignment="1">
      <alignment horizontal="center" vertical="center"/>
    </xf>
    <xf numFmtId="9" fontId="1" fillId="2" borderId="1" xfId="1" applyNumberFormat="1" applyAlignment="1">
      <alignment horizontal="center"/>
    </xf>
    <xf numFmtId="164" fontId="1" fillId="2" borderId="1" xfId="1" applyNumberFormat="1" applyAlignment="1">
      <alignment horizontal="center"/>
    </xf>
    <xf numFmtId="49" fontId="1" fillId="3" borderId="2" xfId="0" applyNumberFormat="1" applyFont="1" applyFill="1" applyBorder="1"/>
    <xf numFmtId="1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167" fontId="1" fillId="3" borderId="2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numFmt numFmtId="164" formatCode="#,##0.00\ &quot;₽&quot;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numFmt numFmtId="164" formatCode="#,##0.00\ &quot;₽&quot;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numFmt numFmtId="13" formatCode="0%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numFmt numFmtId="167" formatCode="#,##0\ &quot;₽&quot;"/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charset val="204"/>
        <scheme val="minor"/>
      </font>
      <numFmt numFmtId="30" formatCode="@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numFmt numFmtId="0" formatCode="General"/>
    </dxf>
    <dxf>
      <numFmt numFmtId="164" formatCode="#,##0.00\ &quot;₽&quot;"/>
      <alignment horizontal="center" textRotation="0" wrapText="0" indent="0" justifyLastLine="0" shrinkToFit="0" readingOrder="0"/>
      <border outline="0">
        <left style="thin">
          <color rgb="FF3F3F3F"/>
        </left>
      </border>
    </dxf>
    <dxf>
      <numFmt numFmtId="164" formatCode="#,##0.00\ &quot;₽&quot;"/>
      <alignment horizont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13" formatCode="0%"/>
      <alignment horizont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167" formatCode="#,##0\ &quot;₽&quot;"/>
      <alignment horizontal="center" vertic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1" formatCode="0"/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1" formatCode="0"/>
      <alignment horizontal="center" vertical="center" textRotation="0" wrapText="0" indent="0" justifyLastLine="0" shrinkToFit="0" readingOrder="0"/>
      <border outline="0">
        <right style="thin">
          <color rgb="FF3F3F3F"/>
        </right>
      </border>
    </dxf>
    <dxf>
      <numFmt numFmtId="30" formatCode="@"/>
      <border outline="0">
        <right style="thin">
          <color rgb="FF3F3F3F"/>
        </right>
      </border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длет Мухамеджан" refreshedDate="45544.699667592591" createdVersion="7" refreshedVersion="7" minRefreshableVersion="3" recordCount="10" xr:uid="{66ED9C36-7D6B-4021-ABA2-AFCC5EC6F931}">
  <cacheSource type="worksheet">
    <worksheetSource name="Table072__Page_47"/>
  </cacheSource>
  <cacheFields count="7">
    <cacheField name="Ф.И.О." numFmtId="0">
      <sharedItems count="10">
        <s v="Петухова К.И."/>
        <s v="Безенчук П.Ф."/>
        <s v="Воробьянинов И.М."/>
        <s v="Востриков Ф.О."/>
        <s v="Коробейников В.А."/>
        <s v="Грицацуева В. С."/>
        <s v="Гаврилин З.С."/>
        <s v="Треухов Т.И."/>
        <s v="Изнуренков А.В."/>
        <s v="Щукина Э.Е."/>
      </sharedItems>
    </cacheField>
    <cacheField name="Отдел" numFmtId="1">
      <sharedItems containsSemiMixedTypes="0" containsString="0" containsNumber="1" containsInteger="1" minValue="1" maxValue="3" count="3">
        <n v="1"/>
        <n v="3"/>
        <n v="2"/>
      </sharedItems>
    </cacheField>
    <cacheField name="Количество_x000a_иждивенцев" numFmtId="1">
      <sharedItems containsSemiMixedTypes="0" containsString="0" containsNumber="1" containsInteger="1" minValue="0" maxValue="4" count="5">
        <n v="1"/>
        <n v="2"/>
        <n v="3"/>
        <n v="4"/>
        <n v="0"/>
      </sharedItems>
    </cacheField>
    <cacheField name="Всего_x000a_начислено_x000a_, руб." numFmtId="164">
      <sharedItems containsSemiMixedTypes="0" containsString="0" containsNumber="1" containsInteger="1" minValue="250" maxValue="1260" count="10">
        <n v="1260"/>
        <n v="1100"/>
        <n v="800"/>
        <n v="750"/>
        <n v="715"/>
        <n v="630"/>
        <n v="620"/>
        <n v="560"/>
        <n v="420"/>
        <n v="250"/>
      </sharedItems>
    </cacheField>
    <cacheField name="% удержания" numFmtId="10">
      <sharedItems containsSemiMixedTypes="0" containsString="0" containsNumber="1" minValue="0" maxValue="0.14000000000000001"/>
    </cacheField>
    <cacheField name="Всего_x000a_удержано,_x000a_руб." numFmtId="164">
      <sharedItems containsSemiMixedTypes="0" containsString="0" containsNumber="1" minValue="0" maxValue="151.19999999999999"/>
    </cacheField>
    <cacheField name="Сумма_x000a_к_x000a_выдаче,_x000a_руб." numFmtId="164">
      <sharedItems containsSemiMixedTypes="0" containsString="0" containsNumber="1" minValue="220" maxValue="1108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n v="0.12"/>
    <n v="151.19999999999999"/>
    <n v="1108.8"/>
  </r>
  <r>
    <x v="1"/>
    <x v="1"/>
    <x v="1"/>
    <x v="1"/>
    <n v="0.1"/>
    <n v="110"/>
    <n v="990"/>
  </r>
  <r>
    <x v="2"/>
    <x v="2"/>
    <x v="2"/>
    <x v="2"/>
    <n v="0.05"/>
    <n v="40"/>
    <n v="760"/>
  </r>
  <r>
    <x v="3"/>
    <x v="2"/>
    <x v="1"/>
    <x v="3"/>
    <n v="0.1"/>
    <n v="75"/>
    <n v="675"/>
  </r>
  <r>
    <x v="4"/>
    <x v="1"/>
    <x v="0"/>
    <x v="4"/>
    <n v="0.12"/>
    <n v="85.8"/>
    <n v="629.20000000000005"/>
  </r>
  <r>
    <x v="5"/>
    <x v="0"/>
    <x v="2"/>
    <x v="5"/>
    <n v="0.05"/>
    <n v="31.5"/>
    <n v="598.5"/>
  </r>
  <r>
    <x v="6"/>
    <x v="0"/>
    <x v="3"/>
    <x v="6"/>
    <n v="0"/>
    <n v="0"/>
    <n v="620"/>
  </r>
  <r>
    <x v="7"/>
    <x v="1"/>
    <x v="0"/>
    <x v="7"/>
    <n v="0.12"/>
    <n v="67.2"/>
    <n v="492.8"/>
  </r>
  <r>
    <x v="8"/>
    <x v="0"/>
    <x v="4"/>
    <x v="8"/>
    <n v="0.14000000000000001"/>
    <n v="58.800000000000004"/>
    <n v="361.2"/>
  </r>
  <r>
    <x v="9"/>
    <x v="1"/>
    <x v="0"/>
    <x v="9"/>
    <n v="0.12"/>
    <n v="30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C15DA-9E7D-4AB4-B4C0-1846B99195F1}" name="Сводная таблица3" cacheId="1" applyNumberFormats="0" applyBorderFormats="0" applyFontFormats="0" applyPatternFormats="0" applyAlignmentFormats="0" applyWidthHeightFormats="1" dataCaption="Значения" updatedVersion="7" minRefreshableVersion="3" preserveFormatting="0" useAutoFormatting="1" colGrandTotals="0" itemPrintTitles="1" createdVersion="7" indent="0" outline="1" outlineData="1" multipleFieldFilters="0" rowHeaderCaption="Отдел">
  <location ref="A3:D15" firstHeaderRow="0" firstDataRow="1" firstDataCol="1"/>
  <pivotFields count="7">
    <pivotField axis="axisRow" subtotalTop="0" showAll="0" includeNewItemsInFilter="1">
      <items count="11">
        <item sd="0" x="1"/>
        <item sd="0" x="2"/>
        <item sd="0" x="3"/>
        <item x="6"/>
        <item x="5"/>
        <item x="8"/>
        <item sd="0" x="4"/>
        <item x="0"/>
        <item sd="0" x="7"/>
        <item sd="0" x="9"/>
        <item t="default"/>
      </items>
    </pivotField>
    <pivotField axis="axisRow" numFmtId="1" subtotalTop="0" showAll="0">
      <items count="4">
        <item x="0"/>
        <item sd="0" x="2"/>
        <item x="1"/>
        <item t="default"/>
      </items>
    </pivotField>
    <pivotField name="Количество _x000a_иждивенцев" axis="axisRow" numFmtId="1" subtotalTop="0" showAll="0">
      <items count="6">
        <item sd="0" x="4"/>
        <item sd="0" x="0"/>
        <item sd="0" x="1"/>
        <item sd="0" x="2"/>
        <item sd="0" x="3"/>
        <item t="default"/>
      </items>
    </pivotField>
    <pivotField dataField="1" numFmtId="164" subtotalTop="0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0" subtotalTop="0" showAll="0"/>
    <pivotField dataField="1" numFmtId="164" subtotalTop="0" showAll="0"/>
    <pivotField dataField="1" numFmtId="164" subtotalTop="0" showAll="0"/>
  </pivotFields>
  <rowFields count="3">
    <field x="1"/>
    <field x="2"/>
    <field x="0"/>
  </rowFields>
  <rowItems count="12">
    <i>
      <x/>
    </i>
    <i r="1">
      <x/>
    </i>
    <i r="1">
      <x v="1"/>
    </i>
    <i r="1">
      <x v="3"/>
    </i>
    <i r="1">
      <x v="4"/>
    </i>
    <i t="default">
      <x/>
    </i>
    <i>
      <x v="1"/>
    </i>
    <i>
      <x v="2"/>
    </i>
    <i r="1">
      <x v="1"/>
    </i>
    <i r="1">
      <x v="2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Всего _x000a_начислено_x000a_, руб." fld="3" baseField="0" baseItem="0"/>
    <dataField name="Сумма по полю Всего _x000a_удержано,_x000a_руб." fld="5" baseField="0" baseItem="0"/>
    <dataField name="Сумма по полю Сумма " fld="6" baseField="0" baseItem="3"/>
  </dataFields>
  <pivotTableStyleInfo name="PivotStyleLight16" showRowHeaders="1" showColHeaders="0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0FF436-4C67-4B33-9D3C-E64E84AC8940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Ф.И.О." tableColumnId="1"/>
      <queryTableField id="2" name="Отдел" tableColumnId="2"/>
      <queryTableField id="3" name="Количество_x000a_иждивенцев" tableColumnId="3"/>
      <queryTableField id="4" name="Всего_x000a_начислено_x000a_, руб." tableColumnId="4"/>
      <queryTableField id="5" name="% удержания" tableColumnId="5"/>
      <queryTableField id="6" name="Всего_x000a_удержано,_x000a_руб." tableColumnId="6"/>
      <queryTableField id="7" name="Сумма_x000a_к_x000a_выдаче,_x000a_руб.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E81FD-9A75-4823-8F8E-FBE11F87B1A3}" name="Table072__Page_47" displayName="Table072__Page_47" ref="A1:H12" tableType="queryTable" totalsRowCount="1" headerRowDxfId="15" headerRowCellStyle="Вывод" dataCellStyle="Вывод">
  <autoFilter ref="A1:H11" xr:uid="{82DE81FD-9A75-4823-8F8E-FBE11F87B1A3}"/>
  <sortState xmlns:xlrd2="http://schemas.microsoft.com/office/spreadsheetml/2017/richdata2" ref="A2:G11">
    <sortCondition ref="B1:B11"/>
  </sortState>
  <tableColumns count="8">
    <tableColumn id="1" xr3:uid="{CEA729F0-4857-44AB-80EE-523137559D8F}" uniqueName="1" name="Ф.И.О." totalsRowLabel="Итог" queryTableFieldId="1" dataDxfId="14" totalsRowDxfId="6" dataCellStyle="Вывод"/>
    <tableColumn id="2" xr3:uid="{E5261E1B-7B80-4E30-8908-BD4C9F4B9094}" uniqueName="2" name="Отдел" queryTableFieldId="2" dataDxfId="13" totalsRowDxfId="5" dataCellStyle="Вывод"/>
    <tableColumn id="3" xr3:uid="{96C9E596-3DCE-4502-BB8B-C1680A16F10B}" uniqueName="3" name="Количество иждивенцев" queryTableFieldId="3" dataDxfId="12" totalsRowDxfId="4" dataCellStyle="Вывод"/>
    <tableColumn id="4" xr3:uid="{7E3E021F-8CB0-4FF1-B07C-832D92C1848C}" uniqueName="4" name="Всего начислено, руб." queryTableFieldId="4" dataDxfId="11" totalsRowDxfId="3" dataCellStyle="Вывод"/>
    <tableColumn id="5" xr3:uid="{91274EA5-EB1F-49A3-96D6-2A539093936D}" uniqueName="5" name="% удержания" queryTableFieldId="5" dataDxfId="10" totalsRowDxfId="2" dataCellStyle="Вывод"/>
    <tableColumn id="6" xr3:uid="{AC5040F7-9A64-4556-9BD8-02F8778F623E}" uniqueName="6" name="Всего удержано, руб." queryTableFieldId="6" dataDxfId="9" totalsRowDxfId="1" dataCellStyle="Вывод"/>
    <tableColumn id="7" xr3:uid="{8D9AD970-F503-42E6-8F6C-2E283FB5AB08}" uniqueName="7" name="Сумма к выдаче, руб." totalsRowFunction="sum" queryTableFieldId="7" dataDxfId="8" totalsRowDxfId="0" dataCellStyle="Вывод"/>
    <tableColumn id="8" xr3:uid="{1844EFDB-189D-41FA-9D07-B74EAAA9B595}" uniqueName="8" name="Сумма количества иждивенцев по отделам" queryTableFieldId="8" dataDxfId="7" dataCellStyle="Вывод">
      <calculatedColumnFormula>MATCH(1,B:B,0)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5947-FA9C-4AF1-BE66-D5A08CAC9D25}">
  <dimension ref="A1:H13"/>
  <sheetViews>
    <sheetView tabSelected="1" workbookViewId="0">
      <selection activeCell="H5" sqref="H5"/>
    </sheetView>
  </sheetViews>
  <sheetFormatPr defaultRowHeight="15" x14ac:dyDescent="0.25"/>
  <cols>
    <col min="1" max="1" width="19.28515625" style="12" bestFit="1" customWidth="1"/>
    <col min="2" max="2" width="9.140625" style="14"/>
    <col min="3" max="3" width="15" bestFit="1" customWidth="1"/>
    <col min="4" max="4" width="13" style="19" bestFit="1" customWidth="1"/>
    <col min="5" max="5" width="15.85546875" style="22" bestFit="1" customWidth="1"/>
    <col min="6" max="6" width="22.28515625" style="16" bestFit="1" customWidth="1"/>
    <col min="7" max="7" width="14.28515625" customWidth="1"/>
    <col min="8" max="8" width="14.7109375" customWidth="1"/>
  </cols>
  <sheetData>
    <row r="1" spans="1:8" ht="90" x14ac:dyDescent="0.25">
      <c r="A1" s="10" t="s">
        <v>0</v>
      </c>
      <c r="B1" s="13" t="s">
        <v>1</v>
      </c>
      <c r="C1" s="3" t="s">
        <v>22</v>
      </c>
      <c r="D1" s="17" t="s">
        <v>21</v>
      </c>
      <c r="E1" s="20" t="s">
        <v>2</v>
      </c>
      <c r="F1" s="15" t="s">
        <v>20</v>
      </c>
      <c r="G1" s="3" t="s">
        <v>19</v>
      </c>
      <c r="H1" s="3" t="s">
        <v>24</v>
      </c>
    </row>
    <row r="2" spans="1:8" x14ac:dyDescent="0.25">
      <c r="A2" s="11" t="s">
        <v>11</v>
      </c>
      <c r="B2" s="6">
        <v>1</v>
      </c>
      <c r="C2" s="7">
        <v>0</v>
      </c>
      <c r="D2" s="23">
        <v>420</v>
      </c>
      <c r="E2" s="24">
        <f>IF(Table072__Page_47[[#This Row],[Количество иждивенцев]]&gt;3,0,IF(Table072__Page_47[[#This Row],[Количество иждивенцев]]=3,5,IF(Table072__Page_47[[#This Row],[Количество иждивенцев]]=2,10,IF(Table072__Page_47[[#This Row],[Количество иждивенцев]]=1,12,IF(Table072__Page_47[[#This Row],[Количество иждивенцев]]=0,14)))))/100</f>
        <v>0.14000000000000001</v>
      </c>
      <c r="F2" s="25">
        <f>Table072__Page_47[[#This Row],[Всего начислено, руб.]]*Table072__Page_47[[#This Row],[% удержания]]</f>
        <v>58.800000000000004</v>
      </c>
      <c r="G2" s="25">
        <f>Table072__Page_47[[#This Row],[Всего начислено, руб.]]-Table072__Page_47[[#This Row],[Всего удержано, руб.]]</f>
        <v>361.2</v>
      </c>
      <c r="H2" s="2">
        <f t="shared" ref="H2:H11" si="0">MATCH(1,B:B,0)</f>
        <v>2</v>
      </c>
    </row>
    <row r="3" spans="1:8" x14ac:dyDescent="0.25">
      <c r="A3" s="11" t="s">
        <v>3</v>
      </c>
      <c r="B3" s="6">
        <v>1</v>
      </c>
      <c r="C3" s="7">
        <v>1</v>
      </c>
      <c r="D3" s="23">
        <v>1260</v>
      </c>
      <c r="E3" s="24">
        <f>IF(Table072__Page_47[[#This Row],[Количество иждивенцев]]&gt;3,0,IF(Table072__Page_47[[#This Row],[Количество иждивенцев]]=3,5,IF(Table072__Page_47[[#This Row],[Количество иждивенцев]]=2,10,IF(Table072__Page_47[[#This Row],[Количество иждивенцев]]=1,12,IF(Table072__Page_47[[#This Row],[Количество иждивенцев]]=0,14)))))/100</f>
        <v>0.12</v>
      </c>
      <c r="F3" s="25">
        <f>Table072__Page_47[[#This Row],[Всего начислено, руб.]]*Table072__Page_47[[#This Row],[% удержания]]</f>
        <v>151.19999999999999</v>
      </c>
      <c r="G3" s="25">
        <f>Table072__Page_47[[#This Row],[Всего начислено, руб.]]-Table072__Page_47[[#This Row],[Всего удержано, руб.]]</f>
        <v>1108.8</v>
      </c>
      <c r="H3" s="2">
        <f t="shared" si="0"/>
        <v>2</v>
      </c>
    </row>
    <row r="4" spans="1:8" x14ac:dyDescent="0.25">
      <c r="A4" s="11" t="s">
        <v>8</v>
      </c>
      <c r="B4" s="6">
        <v>1</v>
      </c>
      <c r="C4" s="7">
        <v>3</v>
      </c>
      <c r="D4" s="23">
        <v>630</v>
      </c>
      <c r="E4" s="24">
        <f>IF(Table072__Page_47[[#This Row],[Количество иждивенцев]]&gt;3,0,IF(Table072__Page_47[[#This Row],[Количество иждивенцев]]=3,5,IF(Table072__Page_47[[#This Row],[Количество иждивенцев]]=2,10,IF(Table072__Page_47[[#This Row],[Количество иждивенцев]]=1,12,IF(Table072__Page_47[[#This Row],[Количество иждивенцев]]=0,14)))))/100</f>
        <v>0.05</v>
      </c>
      <c r="F4" s="25">
        <f>Table072__Page_47[[#This Row],[Всего начислено, руб.]]*Table072__Page_47[[#This Row],[% удержания]]</f>
        <v>31.5</v>
      </c>
      <c r="G4" s="25">
        <f>Table072__Page_47[[#This Row],[Всего начислено, руб.]]-Table072__Page_47[[#This Row],[Всего удержано, руб.]]</f>
        <v>598.5</v>
      </c>
      <c r="H4" s="2">
        <f t="shared" si="0"/>
        <v>2</v>
      </c>
    </row>
    <row r="5" spans="1:8" x14ac:dyDescent="0.25">
      <c r="A5" s="11" t="s">
        <v>9</v>
      </c>
      <c r="B5" s="6">
        <v>1</v>
      </c>
      <c r="C5" s="7">
        <v>4</v>
      </c>
      <c r="D5" s="23">
        <v>620</v>
      </c>
      <c r="E5" s="24">
        <f>IF(Table072__Page_47[[#This Row],[Количество иждивенцев]]&gt;3,0,IF(Table072__Page_47[[#This Row],[Количество иждивенцев]]=3,5,IF(Table072__Page_47[[#This Row],[Количество иждивенцев]]=2,10,IF(Table072__Page_47[[#This Row],[Количество иждивенцев]]=1,12,IF(Table072__Page_47[[#This Row],[Количество иждивенцев]]=0,14)))))/100</f>
        <v>0</v>
      </c>
      <c r="F5" s="25">
        <f>Table072__Page_47[[#This Row],[Всего начислено, руб.]]*Table072__Page_47[[#This Row],[% удержания]]</f>
        <v>0</v>
      </c>
      <c r="G5" s="25">
        <f>Table072__Page_47[[#This Row],[Всего начислено, руб.]]-Table072__Page_47[[#This Row],[Всего удержано, руб.]]</f>
        <v>620</v>
      </c>
      <c r="H5" s="2">
        <f t="shared" si="0"/>
        <v>2</v>
      </c>
    </row>
    <row r="6" spans="1:8" x14ac:dyDescent="0.25">
      <c r="A6" s="11" t="s">
        <v>6</v>
      </c>
      <c r="B6" s="6">
        <v>2</v>
      </c>
      <c r="C6" s="7">
        <v>2</v>
      </c>
      <c r="D6" s="23">
        <v>750</v>
      </c>
      <c r="E6" s="24">
        <f>IF(Table072__Page_47[[#This Row],[Количество иждивенцев]]&gt;3,0,IF(Table072__Page_47[[#This Row],[Количество иждивенцев]]=3,5,IF(Table072__Page_47[[#This Row],[Количество иждивенцев]]=2,10,IF(Table072__Page_47[[#This Row],[Количество иждивенцев]]=1,12,IF(Table072__Page_47[[#This Row],[Количество иждивенцев]]=0,14)))))/100</f>
        <v>0.1</v>
      </c>
      <c r="F6" s="25">
        <f>Table072__Page_47[[#This Row],[Всего начислено, руб.]]*Table072__Page_47[[#This Row],[% удержания]]</f>
        <v>75</v>
      </c>
      <c r="G6" s="25">
        <f>Table072__Page_47[[#This Row],[Всего начислено, руб.]]-Table072__Page_47[[#This Row],[Всего удержано, руб.]]</f>
        <v>675</v>
      </c>
      <c r="H6" s="2">
        <f t="shared" si="0"/>
        <v>2</v>
      </c>
    </row>
    <row r="7" spans="1:8" x14ac:dyDescent="0.25">
      <c r="A7" s="11" t="s">
        <v>5</v>
      </c>
      <c r="B7" s="6">
        <v>2</v>
      </c>
      <c r="C7" s="7">
        <v>3</v>
      </c>
      <c r="D7" s="23">
        <v>800</v>
      </c>
      <c r="E7" s="24">
        <f>IF(Table072__Page_47[[#This Row],[Количество иждивенцев]]&gt;3,0,IF(Table072__Page_47[[#This Row],[Количество иждивенцев]]=3,5,IF(Table072__Page_47[[#This Row],[Количество иждивенцев]]=2,10,IF(Table072__Page_47[[#This Row],[Количество иждивенцев]]=1,12,IF(Table072__Page_47[[#This Row],[Количество иждивенцев]]=0,14)))))/100</f>
        <v>0.05</v>
      </c>
      <c r="F7" s="25">
        <f>Table072__Page_47[[#This Row],[Всего начислено, руб.]]*Table072__Page_47[[#This Row],[% удержания]]</f>
        <v>40</v>
      </c>
      <c r="G7" s="25">
        <f>Table072__Page_47[[#This Row],[Всего начислено, руб.]]-Table072__Page_47[[#This Row],[Всего удержано, руб.]]</f>
        <v>760</v>
      </c>
      <c r="H7" s="2">
        <f t="shared" si="0"/>
        <v>2</v>
      </c>
    </row>
    <row r="8" spans="1:8" x14ac:dyDescent="0.25">
      <c r="A8" s="11" t="s">
        <v>7</v>
      </c>
      <c r="B8" s="6">
        <v>3</v>
      </c>
      <c r="C8" s="7">
        <v>1</v>
      </c>
      <c r="D8" s="23">
        <v>715</v>
      </c>
      <c r="E8" s="24">
        <f>IF(Table072__Page_47[[#This Row],[Количество иждивенцев]]&gt;3,0,IF(Table072__Page_47[[#This Row],[Количество иждивенцев]]=3,5,IF(Table072__Page_47[[#This Row],[Количество иждивенцев]]=2,10,IF(Table072__Page_47[[#This Row],[Количество иждивенцев]]=1,12,IF(Table072__Page_47[[#This Row],[Количество иждивенцев]]=0,14)))))/100</f>
        <v>0.12</v>
      </c>
      <c r="F8" s="25">
        <f>Table072__Page_47[[#This Row],[Всего начислено, руб.]]*Table072__Page_47[[#This Row],[% удержания]]</f>
        <v>85.8</v>
      </c>
      <c r="G8" s="25">
        <f>Table072__Page_47[[#This Row],[Всего начислено, руб.]]-Table072__Page_47[[#This Row],[Всего удержано, руб.]]</f>
        <v>629.20000000000005</v>
      </c>
      <c r="H8" s="2">
        <f t="shared" si="0"/>
        <v>2</v>
      </c>
    </row>
    <row r="9" spans="1:8" x14ac:dyDescent="0.25">
      <c r="A9" s="11" t="s">
        <v>10</v>
      </c>
      <c r="B9" s="6">
        <v>3</v>
      </c>
      <c r="C9" s="7">
        <v>1</v>
      </c>
      <c r="D9" s="23">
        <v>560</v>
      </c>
      <c r="E9" s="24">
        <f>IF(Table072__Page_47[[#This Row],[Количество иждивенцев]]&gt;3,0,IF(Table072__Page_47[[#This Row],[Количество иждивенцев]]=3,5,IF(Table072__Page_47[[#This Row],[Количество иждивенцев]]=2,10,IF(Table072__Page_47[[#This Row],[Количество иждивенцев]]=1,12,IF(Table072__Page_47[[#This Row],[Количество иждивенцев]]=0,14)))))/100</f>
        <v>0.12</v>
      </c>
      <c r="F9" s="25">
        <f>Table072__Page_47[[#This Row],[Всего начислено, руб.]]*Table072__Page_47[[#This Row],[% удержания]]</f>
        <v>67.2</v>
      </c>
      <c r="G9" s="25">
        <f>Table072__Page_47[[#This Row],[Всего начислено, руб.]]-Table072__Page_47[[#This Row],[Всего удержано, руб.]]</f>
        <v>492.8</v>
      </c>
      <c r="H9" s="2">
        <f t="shared" si="0"/>
        <v>2</v>
      </c>
    </row>
    <row r="10" spans="1:8" x14ac:dyDescent="0.25">
      <c r="A10" s="11" t="s">
        <v>12</v>
      </c>
      <c r="B10" s="6">
        <v>3</v>
      </c>
      <c r="C10" s="7">
        <v>1</v>
      </c>
      <c r="D10" s="23">
        <v>250</v>
      </c>
      <c r="E10" s="24">
        <f>IF(Table072__Page_47[[#This Row],[Количество иждивенцев]]&gt;3,0,IF(Table072__Page_47[[#This Row],[Количество иждивенцев]]=3,5,IF(Table072__Page_47[[#This Row],[Количество иждивенцев]]=2,10,IF(Table072__Page_47[[#This Row],[Количество иждивенцев]]=1,12,IF(Table072__Page_47[[#This Row],[Количество иждивенцев]]=0,14)))))/100</f>
        <v>0.12</v>
      </c>
      <c r="F10" s="25">
        <f>Table072__Page_47[[#This Row],[Всего начислено, руб.]]*Table072__Page_47[[#This Row],[% удержания]]</f>
        <v>30</v>
      </c>
      <c r="G10" s="25">
        <f>Table072__Page_47[[#This Row],[Всего начислено, руб.]]-Table072__Page_47[[#This Row],[Всего удержано, руб.]]</f>
        <v>220</v>
      </c>
      <c r="H10" s="2">
        <f t="shared" si="0"/>
        <v>2</v>
      </c>
    </row>
    <row r="11" spans="1:8" x14ac:dyDescent="0.25">
      <c r="A11" s="11" t="s">
        <v>4</v>
      </c>
      <c r="B11" s="6">
        <v>3</v>
      </c>
      <c r="C11" s="7">
        <v>2</v>
      </c>
      <c r="D11" s="23">
        <v>1100</v>
      </c>
      <c r="E11" s="24">
        <f>IF(Table072__Page_47[[#This Row],[Количество иждивенцев]]&gt;3,0,IF(Table072__Page_47[[#This Row],[Количество иждивенцев]]=3,5,IF(Table072__Page_47[[#This Row],[Количество иждивенцев]]=2,10,IF(Table072__Page_47[[#This Row],[Количество иждивенцев]]=1,12,IF(Table072__Page_47[[#This Row],[Количество иждивенцев]]=0,14)))))/100</f>
        <v>0.1</v>
      </c>
      <c r="F11" s="25">
        <f>Table072__Page_47[[#This Row],[Всего начислено, руб.]]*Table072__Page_47[[#This Row],[% удержания]]</f>
        <v>110</v>
      </c>
      <c r="G11" s="25">
        <f>Table072__Page_47[[#This Row],[Всего начислено, руб.]]-Table072__Page_47[[#This Row],[Всего удержано, руб.]]</f>
        <v>990</v>
      </c>
      <c r="H11" s="2">
        <f t="shared" si="0"/>
        <v>2</v>
      </c>
    </row>
    <row r="12" spans="1:8" x14ac:dyDescent="0.25">
      <c r="A12" s="26" t="s">
        <v>16</v>
      </c>
      <c r="B12" s="27"/>
      <c r="C12" s="28"/>
      <c r="D12" s="29"/>
      <c r="E12" s="30"/>
      <c r="F12" s="31"/>
      <c r="G12" s="31">
        <f>SUBTOTAL(109,Table072__Page_47[Сумма к выдаче, руб.])</f>
        <v>6455.5</v>
      </c>
    </row>
    <row r="13" spans="1:8" x14ac:dyDescent="0.25">
      <c r="A13" s="11"/>
      <c r="B13" s="6"/>
      <c r="C13" s="2"/>
      <c r="D13" s="18"/>
      <c r="E13" s="21"/>
      <c r="F13" s="5"/>
      <c r="G1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1574-770D-452D-AD2F-9D6615B8FF16}">
  <dimension ref="A3:D15"/>
  <sheetViews>
    <sheetView zoomScaleNormal="100" workbookViewId="0">
      <selection activeCell="A10" sqref="A10"/>
    </sheetView>
  </sheetViews>
  <sheetFormatPr defaultRowHeight="15" x14ac:dyDescent="0.25"/>
  <cols>
    <col min="1" max="1" width="11.85546875" bestFit="1" customWidth="1"/>
    <col min="2" max="2" width="36.42578125" bestFit="1" customWidth="1"/>
    <col min="3" max="3" width="35.28515625" bestFit="1" customWidth="1"/>
    <col min="4" max="4" width="22.42578125" bestFit="1" customWidth="1"/>
    <col min="5" max="5" width="5" bestFit="1" customWidth="1"/>
    <col min="6" max="6" width="4" bestFit="1" customWidth="1"/>
    <col min="7" max="7" width="35.28515625" bestFit="1" customWidth="1"/>
    <col min="8" max="8" width="6" bestFit="1" customWidth="1"/>
    <col min="9" max="9" width="4" bestFit="1" customWidth="1"/>
    <col min="10" max="10" width="5" bestFit="1" customWidth="1"/>
    <col min="11" max="11" width="2" bestFit="1" customWidth="1"/>
    <col min="12" max="12" width="22.42578125" bestFit="1" customWidth="1"/>
    <col min="13" max="13" width="7" bestFit="1" customWidth="1"/>
    <col min="14" max="14" width="5" bestFit="1" customWidth="1"/>
    <col min="15" max="15" width="7" bestFit="1" customWidth="1"/>
    <col min="16" max="18" width="4" bestFit="1" customWidth="1"/>
    <col min="19" max="19" width="6.5703125" bestFit="1" customWidth="1"/>
    <col min="20" max="20" width="6" bestFit="1" customWidth="1"/>
    <col min="21" max="21" width="4" bestFit="1" customWidth="1"/>
    <col min="22" max="23" width="6.5703125" bestFit="1" customWidth="1"/>
    <col min="24" max="24" width="22.42578125" bestFit="1" customWidth="1"/>
    <col min="25" max="25" width="7" bestFit="1" customWidth="1"/>
    <col min="26" max="26" width="6" bestFit="1" customWidth="1"/>
    <col min="27" max="27" width="4" bestFit="1" customWidth="1"/>
    <col min="28" max="28" width="7" bestFit="1" customWidth="1"/>
    <col min="29" max="30" width="4" bestFit="1" customWidth="1"/>
    <col min="31" max="31" width="6.5703125" bestFit="1" customWidth="1"/>
    <col min="32" max="32" width="6" bestFit="1" customWidth="1"/>
    <col min="33" max="33" width="4" bestFit="1" customWidth="1"/>
    <col min="34" max="34" width="6.5703125" bestFit="1" customWidth="1"/>
    <col min="35" max="35" width="39.7109375" bestFit="1" customWidth="1"/>
  </cols>
  <sheetData>
    <row r="3" spans="1:4" x14ac:dyDescent="0.25">
      <c r="A3" s="4" t="s">
        <v>1</v>
      </c>
      <c r="B3" t="s">
        <v>14</v>
      </c>
      <c r="C3" t="s">
        <v>15</v>
      </c>
      <c r="D3" t="s">
        <v>23</v>
      </c>
    </row>
    <row r="4" spans="1:4" x14ac:dyDescent="0.25">
      <c r="A4" s="9">
        <v>1</v>
      </c>
      <c r="B4" s="1"/>
      <c r="C4" s="1"/>
      <c r="D4" s="1"/>
    </row>
    <row r="5" spans="1:4" x14ac:dyDescent="0.25">
      <c r="A5" s="8">
        <v>0</v>
      </c>
      <c r="B5" s="1">
        <v>420</v>
      </c>
      <c r="C5" s="1">
        <v>58.800000000000004</v>
      </c>
      <c r="D5" s="1">
        <v>361.2</v>
      </c>
    </row>
    <row r="6" spans="1:4" x14ac:dyDescent="0.25">
      <c r="A6" s="8">
        <v>1</v>
      </c>
      <c r="B6" s="1">
        <v>1260</v>
      </c>
      <c r="C6" s="1">
        <v>151.19999999999999</v>
      </c>
      <c r="D6" s="1">
        <v>1108.8</v>
      </c>
    </row>
    <row r="7" spans="1:4" x14ac:dyDescent="0.25">
      <c r="A7" s="8">
        <v>3</v>
      </c>
      <c r="B7" s="1">
        <v>630</v>
      </c>
      <c r="C7" s="1">
        <v>31.5</v>
      </c>
      <c r="D7" s="1">
        <v>598.5</v>
      </c>
    </row>
    <row r="8" spans="1:4" x14ac:dyDescent="0.25">
      <c r="A8" s="8">
        <v>4</v>
      </c>
      <c r="B8" s="1">
        <v>620</v>
      </c>
      <c r="C8" s="1">
        <v>0</v>
      </c>
      <c r="D8" s="1">
        <v>620</v>
      </c>
    </row>
    <row r="9" spans="1:4" x14ac:dyDescent="0.25">
      <c r="A9" s="9" t="s">
        <v>17</v>
      </c>
      <c r="B9" s="1">
        <v>2930</v>
      </c>
      <c r="C9" s="1">
        <v>241.5</v>
      </c>
      <c r="D9" s="1">
        <v>2688.5</v>
      </c>
    </row>
    <row r="10" spans="1:4" x14ac:dyDescent="0.25">
      <c r="A10" s="9">
        <v>2</v>
      </c>
      <c r="B10" s="1">
        <v>1550</v>
      </c>
      <c r="C10" s="1">
        <v>115</v>
      </c>
      <c r="D10" s="1">
        <v>1435</v>
      </c>
    </row>
    <row r="11" spans="1:4" x14ac:dyDescent="0.25">
      <c r="A11" s="9">
        <v>3</v>
      </c>
      <c r="B11" s="1"/>
      <c r="C11" s="1"/>
      <c r="D11" s="1"/>
    </row>
    <row r="12" spans="1:4" x14ac:dyDescent="0.25">
      <c r="A12" s="8">
        <v>1</v>
      </c>
      <c r="B12" s="1">
        <v>1525</v>
      </c>
      <c r="C12" s="1">
        <v>183</v>
      </c>
      <c r="D12" s="1">
        <v>1342</v>
      </c>
    </row>
    <row r="13" spans="1:4" x14ac:dyDescent="0.25">
      <c r="A13" s="8">
        <v>2</v>
      </c>
      <c r="B13" s="1">
        <v>1100</v>
      </c>
      <c r="C13" s="1">
        <v>110</v>
      </c>
      <c r="D13" s="1">
        <v>990</v>
      </c>
    </row>
    <row r="14" spans="1:4" x14ac:dyDescent="0.25">
      <c r="A14" s="9" t="s">
        <v>18</v>
      </c>
      <c r="B14" s="1">
        <v>2625</v>
      </c>
      <c r="C14" s="1">
        <v>293</v>
      </c>
      <c r="D14" s="1">
        <v>2332</v>
      </c>
    </row>
    <row r="15" spans="1:4" x14ac:dyDescent="0.25">
      <c r="A15" s="9" t="s">
        <v>13</v>
      </c>
      <c r="B15" s="1">
        <v>7105</v>
      </c>
      <c r="C15" s="1">
        <v>649.5</v>
      </c>
      <c r="D15" s="1">
        <v>6455.5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9 Y I p W a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P W C K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g i l Z v K A M B x E C A A C l A w A A E w A c A E Z v c m 1 1 b G F z L 1 N l Y 3 R p b 2 4 x L m 0 g o h g A K K A U A A A A A A A A A A A A A A A A A A A A A A A A A A A A j V J d a x N B F H 0 P 5 D 8 M E 4 Q s L I v V Y s G y D 5 I i 5 s l A 4 1 M 2 h L G Z 2 M X Z 2 b A 7 F W M I t C o q 9 K H Q l w Y f q q L g a 5 q a u u a r f + H O P / L O b h O x U e j C 7 s C 9 e 8 4 9 5 8 y N + Y 7 y Q 0 m 2 s 3 N t M 5 / L 5 + J d F v E m K d A q e y r 4 7 Y 0 7 p F h h z z h Z 3 7 A o c Y n g K p 8 j + E B f H + j X M N f v Y Q Y J j L F X a b a c F B U X H / q C O 6 V Q K i 5 V X K S l + 9 6 T m E e x F 0 Q i F N 5 j y b c i / w X 3 4 D M M 4 C w l S e A X y R h h 4 s F 3 Q 5 l W x 3 C p 3 + A 3 8 e A Y v s K J B 3 2 Y 6 b e I 2 Y c p D B B g / h l 4 v m y F U c C U / 5 w 1 w p Y f y w 5 v t C N f h K 9 2 u f Q 7 r N F G d f h S y y a 1 c t A W P E B t z B h 3 6 Z p z l 9 Y t O 3 O 2 N O 6 u m O z W y k 1 3 m Q y t 9 2 p b T L H 6 F b B A 4 R P K H + p D / Q F G i J j p Q x g R + I k m z 4 0 v 0 z R W T J A p i V O J w i B U / B F n T Y y n u G B G i V e d B 0 J s 7 z D B o t h V 0 R 5 f i s R Z f S S e p n M W s z B B E 8 f l H / 5 q x G R s g i m F Y i + Q 1 U 4 b L + f m O u 1 u l 8 I 3 B / o O n D r U J g r x R P G X q m c T 7 J z i u B / I M M F W W a p 7 6 4 4 Z k P U + p k Q J J j d K M x z C v F A U L Q v 1 X S A o w Q K O 1 u / w O / w H / F g f Y O d 8 A Z r h T e M 2 Y H G S K s 7 K N t H 7 u B x n z i r B L Y I N 1 I Z b c o G 2 8 P b 0 0 a q B v 6 d c Q 8 z t r L o c c Q 3 8 B e t T s 4 O Z x H F 2 Y K r I Y t S O / o / v W f m c L 2 9 y k 5 u / A V B L A Q I t A B Q A A g A I A P W C K V m o F K t r p Q A A A P c A A A A S A A A A A A A A A A A A A A A A A A A A A A B D b 2 5 m a W c v U G F j a 2 F n Z S 5 4 b W x Q S w E C L Q A U A A I A C A D 1 g i l Z D 8 r p q 6 Q A A A D p A A A A E w A A A A A A A A A A A A A A A A D x A A A A W 0 N v b n R l b n R f V H l w Z X N d L n h t b F B L A Q I t A B Q A A g A I A P W C K V m 8 o A w H E Q I A A K U D A A A T A A A A A A A A A A A A A A A A A O I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Q A A A A A A A A b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c y J T I w K F B h Z 2 U l M j A 0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U Y W J s Z T A 3 M l 9 f U G F n Z V 8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y M z o 0 M i 4 2 M D I y M z Y 1 W i I g L z 4 8 R W 5 0 c n k g V H l w Z T 0 i R m l s b E N v b H V t b l R 5 c G V z I i B W Y W x 1 Z T 0 i c 0 J n T U R B d 1 l H Q m c 9 P S I g L z 4 8 R W 5 0 c n k g V H l w Z T 0 i R m l s b E N v b H V t b k 5 h b W V z I i B W Y W x 1 Z T 0 i c 1 s m c X V v d D v Q p C 7 Q m C 7 Q n i 4 m c X V v d D s s J n F 1 b 3 Q 7 0 J 7 R g t C 0 0 L X Q u y Z x d W 9 0 O y w m c X V v d D v Q m t C + 0 L v Q u N G H 0 L X R g d G C 0 L L Q v l x u 0 L j Q t t C 0 0 L j Q s t C 1 0 L 3 R h t C 1 0 L I m c X V v d D s s J n F 1 b 3 Q 7 0 J L R g d C 1 0 L P Q v l x u 0 L 3 Q s N G H 0 L j R g d C 7 0 L X Q v d C + X G 4 s I N G A 0 Y P Q s S 4 m c X V v d D s s J n F 1 b 3 Q 7 J S D R g 9 C 0 0 L X R g N C 2 0 L D Q v d C 4 0 Y 8 m c X V v d D s s J n F 1 b 3 Q 7 0 J L R g d C 1 0 L P Q v l x u 0 Y P Q t N C 1 0 Y D Q t t C w 0 L 3 Q v i x c b t G A 0 Y P Q s S 4 m c X V v d D s s J n F 1 b 3 Q 7 0 K H R g 9 C 8 0 L z Q s F x u 0 L p c b t C y 0 Y v Q t N C w 0 Y f Q t S x c b t G A 0 Y P Q s S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3 M i A o U G F n Z S A 0 N y k v 0 J j Q t 9 C 8 0 L X Q v d C 1 0 L 3 Q v d G L 0 L k g 0 Y L Q u N C / L n v Q p C 7 Q m C 7 Q n i 4 s M H 0 m c X V v d D s s J n F 1 b 3 Q 7 U 2 V j d G l v b j E v V G F i b G U w N z I g K F B h Z 2 U g N D c p L 9 C Y 0 L f Q v N C 1 0 L 3 Q t d C 9 0 L 3 R i 9 C 5 I N G C 0 L j Q v y 5 7 0 J 7 R g t C 0 0 L X Q u y w x f S Z x d W 9 0 O y w m c X V v d D t T Z W N 0 a W 9 u M S 9 U Y W J s Z T A 3 M i A o U G F n Z S A 0 N y k v 0 J j Q t 9 C 8 0 L X Q v d C 1 0 L 3 Q v d G L 0 L k g 0 Y L Q u N C / L n v Q m t C + 0 L v Q u N G H 0 L X R g d G C 0 L L Q v l x u 0 L j Q t t C 0 0 L j Q s t C 1 0 L 3 R h t C 1 0 L I s M n 0 m c X V v d D s s J n F 1 b 3 Q 7 U 2 V j d G l v b j E v V G F i b G U w N z I g K F B h Z 2 U g N D c p L 9 C Y 0 L f Q v N C 1 0 L 3 Q t d C 9 0 L 3 R i 9 C 5 I N G C 0 L j Q v y 5 7 0 J L R g d C 1 0 L P Q v l x u 0 L 3 Q s N G H 0 L j R g d C 7 0 L X Q v d C + X G 4 s I N G A 0 Y P Q s S 4 s M 3 0 m c X V v d D s s J n F 1 b 3 Q 7 U 2 V j d G l v b j E v V G F i b G U w N z I g K F B h Z 2 U g N D c p L 9 C Y 0 L f Q v N C 1 0 L 3 Q t d C 9 0 L 3 R i 9 C 5 I N G C 0 L j Q v y 5 7 J S D R g 9 C 0 0 L X R g N C 2 0 L D Q v d C 4 0 Y 8 s N H 0 m c X V v d D s s J n F 1 b 3 Q 7 U 2 V j d G l v b j E v V G F i b G U w N z I g K F B h Z 2 U g N D c p L 9 C Y 0 L f Q v N C 1 0 L 3 Q t d C 9 0 L 3 R i 9 C 5 I N G C 0 L j Q v y 5 7 0 J L R g d C 1 0 L P Q v l x u 0 Y P Q t N C 1 0 Y D Q t t C w 0 L 3 Q v i x c b t G A 0 Y P Q s S 4 s N X 0 m c X V v d D s s J n F 1 b 3 Q 7 U 2 V j d G l v b j E v V G F i b G U w N z I g K F B h Z 2 U g N D c p L 9 C Y 0 L f Q v N C 1 0 L 3 Q t d C 9 0 L 3 R i 9 C 5 I N G C 0 L j Q v y 5 7 0 K H R g 9 C 8 0 L z Q s F x u 0 L p c b t C y 0 Y v Q t N C w 0 Y f Q t S x c b t G A 0 Y P Q s S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N z I g K F B h Z 2 U g N D c p L 9 C Y 0 L f Q v N C 1 0 L 3 Q t d C 9 0 L 3 R i 9 C 5 I N G C 0 L j Q v y 5 7 0 K Q u 0 J g u 0 J 4 u L D B 9 J n F 1 b 3 Q 7 L C Z x d W 9 0 O 1 N l Y 3 R p b 2 4 x L 1 R h Y m x l M D c y I C h Q Y W d l I D Q 3 K S / Q m N C 3 0 L z Q t d C 9 0 L X Q v d C 9 0 Y v Q u S D R g t C 4 0 L 8 u e 9 C e 0 Y L Q t N C 1 0 L s s M X 0 m c X V v d D s s J n F 1 b 3 Q 7 U 2 V j d G l v b j E v V G F i b G U w N z I g K F B h Z 2 U g N D c p L 9 C Y 0 L f Q v N C 1 0 L 3 Q t d C 9 0 L 3 R i 9 C 5 I N G C 0 L j Q v y 5 7 0 J r Q v t C 7 0 L j R h 9 C 1 0 Y H R g t C y 0 L 5 c b t C 4 0 L b Q t N C 4 0 L L Q t d C 9 0 Y b Q t d C y L D J 9 J n F 1 b 3 Q 7 L C Z x d W 9 0 O 1 N l Y 3 R p b 2 4 x L 1 R h Y m x l M D c y I C h Q Y W d l I D Q 3 K S / Q m N C 3 0 L z Q t d C 9 0 L X Q v d C 9 0 Y v Q u S D R g t C 4 0 L 8 u e 9 C S 0 Y H Q t d C z 0 L 5 c b t C 9 0 L D R h 9 C 4 0 Y H Q u 9 C 1 0 L 3 Q v l x u L C D R g N G D 0 L E u L D N 9 J n F 1 b 3 Q 7 L C Z x d W 9 0 O 1 N l Y 3 R p b 2 4 x L 1 R h Y m x l M D c y I C h Q Y W d l I D Q 3 K S / Q m N C 3 0 L z Q t d C 9 0 L X Q v d C 9 0 Y v Q u S D R g t C 4 0 L 8 u e y U g 0 Y P Q t N C 1 0 Y D Q t t C w 0 L 3 Q u N G P L D R 9 J n F 1 b 3 Q 7 L C Z x d W 9 0 O 1 N l Y 3 R p b 2 4 x L 1 R h Y m x l M D c y I C h Q Y W d l I D Q 3 K S / Q m N C 3 0 L z Q t d C 9 0 L X Q v d C 9 0 Y v Q u S D R g t C 4 0 L 8 u e 9 C S 0 Y H Q t d C z 0 L 5 c b t G D 0 L T Q t d G A 0 L b Q s N C 9 0 L 4 s X G 7 R g N G D 0 L E u L D V 9 J n F 1 b 3 Q 7 L C Z x d W 9 0 O 1 N l Y 3 R p b 2 4 x L 1 R h Y m x l M D c y I C h Q Y W d l I D Q 3 K S / Q m N C 3 0 L z Q t d C 9 0 L X Q v d C 9 0 Y v Q u S D R g t C 4 0 L 8 u e 9 C h 0 Y P Q v N C 8 0 L B c b t C 6 X G 7 Q s t G L 0 L T Q s N G H 0 L U s X G 7 R g N G D 0 L E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3 M i U y M C h Q Y W d l J T I w N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y J T I w K F B h Z 2 U l M j A 0 N y k v V G F i b G U w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i U y M C h Q Y W d l J T I w N D c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y J T I w K F B h Z 2 U l M j A 0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n w w X k 4 3 Z G g H q h 6 5 e j c 0 U A A A A A A g A A A A A A E G Y A A A A B A A A g A A A A 3 y S L t w R J 0 d O K 1 y n P 7 W s 1 W w 6 + 7 c p W d X f g H 4 P o L n Z S l d U A A A A A D o A A A A A C A A A g A A A A e e F H u i p d t G b M z 5 p N T U n V 6 W j 7 c z m f K E n y 6 E / 0 0 0 z P g E l Q A A A A j A o S p u b o N 8 l 7 U x r q m V d O / J F M Z t h I J U B n 9 w 1 2 U A x q j j B V S a R X b g p z j B Y K e G r J 3 l C 8 T 5 N r d v k M E E 8 m + p v F C b U z R M t S E i p x 7 k T Y q P g w G l 7 r I t h A A A A A m w 8 c f W j G q F y K / Z U i f 1 G p M i 1 C i h D o + e Z B i 4 P I 3 d z Q W y b A i a U L V y y n c 5 Z H W b u 7 4 G A S 1 c K f y F j r A R T 7 M G t Y b s T q v w = = < / D a t a M a s h u p > 
</file>

<file path=customXml/itemProps1.xml><?xml version="1.0" encoding="utf-8"?>
<ds:datastoreItem xmlns:ds="http://schemas.openxmlformats.org/officeDocument/2006/customXml" ds:itemID="{F0100A3E-4DB6-45D0-A0B7-A74E389A5A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Table072 (Page 47)</vt:lpstr>
      <vt:lpstr>Лист4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Адлет Мухамеджан</dc:creator>
  <cp:lastModifiedBy>Адлет Мухамеджан</cp:lastModifiedBy>
  <dcterms:created xsi:type="dcterms:W3CDTF">2015-06-05T18:19:34Z</dcterms:created>
  <dcterms:modified xsi:type="dcterms:W3CDTF">2024-09-10T08:01:45Z</dcterms:modified>
</cp:coreProperties>
</file>