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anerjee/Desktop/"/>
    </mc:Choice>
  </mc:AlternateContent>
  <xr:revisionPtr revIDLastSave="0" documentId="8_{D02BB8E7-B65D-E94D-A8B1-8ADE0A9D6D76}" xr6:coauthVersionLast="47" xr6:coauthVersionMax="47" xr10:uidLastSave="{00000000-0000-0000-0000-000000000000}"/>
  <bookViews>
    <workbookView xWindow="0" yWindow="0" windowWidth="28800" windowHeight="18000" activeTab="10" xr2:uid="{36F2C63B-68BF-4C40-8A24-935F22E5A041}"/>
  </bookViews>
  <sheets>
    <sheet name="Scenario 1C" sheetId="7" r:id="rId1"/>
    <sheet name="CAGR" sheetId="6" r:id="rId2"/>
    <sheet name="Scenario 2" sheetId="1" r:id="rId3"/>
    <sheet name="Scenario 3" sheetId="2" r:id="rId4"/>
    <sheet name="Scenario 4" sheetId="3" r:id="rId5"/>
    <sheet name="Scenario 5" sheetId="4" r:id="rId6"/>
    <sheet name="Scenario 6" sheetId="5" r:id="rId7"/>
    <sheet name="1 yr rolling" sheetId="9" r:id="rId8"/>
    <sheet name="3 yr rolling" sheetId="10" r:id="rId9"/>
    <sheet name="5 yr rolling" sheetId="11" r:id="rId10"/>
    <sheet name="Working" sheetId="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9" l="1"/>
  <c r="E7" i="11"/>
  <c r="E8" i="11"/>
  <c r="E9" i="11"/>
  <c r="E10" i="11"/>
  <c r="E11" i="11"/>
  <c r="E12" i="11"/>
  <c r="E13" i="11"/>
  <c r="E14" i="11"/>
  <c r="E15" i="11"/>
  <c r="H14" i="11"/>
  <c r="E16" i="11"/>
  <c r="E17" i="11"/>
  <c r="E18" i="11"/>
  <c r="E19" i="11"/>
  <c r="E20" i="11"/>
  <c r="E21" i="11"/>
  <c r="E22" i="11"/>
  <c r="E23" i="11"/>
  <c r="E24" i="1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I15" i="10"/>
  <c r="B28" i="11"/>
  <c r="B28" i="10"/>
  <c r="E3" i="9"/>
  <c r="E4" i="9"/>
  <c r="E5" i="9"/>
  <c r="E6" i="9"/>
  <c r="E7" i="9"/>
  <c r="E8" i="9"/>
  <c r="E9" i="9"/>
  <c r="E10" i="9"/>
  <c r="H17" i="9"/>
  <c r="E11" i="9"/>
  <c r="H16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B28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7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5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3" i="8"/>
  <c r="C4" i="7"/>
  <c r="C5" i="7"/>
  <c r="C6" i="7"/>
  <c r="C7" i="7"/>
  <c r="C3" i="7"/>
  <c r="B4" i="6"/>
  <c r="B15" i="6"/>
  <c r="B14" i="6"/>
  <c r="B5" i="6"/>
  <c r="D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K28" i="8"/>
  <c r="H18" i="9"/>
  <c r="E28" i="10"/>
  <c r="H16" i="11"/>
  <c r="H15" i="11"/>
  <c r="E28" i="8"/>
  <c r="I17" i="10"/>
  <c r="H28" i="8"/>
  <c r="I16" i="10"/>
  <c r="E28" i="11"/>
</calcChain>
</file>

<file path=xl/sharedStrings.xml><?xml version="1.0" encoding="utf-8"?>
<sst xmlns="http://schemas.openxmlformats.org/spreadsheetml/2006/main" count="212" uniqueCount="107">
  <si>
    <t>Dates</t>
  </si>
  <si>
    <t>Cashflows</t>
  </si>
  <si>
    <t>IRR</t>
  </si>
  <si>
    <t>XIRR</t>
  </si>
  <si>
    <t>Premium Paid (Outflows)</t>
  </si>
  <si>
    <t>Money-Back (Inflows)</t>
  </si>
  <si>
    <t>Net Cashflows</t>
  </si>
  <si>
    <t>Observations</t>
  </si>
  <si>
    <t>Inputs/Ouput</t>
  </si>
  <si>
    <t>Guidelines</t>
  </si>
  <si>
    <t>Type</t>
  </si>
  <si>
    <t>Begin=1, End=0; depends completely on PMT</t>
  </si>
  <si>
    <t>Number of Years</t>
  </si>
  <si>
    <t>Period of observation in years</t>
  </si>
  <si>
    <t>Nper</t>
  </si>
  <si>
    <t>Nper= No. of years * Number of regular cashflows per year</t>
  </si>
  <si>
    <t>Rate</t>
  </si>
  <si>
    <t>As expressed</t>
  </si>
  <si>
    <t>PV</t>
  </si>
  <si>
    <t>One-time cashflow at the Beginning of the Observation Period</t>
  </si>
  <si>
    <t xml:space="preserve">PMT </t>
  </si>
  <si>
    <t>1st regular cashflow amount</t>
  </si>
  <si>
    <t>FV</t>
  </si>
  <si>
    <t>One-time cashflow at the End of the Observation Period</t>
  </si>
  <si>
    <t>Number of regular cashflows per year</t>
  </si>
  <si>
    <t>In case of no regular cashflows, it will be 1</t>
  </si>
  <si>
    <t>Number of times rate is compunded per year</t>
  </si>
  <si>
    <t>For MF=1, Bank FDs and RDs=4, EMI=12</t>
  </si>
  <si>
    <t>Effective Rate</t>
  </si>
  <si>
    <t>APR per payment period</t>
  </si>
  <si>
    <t>Values</t>
  </si>
  <si>
    <t>Y-o-Y Changes</t>
  </si>
  <si>
    <t>NAV</t>
  </si>
  <si>
    <t>2000 - 2001</t>
  </si>
  <si>
    <t>2001 - 2002</t>
  </si>
  <si>
    <t>2002 -2003</t>
  </si>
  <si>
    <t>1 year Rolling Return</t>
  </si>
  <si>
    <t>3 year Rolling Return</t>
  </si>
  <si>
    <t>5 year Rolling Return</t>
  </si>
  <si>
    <t>2001 - 2004</t>
  </si>
  <si>
    <t>2000 - 2003</t>
  </si>
  <si>
    <t>2003 - 2004</t>
  </si>
  <si>
    <t>2004 - 2005</t>
  </si>
  <si>
    <t>2005 - 2006</t>
  </si>
  <si>
    <t>2002 - 2005</t>
  </si>
  <si>
    <t>2003 - 2006</t>
  </si>
  <si>
    <t>2004 - 2007</t>
  </si>
  <si>
    <t>2005 - 2008</t>
  </si>
  <si>
    <t>2006 - 2009</t>
  </si>
  <si>
    <t>2007 - 2010</t>
  </si>
  <si>
    <t>2008 - 2011</t>
  </si>
  <si>
    <t>2009 - 2012</t>
  </si>
  <si>
    <t>2010 - 2013</t>
  </si>
  <si>
    <t>2011 - 2014</t>
  </si>
  <si>
    <t>2012 - 2015</t>
  </si>
  <si>
    <t>2013 - 2016</t>
  </si>
  <si>
    <t xml:space="preserve">2014 - 2017 </t>
  </si>
  <si>
    <t>2015 - 2018</t>
  </si>
  <si>
    <t>2016 - 2019</t>
  </si>
  <si>
    <t>2017 - 2020</t>
  </si>
  <si>
    <t>2018 - 2021</t>
  </si>
  <si>
    <t>2019 - 2022</t>
  </si>
  <si>
    <t>2000 - 2005</t>
  </si>
  <si>
    <t>2001 - 2006</t>
  </si>
  <si>
    <t>2002 - 2007</t>
  </si>
  <si>
    <t>2003 - 2008</t>
  </si>
  <si>
    <t>2004 - 2009</t>
  </si>
  <si>
    <t>2005 - 2010</t>
  </si>
  <si>
    <t>2006 - 2011</t>
  </si>
  <si>
    <t>2007 - 2012</t>
  </si>
  <si>
    <t>2008 - 2013</t>
  </si>
  <si>
    <t>2009 - 2014</t>
  </si>
  <si>
    <t>2010 - 2015</t>
  </si>
  <si>
    <t>2011 - 2016</t>
  </si>
  <si>
    <t>2012 - 2017</t>
  </si>
  <si>
    <t>2013 - 2018</t>
  </si>
  <si>
    <t>2014 - 2019</t>
  </si>
  <si>
    <t>2015 - 2020</t>
  </si>
  <si>
    <t>2016 - 2021</t>
  </si>
  <si>
    <t>2017 - 2022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</si>
  <si>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</si>
  <si>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</si>
  <si>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</si>
  <si>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</si>
  <si>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</si>
  <si>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</si>
  <si>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</si>
  <si>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</si>
  <si>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</si>
  <si>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</si>
  <si>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</si>
  <si>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</si>
  <si>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</si>
  <si>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2019 - 2020</t>
  </si>
  <si>
    <t>2020 - 2021</t>
  </si>
  <si>
    <t>2021 - 2022</t>
  </si>
  <si>
    <t>Return</t>
  </si>
  <si>
    <t>Period</t>
  </si>
  <si>
    <t>Highest</t>
  </si>
  <si>
    <t>Lowest</t>
  </si>
  <si>
    <t>Average</t>
  </si>
  <si>
    <t>Negative</t>
  </si>
  <si>
    <t>7 out of 22</t>
  </si>
  <si>
    <t>Incorrect</t>
  </si>
  <si>
    <t>Correct</t>
  </si>
  <si>
    <t>1 out of 18</t>
  </si>
  <si>
    <t>3 out of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</si>
</sst>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#,##0.00_);[Red]\(&quot;₹&quot;#,##0.00\)"/>
    <numFmt numFmtId="165" formatCode="0.00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3" borderId="8" xfId="0" applyFont="1" applyFill="1" applyBorder="1" applyAlignment="1" applyProtection="1">
      <alignment vertical="center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0" fontId="4" fillId="3" borderId="11" xfId="0" applyFont="1" applyFill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12" xfId="0" applyFont="1" applyBorder="1" applyAlignment="1">
      <alignment vertical="center"/>
    </xf>
    <xf numFmtId="0" fontId="4" fillId="4" borderId="11" xfId="0" applyFont="1" applyFill="1" applyBorder="1" applyAlignment="1" applyProtection="1">
      <alignment vertical="center"/>
      <protection locked="0"/>
    </xf>
    <xf numFmtId="10" fontId="4" fillId="0" borderId="12" xfId="1" applyNumberFormat="1" applyFont="1" applyBorder="1" applyAlignment="1" applyProtection="1">
      <alignment vertical="center"/>
    </xf>
    <xf numFmtId="164" fontId="4" fillId="0" borderId="12" xfId="0" applyNumberFormat="1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4" fillId="3" borderId="13" xfId="0" applyFont="1" applyFill="1" applyBorder="1" applyAlignment="1" applyProtection="1">
      <alignment vertical="center"/>
      <protection locked="0"/>
    </xf>
    <xf numFmtId="0" fontId="4" fillId="0" borderId="14" xfId="0" applyFont="1" applyBorder="1" applyAlignment="1" applyProtection="1">
      <alignment vertical="center"/>
      <protection locked="0"/>
    </xf>
    <xf numFmtId="10" fontId="4" fillId="0" borderId="15" xfId="1" applyNumberFormat="1" applyFont="1" applyBorder="1" applyAlignment="1" applyProtection="1">
      <alignment vertical="center"/>
    </xf>
    <xf numFmtId="10" fontId="4" fillId="0" borderId="16" xfId="1" applyNumberFormat="1" applyFont="1" applyBorder="1" applyAlignment="1" applyProtection="1">
      <alignment vertical="center"/>
    </xf>
    <xf numFmtId="0" fontId="2" fillId="0" borderId="10" xfId="0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1" xfId="1" applyNumberFormat="1" applyFont="1" applyBorder="1" applyAlignment="1">
      <alignment horizontal="center" vertical="center"/>
    </xf>
    <xf numFmtId="10" fontId="8" fillId="0" borderId="1" xfId="1" applyNumberFormat="1" applyFont="1" applyFill="1" applyBorder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4" fontId="0" fillId="0" borderId="0" xfId="0" applyNumberFormat="1"/>
    <xf numFmtId="15" fontId="2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calcChain" Target="calcChain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1C'!$B$1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1C'!$A$2:$A$7</c:f>
              <c:numCache>
                <c:formatCode>d\-mmm\-yy</c:formatCode>
                <c:ptCount val="6"/>
                <c:pt idx="0">
                  <c:v>42736</c:v>
                </c:pt>
                <c:pt idx="1">
                  <c:v>43101</c:v>
                </c:pt>
                <c:pt idx="2">
                  <c:v>43466</c:v>
                </c:pt>
                <c:pt idx="3">
                  <c:v>43831</c:v>
                </c:pt>
                <c:pt idx="4">
                  <c:v>44197</c:v>
                </c:pt>
                <c:pt idx="5">
                  <c:v>44561</c:v>
                </c:pt>
              </c:numCache>
            </c:numRef>
          </c:cat>
          <c:val>
            <c:numRef>
              <c:f>'Scenario 1C'!$B$2:$B$7</c:f>
              <c:numCache>
                <c:formatCode>General</c:formatCode>
                <c:ptCount val="6"/>
                <c:pt idx="0">
                  <c:v>500000</c:v>
                </c:pt>
                <c:pt idx="1">
                  <c:v>400000</c:v>
                </c:pt>
                <c:pt idx="2">
                  <c:v>640000</c:v>
                </c:pt>
                <c:pt idx="3">
                  <c:v>320000</c:v>
                </c:pt>
                <c:pt idx="4">
                  <c:v>480000</c:v>
                </c:pt>
                <c:pt idx="5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5-9D44-951E-12B844A3D627}"/>
            </c:ext>
          </c:extLst>
        </c:ser>
        <c:ser>
          <c:idx val="1"/>
          <c:order val="1"/>
          <c:tx>
            <c:strRef>
              <c:f>'Scenario 1C'!$C$1</c:f>
              <c:strCache>
                <c:ptCount val="1"/>
                <c:pt idx="0">
                  <c:v>Y-o-Y Changes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1C'!$A$2:$A$7</c:f>
              <c:numCache>
                <c:formatCode>d\-mmm\-yy</c:formatCode>
                <c:ptCount val="6"/>
                <c:pt idx="0">
                  <c:v>42736</c:v>
                </c:pt>
                <c:pt idx="1">
                  <c:v>43101</c:v>
                </c:pt>
                <c:pt idx="2">
                  <c:v>43466</c:v>
                </c:pt>
                <c:pt idx="3">
                  <c:v>43831</c:v>
                </c:pt>
                <c:pt idx="4">
                  <c:v>44197</c:v>
                </c:pt>
                <c:pt idx="5">
                  <c:v>44561</c:v>
                </c:pt>
              </c:numCache>
            </c:numRef>
          </c:cat>
          <c:val>
            <c:numRef>
              <c:f>'Scenario 1C'!$C$2:$C$7</c:f>
              <c:numCache>
                <c:formatCode>0%</c:formatCode>
                <c:ptCount val="6"/>
                <c:pt idx="1">
                  <c:v>-0.2</c:v>
                </c:pt>
                <c:pt idx="2">
                  <c:v>0.6</c:v>
                </c:pt>
                <c:pt idx="3">
                  <c:v>-0.5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5-9D44-951E-12B844A3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9599"/>
        <c:axId val="58831247"/>
      </c:lineChart>
      <c:dateAx>
        <c:axId val="5882959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1247"/>
        <c:crosses val="autoZero"/>
        <c:auto val="1"/>
        <c:lblOffset val="100"/>
        <c:baseTimeUnit val="months"/>
      </c:dateAx>
      <c:valAx>
        <c:axId val="588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1C'!$B$1</c:f>
              <c:strCache>
                <c:ptCount val="1"/>
                <c:pt idx="0">
                  <c:v>Values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'Scenario 1C'!$A$2:$A$7</c:f>
              <c:numCache>
                <c:formatCode>d\-mmm\-yy</c:formatCode>
                <c:ptCount val="6"/>
                <c:pt idx="0">
                  <c:v>42736</c:v>
                </c:pt>
                <c:pt idx="1">
                  <c:v>43101</c:v>
                </c:pt>
                <c:pt idx="2">
                  <c:v>43466</c:v>
                </c:pt>
                <c:pt idx="3">
                  <c:v>43831</c:v>
                </c:pt>
                <c:pt idx="4">
                  <c:v>44197</c:v>
                </c:pt>
                <c:pt idx="5">
                  <c:v>44561</c:v>
                </c:pt>
              </c:numCache>
            </c:numRef>
          </c:cat>
          <c:val>
            <c:numRef>
              <c:f>'Scenario 1C'!$B$2:$B$7</c:f>
              <c:numCache>
                <c:formatCode>General</c:formatCode>
                <c:ptCount val="6"/>
                <c:pt idx="0">
                  <c:v>500000</c:v>
                </c:pt>
                <c:pt idx="1">
                  <c:v>400000</c:v>
                </c:pt>
                <c:pt idx="2">
                  <c:v>640000</c:v>
                </c:pt>
                <c:pt idx="3">
                  <c:v>320000</c:v>
                </c:pt>
                <c:pt idx="4">
                  <c:v>480000</c:v>
                </c:pt>
                <c:pt idx="5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3-E349-8543-BDFDF65F46C8}"/>
            </c:ext>
          </c:extLst>
        </c:ser>
        <c:ser>
          <c:idx val="1"/>
          <c:order val="1"/>
          <c:tx>
            <c:strRef>
              <c:f>'Scenario 1C'!$C$1</c:f>
              <c:strCache>
                <c:ptCount val="1"/>
                <c:pt idx="0">
                  <c:v>Y-o-Y Changes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'Scenario 1C'!$A$2:$A$7</c:f>
              <c:numCache>
                <c:formatCode>d\-mmm\-yy</c:formatCode>
                <c:ptCount val="6"/>
                <c:pt idx="0">
                  <c:v>42736</c:v>
                </c:pt>
                <c:pt idx="1">
                  <c:v>43101</c:v>
                </c:pt>
                <c:pt idx="2">
                  <c:v>43466</c:v>
                </c:pt>
                <c:pt idx="3">
                  <c:v>43831</c:v>
                </c:pt>
                <c:pt idx="4">
                  <c:v>44197</c:v>
                </c:pt>
                <c:pt idx="5">
                  <c:v>44561</c:v>
                </c:pt>
              </c:numCache>
            </c:numRef>
          </c:cat>
          <c:val>
            <c:numRef>
              <c:f>'Scenario 1C'!$C$2:$C$7</c:f>
              <c:numCache>
                <c:formatCode>0%</c:formatCode>
                <c:ptCount val="6"/>
                <c:pt idx="1">
                  <c:v>-0.2</c:v>
                </c:pt>
                <c:pt idx="2">
                  <c:v>0.6</c:v>
                </c:pt>
                <c:pt idx="3">
                  <c:v>-0.5</c:v>
                </c:pt>
                <c:pt idx="4">
                  <c:v>0.5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3-E349-8543-BDFDF65F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047007"/>
        <c:axId val="845644688"/>
      </c:lineChart>
      <c:dateAx>
        <c:axId val="92004700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44688"/>
        <c:crosses val="autoZero"/>
        <c:auto val="1"/>
        <c:lblOffset val="100"/>
        <c:baseTimeUnit val="months"/>
      </c:dateAx>
      <c:valAx>
        <c:axId val="8456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yr rolling'!$E$1</c:f>
              <c:strCache>
                <c:ptCount val="1"/>
                <c:pt idx="0">
                  <c:v>1 year Rolling Return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 yr rolling'!$D$2:$D$24</c:f>
              <c:strCache>
                <c:ptCount val="23"/>
                <c:pt idx="1">
                  <c:v>2000 - 2001</c:v>
                </c:pt>
                <c:pt idx="2">
                  <c:v>2001 - 2002</c:v>
                </c:pt>
                <c:pt idx="3">
                  <c:v>2002 -2003</c:v>
                </c:pt>
                <c:pt idx="4">
                  <c:v>2003 - 2004</c:v>
                </c:pt>
                <c:pt idx="5">
                  <c:v>2004 - 2005</c:v>
                </c:pt>
                <c:pt idx="6">
                  <c:v>2005 - 2006</c:v>
                </c:pt>
                <c:pt idx="7">
                  <c:v>2006 - 2007</c:v>
                </c:pt>
                <c:pt idx="8">
                  <c:v>2007 - 2008</c:v>
                </c:pt>
                <c:pt idx="9">
                  <c:v>2008 - 2009</c:v>
                </c:pt>
                <c:pt idx="10">
                  <c:v>2009 - 2010</c:v>
                </c:pt>
                <c:pt idx="11">
                  <c:v>2010 - 2011</c:v>
                </c:pt>
                <c:pt idx="12">
                  <c:v>2011 - 2012</c:v>
                </c:pt>
                <c:pt idx="13">
                  <c:v>2012 - 2013</c:v>
                </c:pt>
                <c:pt idx="14">
                  <c:v>2013 - 2014</c:v>
                </c:pt>
                <c:pt idx="15">
                  <c:v>2014 - 2015</c:v>
                </c:pt>
                <c:pt idx="16">
                  <c:v>2015 - 2016</c:v>
                </c:pt>
                <c:pt idx="17">
                  <c:v>2016 - 2017</c:v>
                </c:pt>
                <c:pt idx="18">
                  <c:v>2017 - 2018</c:v>
                </c:pt>
                <c:pt idx="19">
                  <c:v>2018 - 2019</c:v>
                </c:pt>
                <c:pt idx="20">
                  <c:v>2019 - 2020</c:v>
                </c:pt>
                <c:pt idx="21">
                  <c:v>2020 - 2021</c:v>
                </c:pt>
                <c:pt idx="22">
                  <c:v>2021 - 2022</c:v>
                </c:pt>
              </c:strCache>
            </c:strRef>
          </c:cat>
          <c:val>
            <c:numRef>
              <c:f>'1 yr rolling'!$E$2:$E$24</c:f>
              <c:numCache>
                <c:formatCode>0.00%</c:formatCode>
                <c:ptCount val="23"/>
                <c:pt idx="1">
                  <c:v>-7.4999999999999956E-2</c:v>
                </c:pt>
                <c:pt idx="2">
                  <c:v>0.13513513513513509</c:v>
                </c:pt>
                <c:pt idx="3">
                  <c:v>0.14285714285714279</c:v>
                </c:pt>
                <c:pt idx="4">
                  <c:v>0.20833333333333326</c:v>
                </c:pt>
                <c:pt idx="5">
                  <c:v>9.9999999999999867E-2</c:v>
                </c:pt>
                <c:pt idx="6">
                  <c:v>-0.1536050156739811</c:v>
                </c:pt>
                <c:pt idx="7">
                  <c:v>0.2407407407407407</c:v>
                </c:pt>
                <c:pt idx="8">
                  <c:v>-0.32179104477611942</c:v>
                </c:pt>
                <c:pt idx="9">
                  <c:v>0.61619718309859151</c:v>
                </c:pt>
                <c:pt idx="10">
                  <c:v>-5.8278867102396492E-2</c:v>
                </c:pt>
                <c:pt idx="11">
                  <c:v>0.11393869288606151</c:v>
                </c:pt>
                <c:pt idx="12">
                  <c:v>-5.2440290758047792E-2</c:v>
                </c:pt>
                <c:pt idx="13">
                  <c:v>7.7808219178082227E-2</c:v>
                </c:pt>
                <c:pt idx="14">
                  <c:v>2.7452974072191161E-2</c:v>
                </c:pt>
                <c:pt idx="15">
                  <c:v>5.0470064324591668E-2</c:v>
                </c:pt>
                <c:pt idx="16">
                  <c:v>8.1959491285916064E-2</c:v>
                </c:pt>
                <c:pt idx="17">
                  <c:v>3.3957335655202536E-2</c:v>
                </c:pt>
                <c:pt idx="18">
                  <c:v>-3.2000000000000028E-2</c:v>
                </c:pt>
                <c:pt idx="19">
                  <c:v>6.5680730752501137E-2</c:v>
                </c:pt>
                <c:pt idx="20">
                  <c:v>-4.081632653061229E-2</c:v>
                </c:pt>
                <c:pt idx="21">
                  <c:v>0.28638297872340424</c:v>
                </c:pt>
                <c:pt idx="22">
                  <c:v>0.22163413827323852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8-2E4A-A163-76E0ED3CFB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4223263"/>
        <c:axId val="327950655"/>
      </c:lineChart>
      <c:catAx>
        <c:axId val="38422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50655"/>
        <c:crosses val="autoZero"/>
        <c:auto val="1"/>
        <c:lblAlgn val="ctr"/>
        <c:lblOffset val="100"/>
        <c:noMultiLvlLbl val="0"/>
      </c:catAx>
      <c:valAx>
        <c:axId val="3279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2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yr rolling'!$E$1</c:f>
              <c:strCache>
                <c:ptCount val="1"/>
                <c:pt idx="0">
                  <c:v>3 year Rolling Return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 yr rolling'!$D$2:$D$24</c:f>
              <c:strCache>
                <c:ptCount val="23"/>
                <c:pt idx="3">
                  <c:v>2000 - 2003</c:v>
                </c:pt>
                <c:pt idx="4">
                  <c:v>2001 - 2004</c:v>
                </c:pt>
                <c:pt idx="5">
                  <c:v>2002 - 2005</c:v>
                </c:pt>
                <c:pt idx="6">
                  <c:v>2003 - 2006</c:v>
                </c:pt>
                <c:pt idx="7">
                  <c:v>2004 - 2007</c:v>
                </c:pt>
                <c:pt idx="8">
                  <c:v>2005 - 2008</c:v>
                </c:pt>
                <c:pt idx="9">
                  <c:v>2006 - 2009</c:v>
                </c:pt>
                <c:pt idx="10">
                  <c:v>2007 - 2010</c:v>
                </c:pt>
                <c:pt idx="11">
                  <c:v>2008 - 2011</c:v>
                </c:pt>
                <c:pt idx="12">
                  <c:v>2009 - 2012</c:v>
                </c:pt>
                <c:pt idx="13">
                  <c:v>2010 - 2013</c:v>
                </c:pt>
                <c:pt idx="14">
                  <c:v>2011 - 2014</c:v>
                </c:pt>
                <c:pt idx="15">
                  <c:v>2012 - 2015</c:v>
                </c:pt>
                <c:pt idx="16">
                  <c:v>2013 - 2016</c:v>
                </c:pt>
                <c:pt idx="17">
                  <c:v>2014 - 2017 </c:v>
                </c:pt>
                <c:pt idx="18">
                  <c:v>2015 - 2018</c:v>
                </c:pt>
                <c:pt idx="19">
                  <c:v>2016 - 2019</c:v>
                </c:pt>
                <c:pt idx="20">
                  <c:v>2017 - 2020</c:v>
                </c:pt>
                <c:pt idx="21">
                  <c:v>2018 - 2021</c:v>
                </c:pt>
                <c:pt idx="22">
                  <c:v>2019 - 2022</c:v>
                </c:pt>
              </c:strCache>
            </c:strRef>
          </c:cat>
          <c:val>
            <c:numRef>
              <c:f>'3 yr rolling'!$E$2:$E$24</c:f>
              <c:numCache>
                <c:formatCode>General</c:formatCode>
                <c:ptCount val="23"/>
                <c:pt idx="3" formatCode="0.00%">
                  <c:v>6.2658569182611146E-2</c:v>
                </c:pt>
                <c:pt idx="4" formatCode="0.00%">
                  <c:v>0.16165033811172402</c:v>
                </c:pt>
                <c:pt idx="5" formatCode="0.00%">
                  <c:v>0.14953922789482732</c:v>
                </c:pt>
                <c:pt idx="6" formatCode="0.00%">
                  <c:v>4.0041911525952045E-2</c:v>
                </c:pt>
                <c:pt idx="7" formatCode="0.00%">
                  <c:v>4.9257953047803449E-2</c:v>
                </c:pt>
                <c:pt idx="8" formatCode="0.00%">
                  <c:v>-0.10695663534962463</c:v>
                </c:pt>
                <c:pt idx="9" formatCode="0.00%">
                  <c:v>0.10793165135089278</c:v>
                </c:pt>
                <c:pt idx="10" formatCode="0.00%">
                  <c:v>1.0632811277619059E-2</c:v>
                </c:pt>
                <c:pt idx="11" formatCode="0.00%">
                  <c:v>0.19241102760929762</c:v>
                </c:pt>
                <c:pt idx="12" formatCode="0.00%">
                  <c:v>-2.0010968519041938E-3</c:v>
                </c:pt>
                <c:pt idx="13" formatCode="0.00%">
                  <c:v>4.3926179394929044E-2</c:v>
                </c:pt>
                <c:pt idx="14" formatCode="0.00%">
                  <c:v>1.6178519287761928E-2</c:v>
                </c:pt>
                <c:pt idx="15" formatCode="0.00%">
                  <c:v>5.1709285870186417E-2</c:v>
                </c:pt>
                <c:pt idx="16" formatCode="0.00%">
                  <c:v>5.3057805967041016E-2</c:v>
                </c:pt>
                <c:pt idx="17" formatCode="0.00%">
                  <c:v>5.5275284804758407E-2</c:v>
                </c:pt>
                <c:pt idx="18" formatCode="0.00%">
                  <c:v>2.6903559033992774E-2</c:v>
                </c:pt>
                <c:pt idx="19" formatCode="0.00%">
                  <c:v>2.1727375457321951E-2</c:v>
                </c:pt>
                <c:pt idx="20" formatCode="0.00%">
                  <c:v>-3.5211559164159967E-3</c:v>
                </c:pt>
                <c:pt idx="21" formatCode="0.00%">
                  <c:v>9.5552157944070126E-2</c:v>
                </c:pt>
                <c:pt idx="22" formatCode="0.00%">
                  <c:v>0.14658012074156801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D-E348-A892-9106B2CB4F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76566272"/>
        <c:axId val="875719024"/>
      </c:lineChart>
      <c:catAx>
        <c:axId val="8765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19024"/>
        <c:crosses val="autoZero"/>
        <c:auto val="1"/>
        <c:lblAlgn val="ctr"/>
        <c:lblOffset val="100"/>
        <c:noMultiLvlLbl val="0"/>
      </c:catAx>
      <c:valAx>
        <c:axId val="875719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65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yr rolling'!$E$1</c:f>
              <c:strCache>
                <c:ptCount val="1"/>
                <c:pt idx="0">
                  <c:v>5 year Rolling Return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 yr rolling'!$D$2:$D$24</c:f>
              <c:strCache>
                <c:ptCount val="23"/>
                <c:pt idx="5">
                  <c:v>2000 - 2005</c:v>
                </c:pt>
                <c:pt idx="6">
                  <c:v>2001 - 2006</c:v>
                </c:pt>
                <c:pt idx="7">
                  <c:v>2002 - 2007</c:v>
                </c:pt>
                <c:pt idx="8">
                  <c:v>2003 - 2008</c:v>
                </c:pt>
                <c:pt idx="9">
                  <c:v>2004 - 2009</c:v>
                </c:pt>
                <c:pt idx="10">
                  <c:v>2005 - 2010</c:v>
                </c:pt>
                <c:pt idx="11">
                  <c:v>2006 - 2011</c:v>
                </c:pt>
                <c:pt idx="12">
                  <c:v>2007 - 2012</c:v>
                </c:pt>
                <c:pt idx="13">
                  <c:v>2008 - 2013</c:v>
                </c:pt>
                <c:pt idx="14">
                  <c:v>2009 - 2014</c:v>
                </c:pt>
                <c:pt idx="15">
                  <c:v>2010 - 2015</c:v>
                </c:pt>
                <c:pt idx="16">
                  <c:v>2011 - 2016</c:v>
                </c:pt>
                <c:pt idx="17">
                  <c:v>2012 - 2017</c:v>
                </c:pt>
                <c:pt idx="18">
                  <c:v>2013 - 2018</c:v>
                </c:pt>
                <c:pt idx="19">
                  <c:v>2014 - 2019</c:v>
                </c:pt>
                <c:pt idx="20">
                  <c:v>2015 - 2020</c:v>
                </c:pt>
                <c:pt idx="21">
                  <c:v>2016 - 2021</c:v>
                </c:pt>
                <c:pt idx="22">
                  <c:v>2017 - 2022</c:v>
                </c:pt>
              </c:strCache>
            </c:strRef>
          </c:cat>
          <c:val>
            <c:numRef>
              <c:f>'5 yr rolling'!$E$2:$E$24</c:f>
              <c:numCache>
                <c:formatCode>General</c:formatCode>
                <c:ptCount val="23"/>
                <c:pt idx="5" formatCode="0.00%">
                  <c:v>9.7873083103378944E-2</c:v>
                </c:pt>
                <c:pt idx="6" formatCode="0.00%">
                  <c:v>7.8545341025045623E-2</c:v>
                </c:pt>
                <c:pt idx="7" formatCode="0.00%">
                  <c:v>9.7905858369374599E-2</c:v>
                </c:pt>
                <c:pt idx="8" formatCode="0.00%">
                  <c:v>-1.0901787364059112E-2</c:v>
                </c:pt>
                <c:pt idx="9" formatCode="0.00%">
                  <c:v>4.833705038278735E-2</c:v>
                </c:pt>
                <c:pt idx="10" formatCode="0.00%">
                  <c:v>1.6264748143460572E-2</c:v>
                </c:pt>
                <c:pt idx="11" formatCode="0.00%">
                  <c:v>7.3654386678867034E-2</c:v>
                </c:pt>
                <c:pt idx="12" formatCode="0.00%">
                  <c:v>1.7301328120523207E-2</c:v>
                </c:pt>
                <c:pt idx="13" formatCode="0.00%">
                  <c:v>0.11605399323260235</c:v>
                </c:pt>
                <c:pt idx="14" formatCode="0.00%">
                  <c:v>1.9386146775187685E-2</c:v>
                </c:pt>
                <c:pt idx="15" formatCode="0.00%">
                  <c:v>4.1911904575680392E-2</c:v>
                </c:pt>
                <c:pt idx="16" formatCode="0.00%">
                  <c:v>3.5859712544357381E-2</c:v>
                </c:pt>
                <c:pt idx="17" formatCode="0.00%">
                  <c:v>5.4095960497761553E-2</c:v>
                </c:pt>
                <c:pt idx="18" formatCode="0.00%">
                  <c:v>3.1684539215053098E-2</c:v>
                </c:pt>
                <c:pt idx="19" formatCode="0.00%">
                  <c:v>3.9249810935937379E-2</c:v>
                </c:pt>
                <c:pt idx="20" formatCode="0.00%">
                  <c:v>2.0524824800462138E-2</c:v>
                </c:pt>
                <c:pt idx="21" formatCode="0.00%">
                  <c:v>5.6465770318057107E-2</c:v>
                </c:pt>
                <c:pt idx="22" formatCode="0.00%">
                  <c:v>9.2303030928517105E-2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E-574D-AEE7-00E8128600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6376064"/>
        <c:axId val="875593488"/>
      </c:lineChart>
      <c:catAx>
        <c:axId val="8763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93488"/>
        <c:crosses val="autoZero"/>
        <c:auto val="1"/>
        <c:lblAlgn val="ctr"/>
        <c:lblOffset val="100"/>
        <c:noMultiLvlLbl val="0"/>
      </c:catAx>
      <c:valAx>
        <c:axId val="8755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3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609604</xdr:colOff>
      <xdr:row>0</xdr:row>
      <xdr:rowOff>63496</xdr:rowOff>
    </xdr:from>
    <xdr:to>
      <xdr:col>6</xdr:col>
      <xdr:colOff>76204</xdr:colOff>
      <xdr:row>9</xdr:row>
      <xdr:rowOff>63496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E767B-34F3-7476-979E-923D18DC3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0</xdr:row>
      <xdr:rowOff>0</xdr:rowOff>
    </xdr:from>
    <xdr:to>
      <xdr:col>5</xdr:col>
      <xdr:colOff>1422400</xdr:colOff>
      <xdr:row>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B4CE86-F73F-98FC-1303-CE97684E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0</xdr:rowOff>
    </xdr:from>
    <xdr:to>
      <xdr:col>9</xdr:col>
      <xdr:colOff>800100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D6B99-3B27-761B-406B-6A724DFBC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0</xdr:row>
      <xdr:rowOff>0</xdr:rowOff>
    </xdr:from>
    <xdr:to>
      <xdr:col>9</xdr:col>
      <xdr:colOff>1346200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23971-D223-A137-880E-D1CFC95AE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0</xdr:row>
      <xdr:rowOff>101600</xdr:rowOff>
    </xdr:from>
    <xdr:to>
      <xdr:col>8</xdr:col>
      <xdr:colOff>1244600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7A6DA-C230-CAB3-DBDD-D89A02367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88DD-F379-DF40-A5F8-53F910C2F1D4}">
  <dimension ref="A1:C9"/>
  <sheetViews>
    <sheetView zoomScale="150" zoomScaleNormal="150" workbookViewId="0">
      <selection activeCell="A11" sqref="A11"/>
    </sheetView>
  </sheetViews>
  <sheetFormatPr defaultColWidth="22.31640625" defaultRowHeight="23.25" x14ac:dyDescent="0.3"/>
  <cols>
    <col min="1" max="16384" width="22.31640625" style="1"/>
  </cols>
  <sheetData>
    <row r="1" spans="1:3" x14ac:dyDescent="0.3">
      <c r="A1" s="34" t="s">
        <v>0</v>
      </c>
      <c r="B1" s="33" t="s">
        <v>30</v>
      </c>
      <c r="C1" s="36" t="s">
        <v>31</v>
      </c>
    </row>
    <row r="2" spans="1:3" x14ac:dyDescent="0.3">
      <c r="A2" s="4">
        <v>42736</v>
      </c>
      <c r="B2" s="3">
        <v>500000</v>
      </c>
      <c r="C2" s="2"/>
    </row>
    <row r="3" spans="1:3" x14ac:dyDescent="0.3">
      <c r="A3" s="4">
        <v>43101</v>
      </c>
      <c r="B3" s="3">
        <v>400000</v>
      </c>
      <c r="C3" s="32">
        <f>(B3-B2)/B2</f>
        <v>-0.2</v>
      </c>
    </row>
    <row r="4" spans="1:3" x14ac:dyDescent="0.3">
      <c r="A4" s="4">
        <v>43466</v>
      </c>
      <c r="B4" s="3">
        <v>640000</v>
      </c>
      <c r="C4" s="32">
        <f t="shared" ref="C4:C7" si="0">(B4-B3)/B3</f>
        <v>0.6</v>
      </c>
    </row>
    <row r="5" spans="1:3" x14ac:dyDescent="0.3">
      <c r="A5" s="4">
        <v>43831</v>
      </c>
      <c r="B5" s="3">
        <v>320000</v>
      </c>
      <c r="C5" s="32">
        <f t="shared" si="0"/>
        <v>-0.5</v>
      </c>
    </row>
    <row r="6" spans="1:3" x14ac:dyDescent="0.3">
      <c r="A6" s="4">
        <v>44197</v>
      </c>
      <c r="B6" s="3">
        <v>480000</v>
      </c>
      <c r="C6" s="32">
        <f t="shared" si="0"/>
        <v>0.5</v>
      </c>
    </row>
    <row r="7" spans="1:3" x14ac:dyDescent="0.3">
      <c r="A7" s="4">
        <v>44561</v>
      </c>
      <c r="B7" s="3">
        <v>600000</v>
      </c>
      <c r="C7" s="32">
        <f t="shared" si="0"/>
        <v>0.25</v>
      </c>
    </row>
    <row r="8" spans="1:3" x14ac:dyDescent="0.3">
      <c r="A8" s="30"/>
      <c r="B8" s="31"/>
    </row>
    <row r="9" spans="1:3" x14ac:dyDescent="0.3">
      <c r="A9" s="3"/>
      <c r="B9" s="1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6A6D-0B8B-0D46-879E-2B09887E410A}">
  <dimension ref="A1:H28"/>
  <sheetViews>
    <sheetView workbookViewId="0">
      <selection activeCell="E7" sqref="E7:E24"/>
    </sheetView>
  </sheetViews>
  <sheetFormatPr defaultColWidth="22.6875" defaultRowHeight="23.25" x14ac:dyDescent="0.2"/>
  <cols>
    <col min="3" max="3" width="16.64453125" customWidth="1"/>
    <col min="5" max="5" width="22.6875" style="7"/>
  </cols>
  <sheetData>
    <row r="1" spans="1:8" ht="47.1" customHeight="1" x14ac:dyDescent="0.3">
      <c r="A1" s="39" t="s">
        <v>0</v>
      </c>
      <c r="B1" s="35" t="s">
        <v>32</v>
      </c>
      <c r="D1" s="39" t="s">
        <v>97</v>
      </c>
      <c r="E1" s="40" t="s">
        <v>38</v>
      </c>
    </row>
    <row r="2" spans="1:8" x14ac:dyDescent="0.2">
      <c r="A2" s="4">
        <v>36647</v>
      </c>
      <c r="B2" s="37">
        <v>10</v>
      </c>
    </row>
    <row r="3" spans="1:8" x14ac:dyDescent="0.2">
      <c r="A3" s="4">
        <v>37012</v>
      </c>
      <c r="B3" s="37">
        <v>9.25</v>
      </c>
    </row>
    <row r="4" spans="1:8" x14ac:dyDescent="0.2">
      <c r="A4" s="4">
        <v>37377</v>
      </c>
      <c r="B4" s="37">
        <v>10.5</v>
      </c>
    </row>
    <row r="5" spans="1:8" x14ac:dyDescent="0.2">
      <c r="A5" s="4">
        <v>37742</v>
      </c>
      <c r="B5" s="37">
        <v>12</v>
      </c>
    </row>
    <row r="6" spans="1:8" x14ac:dyDescent="0.2">
      <c r="A6" s="4">
        <v>38108</v>
      </c>
      <c r="B6" s="37">
        <v>14.5</v>
      </c>
    </row>
    <row r="7" spans="1:8" x14ac:dyDescent="0.2">
      <c r="A7" s="4">
        <v>38473</v>
      </c>
      <c r="B7" s="37">
        <v>15.95</v>
      </c>
      <c r="D7" s="35" t="s">
        <v>62</v>
      </c>
      <c r="E7" s="6">
        <f>_xlfn.RRI(5,B2,B7)</f>
        <v>9.7873083103378944E-2</v>
      </c>
    </row>
    <row r="8" spans="1:8" x14ac:dyDescent="0.2">
      <c r="A8" s="4">
        <v>38838</v>
      </c>
      <c r="B8" s="37">
        <v>13.5</v>
      </c>
      <c r="D8" s="35" t="s">
        <v>63</v>
      </c>
      <c r="E8" s="6">
        <f t="shared" ref="E8:E24" si="0">_xlfn.RRI(5,B3,B8)</f>
        <v>7.8545341025045623E-2</v>
      </c>
    </row>
    <row r="9" spans="1:8" x14ac:dyDescent="0.2">
      <c r="A9" s="4">
        <v>39203</v>
      </c>
      <c r="B9" s="37">
        <v>16.75</v>
      </c>
      <c r="D9" s="35" t="s">
        <v>64</v>
      </c>
      <c r="E9" s="6">
        <f t="shared" si="0"/>
        <v>9.7905858369374599E-2</v>
      </c>
    </row>
    <row r="10" spans="1:8" x14ac:dyDescent="0.2">
      <c r="A10" s="4">
        <v>39569</v>
      </c>
      <c r="B10" s="37">
        <v>11.36</v>
      </c>
      <c r="D10" s="35" t="s">
        <v>65</v>
      </c>
      <c r="E10" s="6">
        <f t="shared" si="0"/>
        <v>-1.0901787364059112E-2</v>
      </c>
    </row>
    <row r="11" spans="1:8" x14ac:dyDescent="0.2">
      <c r="A11" s="4">
        <v>39934</v>
      </c>
      <c r="B11" s="37">
        <v>18.36</v>
      </c>
      <c r="D11" s="35" t="s">
        <v>66</v>
      </c>
      <c r="E11" s="6">
        <f t="shared" si="0"/>
        <v>4.833705038278735E-2</v>
      </c>
    </row>
    <row r="12" spans="1:8" x14ac:dyDescent="0.2">
      <c r="A12" s="4">
        <v>40299</v>
      </c>
      <c r="B12" s="37">
        <v>17.29</v>
      </c>
      <c r="D12" s="35" t="s">
        <v>67</v>
      </c>
      <c r="E12" s="6">
        <f t="shared" si="0"/>
        <v>1.6264748143460572E-2</v>
      </c>
    </row>
    <row r="13" spans="1:8" x14ac:dyDescent="0.2">
      <c r="A13" s="4">
        <v>40664</v>
      </c>
      <c r="B13" s="37">
        <v>19.260000000000002</v>
      </c>
      <c r="D13" s="35" t="s">
        <v>68</v>
      </c>
      <c r="E13" s="6">
        <f t="shared" si="0"/>
        <v>7.3654386678867034E-2</v>
      </c>
    </row>
    <row r="14" spans="1:8" x14ac:dyDescent="0.2">
      <c r="A14" s="4">
        <v>41030</v>
      </c>
      <c r="B14" s="37">
        <v>18.25</v>
      </c>
      <c r="D14" s="35" t="s">
        <v>69</v>
      </c>
      <c r="E14" s="6">
        <f t="shared" si="0"/>
        <v>1.7301328120523207E-2</v>
      </c>
      <c r="G14" s="3" t="s">
        <v>98</v>
      </c>
      <c r="H14" s="5">
        <f>E15</f>
        <v>0.11605399323260235</v>
      </c>
    </row>
    <row r="15" spans="1:8" x14ac:dyDescent="0.2">
      <c r="A15" s="4">
        <v>41395</v>
      </c>
      <c r="B15" s="37">
        <v>19.670000000000002</v>
      </c>
      <c r="D15" s="35" t="s">
        <v>70</v>
      </c>
      <c r="E15" s="6">
        <f t="shared" si="0"/>
        <v>0.11605399323260235</v>
      </c>
      <c r="G15" s="3" t="s">
        <v>99</v>
      </c>
      <c r="H15" s="5">
        <f>E10</f>
        <v>-1.0901787364059112E-2</v>
      </c>
    </row>
    <row r="16" spans="1:8" x14ac:dyDescent="0.2">
      <c r="A16" s="4">
        <v>41760</v>
      </c>
      <c r="B16" s="37">
        <v>20.21</v>
      </c>
      <c r="D16" s="35" t="s">
        <v>71</v>
      </c>
      <c r="E16" s="6">
        <f t="shared" si="0"/>
        <v>1.9386146775187685E-2</v>
      </c>
      <c r="G16" s="3" t="s">
        <v>100</v>
      </c>
      <c r="H16" s="5">
        <f>AVERAGE(E7:E24)</f>
        <v>5.1473094571277467E-2</v>
      </c>
    </row>
    <row r="17" spans="1:8" x14ac:dyDescent="0.2">
      <c r="A17" s="4">
        <v>42125</v>
      </c>
      <c r="B17" s="37">
        <v>21.23</v>
      </c>
      <c r="D17" s="35" t="s">
        <v>72</v>
      </c>
      <c r="E17" s="6">
        <f t="shared" si="0"/>
        <v>4.1911904575680392E-2</v>
      </c>
      <c r="G17" s="3" t="s">
        <v>101</v>
      </c>
      <c r="H17" s="3" t="s">
        <v>105</v>
      </c>
    </row>
    <row r="18" spans="1:8" x14ac:dyDescent="0.2">
      <c r="A18" s="4">
        <v>42491</v>
      </c>
      <c r="B18" s="37">
        <v>22.97</v>
      </c>
      <c r="D18" s="35" t="s">
        <v>73</v>
      </c>
      <c r="E18" s="6">
        <f t="shared" si="0"/>
        <v>3.5859712544357381E-2</v>
      </c>
    </row>
    <row r="19" spans="1:8" x14ac:dyDescent="0.2">
      <c r="A19" s="4">
        <v>42856</v>
      </c>
      <c r="B19" s="37">
        <v>23.75</v>
      </c>
      <c r="D19" s="35" t="s">
        <v>74</v>
      </c>
      <c r="E19" s="6">
        <f t="shared" si="0"/>
        <v>5.4095960497761553E-2</v>
      </c>
    </row>
    <row r="20" spans="1:8" x14ac:dyDescent="0.2">
      <c r="A20" s="4">
        <v>43221</v>
      </c>
      <c r="B20" s="37">
        <v>22.99</v>
      </c>
      <c r="D20" s="35" t="s">
        <v>75</v>
      </c>
      <c r="E20" s="6">
        <f t="shared" si="0"/>
        <v>3.1684539215053098E-2</v>
      </c>
    </row>
    <row r="21" spans="1:8" x14ac:dyDescent="0.2">
      <c r="A21" s="4">
        <v>43586</v>
      </c>
      <c r="B21" s="37">
        <v>24.5</v>
      </c>
      <c r="D21" s="35" t="s">
        <v>76</v>
      </c>
      <c r="E21" s="6">
        <f t="shared" si="0"/>
        <v>3.9249810935937379E-2</v>
      </c>
    </row>
    <row r="22" spans="1:8" x14ac:dyDescent="0.2">
      <c r="A22" s="4">
        <v>43952</v>
      </c>
      <c r="B22" s="37">
        <v>23.5</v>
      </c>
      <c r="D22" s="35" t="s">
        <v>77</v>
      </c>
      <c r="E22" s="6">
        <f t="shared" si="0"/>
        <v>2.0524824800462138E-2</v>
      </c>
    </row>
    <row r="23" spans="1:8" x14ac:dyDescent="0.2">
      <c r="A23" s="4">
        <v>44317</v>
      </c>
      <c r="B23" s="37">
        <v>30.23</v>
      </c>
      <c r="D23" s="35" t="s">
        <v>78</v>
      </c>
      <c r="E23" s="6">
        <f t="shared" si="0"/>
        <v>5.6465770318057107E-2</v>
      </c>
    </row>
    <row r="24" spans="1:8" x14ac:dyDescent="0.2">
      <c r="A24" s="4">
        <v>44682</v>
      </c>
      <c r="B24" s="37">
        <v>36.93</v>
      </c>
      <c r="D24" s="35" t="s">
        <v>79</v>
      </c>
      <c r="E24" s="6">
        <f t="shared" si="0"/>
        <v>9.2303030928517105E-2</v>
      </c>
    </row>
    <row r="26" spans="1:8" x14ac:dyDescent="0.2">
      <c r="A26" s="4">
        <v>36647</v>
      </c>
      <c r="B26" s="37">
        <v>-10</v>
      </c>
      <c r="E26" s="38"/>
    </row>
    <row r="27" spans="1:8" x14ac:dyDescent="0.2">
      <c r="A27" s="4">
        <v>44682</v>
      </c>
      <c r="B27" s="37">
        <v>36.93</v>
      </c>
      <c r="E27" s="42"/>
    </row>
    <row r="28" spans="1:8" x14ac:dyDescent="0.2">
      <c r="A28" s="7" t="s">
        <v>96</v>
      </c>
      <c r="B28" s="11">
        <f>XIRR(B26:B27,A26:A27)</f>
        <v>6.1143013834953311E-2</v>
      </c>
      <c r="E28" s="11">
        <f>AVERAGE(E7:E24)</f>
        <v>5.1473094571277467E-2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F15D-7222-B344-88C7-623987721949}">
  <dimension ref="A1:K28"/>
  <sheetViews>
    <sheetView tabSelected="1" workbookViewId="0">
      <selection activeCell="B1" sqref="B1"/>
    </sheetView>
  </sheetViews>
  <sheetFormatPr defaultColWidth="22.6875" defaultRowHeight="23.25" x14ac:dyDescent="0.2"/>
  <cols>
    <col min="3" max="3" width="16.64453125" customWidth="1"/>
    <col min="5" max="5" width="22.44140625" style="38" customWidth="1"/>
    <col min="6" max="6" width="15.2890625" customWidth="1"/>
    <col min="7" max="7" width="23.55078125" customWidth="1"/>
    <col min="8" max="8" width="18.37109375" style="7" customWidth="1"/>
    <col min="9" max="9" width="13.4375" customWidth="1"/>
    <col min="11" max="11" width="22.6875" style="7"/>
  </cols>
  <sheetData>
    <row r="1" spans="1:11" ht="47.1" customHeight="1" x14ac:dyDescent="0.3">
      <c r="A1" s="39" t="s">
        <v>0</v>
      </c>
      <c r="B1" s="35" t="s">
        <v>32</v>
      </c>
      <c r="E1" s="40" t="s">
        <v>36</v>
      </c>
      <c r="H1" s="40" t="s">
        <v>37</v>
      </c>
      <c r="K1" s="40" t="s">
        <v>38</v>
      </c>
    </row>
    <row r="2" spans="1:11" x14ac:dyDescent="0.2">
      <c r="A2" s="4">
        <v>36647</v>
      </c>
      <c r="B2" s="37">
        <v>10</v>
      </c>
    </row>
    <row r="3" spans="1:11" x14ac:dyDescent="0.2">
      <c r="A3" s="4">
        <v>37012</v>
      </c>
      <c r="B3" s="37">
        <v>9.25</v>
      </c>
      <c r="D3" s="35" t="s">
        <v>33</v>
      </c>
      <c r="E3" s="11">
        <f>_xlfn.RRI(1,B2,B3)</f>
        <v>-7.4999999999999956E-2</v>
      </c>
    </row>
    <row r="4" spans="1:11" x14ac:dyDescent="0.2">
      <c r="A4" s="4">
        <v>37377</v>
      </c>
      <c r="B4" s="37">
        <v>10.5</v>
      </c>
      <c r="D4" s="35" t="s">
        <v>34</v>
      </c>
      <c r="E4" s="11">
        <f t="shared" ref="E4:E24" si="0">_xlfn.RRI(1,B3,B4)</f>
        <v>0.13513513513513509</v>
      </c>
    </row>
    <row r="5" spans="1:11" x14ac:dyDescent="0.2">
      <c r="A5" s="4">
        <v>37742</v>
      </c>
      <c r="B5" s="37">
        <v>12</v>
      </c>
      <c r="D5" s="35" t="s">
        <v>35</v>
      </c>
      <c r="E5" s="11">
        <f t="shared" si="0"/>
        <v>0.14285714285714279</v>
      </c>
      <c r="G5" s="35" t="s">
        <v>40</v>
      </c>
      <c r="H5" s="11">
        <f>_xlfn.RRI(3,B2,B5)</f>
        <v>6.2658569182611146E-2</v>
      </c>
    </row>
    <row r="6" spans="1:11" x14ac:dyDescent="0.2">
      <c r="A6" s="4">
        <v>38108</v>
      </c>
      <c r="B6" s="37">
        <v>14.5</v>
      </c>
      <c r="D6" s="35" t="s">
        <v>41</v>
      </c>
      <c r="E6" s="11">
        <f t="shared" si="0"/>
        <v>0.20833333333333326</v>
      </c>
      <c r="G6" s="35" t="s">
        <v>39</v>
      </c>
      <c r="H6" s="11">
        <f t="shared" ref="H6:H24" si="1">_xlfn.RRI(3,B3,B6)</f>
        <v>0.16165033811172402</v>
      </c>
    </row>
    <row r="7" spans="1:11" x14ac:dyDescent="0.2">
      <c r="A7" s="4">
        <v>38473</v>
      </c>
      <c r="B7" s="37">
        <v>15.95</v>
      </c>
      <c r="D7" s="41" t="s">
        <v>42</v>
      </c>
      <c r="E7" s="11">
        <f t="shared" si="0"/>
        <v>9.9999999999999867E-2</v>
      </c>
      <c r="G7" s="35" t="s">
        <v>44</v>
      </c>
      <c r="H7" s="11">
        <f t="shared" si="1"/>
        <v>0.14953922789482732</v>
      </c>
      <c r="J7" s="35" t="s">
        <v>62</v>
      </c>
      <c r="K7" s="11">
        <f>_xlfn.RRI(5,B2,B7)</f>
        <v>9.7873083103378944E-2</v>
      </c>
    </row>
    <row r="8" spans="1:11" x14ac:dyDescent="0.2">
      <c r="A8" s="4">
        <v>38838</v>
      </c>
      <c r="B8" s="37">
        <v>13.5</v>
      </c>
      <c r="D8" s="35" t="s">
        <v>43</v>
      </c>
      <c r="E8" s="11">
        <f t="shared" si="0"/>
        <v>-0.1536050156739811</v>
      </c>
      <c r="G8" s="35" t="s">
        <v>45</v>
      </c>
      <c r="H8" s="11">
        <f t="shared" si="1"/>
        <v>4.0041911525952045E-2</v>
      </c>
      <c r="J8" s="35" t="s">
        <v>63</v>
      </c>
      <c r="K8" s="11">
        <f t="shared" ref="K8:K24" si="2">_xlfn.RRI(5,B3,B8)</f>
        <v>7.8545341025045623E-2</v>
      </c>
    </row>
    <row r="9" spans="1:11" x14ac:dyDescent="0.2">
      <c r="A9" s="4">
        <v>39203</v>
      </c>
      <c r="B9" s="37">
        <v>16.75</v>
      </c>
      <c r="D9" s="35" t="s">
        <v>80</v>
      </c>
      <c r="E9" s="11">
        <f t="shared" si="0"/>
        <v>0.2407407407407407</v>
      </c>
      <c r="G9" s="35" t="s">
        <v>46</v>
      </c>
      <c r="H9" s="11">
        <f t="shared" si="1"/>
        <v>4.9257953047803449E-2</v>
      </c>
      <c r="J9" s="35" t="s">
        <v>64</v>
      </c>
      <c r="K9" s="11">
        <f t="shared" si="2"/>
        <v>9.7905858369374599E-2</v>
      </c>
    </row>
    <row r="10" spans="1:11" x14ac:dyDescent="0.2">
      <c r="A10" s="4">
        <v>39569</v>
      </c>
      <c r="B10" s="37">
        <v>11.36</v>
      </c>
      <c r="D10" s="35" t="s">
        <v>81</v>
      </c>
      <c r="E10" s="11">
        <f t="shared" si="0"/>
        <v>-0.32179104477611942</v>
      </c>
      <c r="G10" s="35" t="s">
        <v>47</v>
      </c>
      <c r="H10" s="11">
        <f t="shared" si="1"/>
        <v>-0.10695663534962463</v>
      </c>
      <c r="J10" s="35" t="s">
        <v>65</v>
      </c>
      <c r="K10" s="11">
        <f t="shared" si="2"/>
        <v>-1.0901787364059112E-2</v>
      </c>
    </row>
    <row r="11" spans="1:11" x14ac:dyDescent="0.2">
      <c r="A11" s="4">
        <v>39934</v>
      </c>
      <c r="B11" s="37">
        <v>18.36</v>
      </c>
      <c r="D11" s="35" t="s">
        <v>82</v>
      </c>
      <c r="E11" s="11">
        <f t="shared" si="0"/>
        <v>0.61619718309859151</v>
      </c>
      <c r="G11" s="35" t="s">
        <v>48</v>
      </c>
      <c r="H11" s="11">
        <f t="shared" si="1"/>
        <v>0.10793165135089278</v>
      </c>
      <c r="J11" s="35" t="s">
        <v>66</v>
      </c>
      <c r="K11" s="11">
        <f t="shared" si="2"/>
        <v>4.833705038278735E-2</v>
      </c>
    </row>
    <row r="12" spans="1:11" x14ac:dyDescent="0.2">
      <c r="A12" s="4">
        <v>40299</v>
      </c>
      <c r="B12" s="37">
        <v>17.29</v>
      </c>
      <c r="D12" s="35" t="s">
        <v>83</v>
      </c>
      <c r="E12" s="11">
        <f t="shared" si="0"/>
        <v>-5.8278867102396492E-2</v>
      </c>
      <c r="G12" s="35" t="s">
        <v>49</v>
      </c>
      <c r="H12" s="11">
        <f t="shared" si="1"/>
        <v>1.0632811277619059E-2</v>
      </c>
      <c r="J12" s="35" t="s">
        <v>67</v>
      </c>
      <c r="K12" s="11">
        <f t="shared" si="2"/>
        <v>1.6264748143460572E-2</v>
      </c>
    </row>
    <row r="13" spans="1:11" x14ac:dyDescent="0.2">
      <c r="A13" s="4">
        <v>40664</v>
      </c>
      <c r="B13" s="37">
        <v>19.260000000000002</v>
      </c>
      <c r="D13" s="35" t="s">
        <v>84</v>
      </c>
      <c r="E13" s="11">
        <f t="shared" si="0"/>
        <v>0.11393869288606151</v>
      </c>
      <c r="G13" s="35" t="s">
        <v>50</v>
      </c>
      <c r="H13" s="11">
        <f t="shared" si="1"/>
        <v>0.19241102760929762</v>
      </c>
      <c r="J13" s="35" t="s">
        <v>68</v>
      </c>
      <c r="K13" s="11">
        <f t="shared" si="2"/>
        <v>7.3654386678867034E-2</v>
      </c>
    </row>
    <row r="14" spans="1:11" x14ac:dyDescent="0.2">
      <c r="A14" s="4">
        <v>41030</v>
      </c>
      <c r="B14" s="37">
        <v>18.25</v>
      </c>
      <c r="D14" s="35" t="s">
        <v>85</v>
      </c>
      <c r="E14" s="11">
        <f t="shared" si="0"/>
        <v>-5.2440290758047792E-2</v>
      </c>
      <c r="G14" s="35" t="s">
        <v>51</v>
      </c>
      <c r="H14" s="11">
        <f t="shared" si="1"/>
        <v>-2.0010968519041938E-3</v>
      </c>
      <c r="J14" s="35" t="s">
        <v>69</v>
      </c>
      <c r="K14" s="11">
        <f t="shared" si="2"/>
        <v>1.7301328120523207E-2</v>
      </c>
    </row>
    <row r="15" spans="1:11" x14ac:dyDescent="0.2">
      <c r="A15" s="4">
        <v>41395</v>
      </c>
      <c r="B15" s="37">
        <v>19.670000000000002</v>
      </c>
      <c r="D15" s="35" t="s">
        <v>86</v>
      </c>
      <c r="E15" s="11">
        <f t="shared" si="0"/>
        <v>7.7808219178082227E-2</v>
      </c>
      <c r="G15" s="35" t="s">
        <v>52</v>
      </c>
      <c r="H15" s="11">
        <f t="shared" si="1"/>
        <v>4.3926179394929044E-2</v>
      </c>
      <c r="J15" s="35" t="s">
        <v>70</v>
      </c>
      <c r="K15" s="11">
        <f t="shared" si="2"/>
        <v>0.11605399323260235</v>
      </c>
    </row>
    <row r="16" spans="1:11" x14ac:dyDescent="0.2">
      <c r="A16" s="4">
        <v>41760</v>
      </c>
      <c r="B16" s="37">
        <v>20.21</v>
      </c>
      <c r="D16" s="35" t="s">
        <v>87</v>
      </c>
      <c r="E16" s="11">
        <f t="shared" si="0"/>
        <v>2.7452974072191161E-2</v>
      </c>
      <c r="G16" s="35" t="s">
        <v>53</v>
      </c>
      <c r="H16" s="11">
        <f t="shared" si="1"/>
        <v>1.6178519287761928E-2</v>
      </c>
      <c r="J16" s="35" t="s">
        <v>71</v>
      </c>
      <c r="K16" s="11">
        <f t="shared" si="2"/>
        <v>1.9386146775187685E-2</v>
      </c>
    </row>
    <row r="17" spans="1:11" x14ac:dyDescent="0.2">
      <c r="A17" s="4">
        <v>42125</v>
      </c>
      <c r="B17" s="37">
        <v>21.23</v>
      </c>
      <c r="D17" s="35" t="s">
        <v>88</v>
      </c>
      <c r="E17" s="11">
        <f t="shared" si="0"/>
        <v>5.0470064324591668E-2</v>
      </c>
      <c r="G17" s="35" t="s">
        <v>54</v>
      </c>
      <c r="H17" s="11">
        <f t="shared" si="1"/>
        <v>5.1709285870186417E-2</v>
      </c>
      <c r="J17" s="35" t="s">
        <v>72</v>
      </c>
      <c r="K17" s="11">
        <f t="shared" si="2"/>
        <v>4.1911904575680392E-2</v>
      </c>
    </row>
    <row r="18" spans="1:11" x14ac:dyDescent="0.2">
      <c r="A18" s="4">
        <v>42491</v>
      </c>
      <c r="B18" s="37">
        <v>22.97</v>
      </c>
      <c r="D18" s="35" t="s">
        <v>89</v>
      </c>
      <c r="E18" s="11">
        <f t="shared" si="0"/>
        <v>8.1959491285916064E-2</v>
      </c>
      <c r="G18" s="35" t="s">
        <v>55</v>
      </c>
      <c r="H18" s="11">
        <f t="shared" si="1"/>
        <v>5.3057805967041016E-2</v>
      </c>
      <c r="J18" s="35" t="s">
        <v>73</v>
      </c>
      <c r="K18" s="11">
        <f t="shared" si="2"/>
        <v>3.5859712544357381E-2</v>
      </c>
    </row>
    <row r="19" spans="1:11" x14ac:dyDescent="0.2">
      <c r="A19" s="4">
        <v>42856</v>
      </c>
      <c r="B19" s="37">
        <v>23.75</v>
      </c>
      <c r="D19" s="35" t="s">
        <v>90</v>
      </c>
      <c r="E19" s="11">
        <f t="shared" si="0"/>
        <v>3.3957335655202536E-2</v>
      </c>
      <c r="G19" s="35" t="s">
        <v>56</v>
      </c>
      <c r="H19" s="11">
        <f t="shared" si="1"/>
        <v>5.5275284804758407E-2</v>
      </c>
      <c r="J19" s="35" t="s">
        <v>74</v>
      </c>
      <c r="K19" s="11">
        <f t="shared" si="2"/>
        <v>5.4095960497761553E-2</v>
      </c>
    </row>
    <row r="20" spans="1:11" x14ac:dyDescent="0.2">
      <c r="A20" s="4">
        <v>43221</v>
      </c>
      <c r="B20" s="37">
        <v>22.99</v>
      </c>
      <c r="D20" s="35" t="s">
        <v>91</v>
      </c>
      <c r="E20" s="11">
        <f t="shared" si="0"/>
        <v>-3.2000000000000028E-2</v>
      </c>
      <c r="G20" s="35" t="s">
        <v>57</v>
      </c>
      <c r="H20" s="11">
        <f t="shared" si="1"/>
        <v>2.6903559033992774E-2</v>
      </c>
      <c r="J20" s="35" t="s">
        <v>75</v>
      </c>
      <c r="K20" s="11">
        <f t="shared" si="2"/>
        <v>3.1684539215053098E-2</v>
      </c>
    </row>
    <row r="21" spans="1:11" x14ac:dyDescent="0.2">
      <c r="A21" s="4">
        <v>43586</v>
      </c>
      <c r="B21" s="37">
        <v>24.5</v>
      </c>
      <c r="D21" s="35" t="s">
        <v>92</v>
      </c>
      <c r="E21" s="11">
        <f t="shared" si="0"/>
        <v>6.5680730752501137E-2</v>
      </c>
      <c r="G21" s="35" t="s">
        <v>58</v>
      </c>
      <c r="H21" s="11">
        <f t="shared" si="1"/>
        <v>2.1727375457321951E-2</v>
      </c>
      <c r="J21" s="35" t="s">
        <v>76</v>
      </c>
      <c r="K21" s="11">
        <f t="shared" si="2"/>
        <v>3.9249810935937379E-2</v>
      </c>
    </row>
    <row r="22" spans="1:11" x14ac:dyDescent="0.2">
      <c r="A22" s="4">
        <v>43952</v>
      </c>
      <c r="B22" s="37">
        <v>23.5</v>
      </c>
      <c r="D22" s="35" t="s">
        <v>93</v>
      </c>
      <c r="E22" s="11">
        <f t="shared" si="0"/>
        <v>-4.081632653061229E-2</v>
      </c>
      <c r="G22" s="35" t="s">
        <v>59</v>
      </c>
      <c r="H22" s="11">
        <f t="shared" si="1"/>
        <v>-3.5211559164159967E-3</v>
      </c>
      <c r="J22" s="35" t="s">
        <v>77</v>
      </c>
      <c r="K22" s="11">
        <f t="shared" si="2"/>
        <v>2.0524824800462138E-2</v>
      </c>
    </row>
    <row r="23" spans="1:11" x14ac:dyDescent="0.2">
      <c r="A23" s="4">
        <v>44317</v>
      </c>
      <c r="B23" s="37">
        <v>30.23</v>
      </c>
      <c r="D23" s="35" t="s">
        <v>94</v>
      </c>
      <c r="E23" s="11">
        <f t="shared" si="0"/>
        <v>0.28638297872340424</v>
      </c>
      <c r="G23" s="35" t="s">
        <v>60</v>
      </c>
      <c r="H23" s="11">
        <f t="shared" si="1"/>
        <v>9.5552157944070126E-2</v>
      </c>
      <c r="J23" s="35" t="s">
        <v>78</v>
      </c>
      <c r="K23" s="11">
        <f t="shared" si="2"/>
        <v>5.6465770318057107E-2</v>
      </c>
    </row>
    <row r="24" spans="1:11" x14ac:dyDescent="0.2">
      <c r="A24" s="4">
        <v>44682</v>
      </c>
      <c r="B24" s="37">
        <v>36.93</v>
      </c>
      <c r="D24" s="35" t="s">
        <v>95</v>
      </c>
      <c r="E24" s="11">
        <f t="shared" si="0"/>
        <v>0.22163413827323852</v>
      </c>
      <c r="G24" s="35" t="s">
        <v>61</v>
      </c>
      <c r="H24" s="11">
        <f t="shared" si="1"/>
        <v>0.14658012074156801</v>
      </c>
      <c r="J24" s="35" t="s">
        <v>79</v>
      </c>
      <c r="K24" s="11">
        <f t="shared" si="2"/>
        <v>9.2303030928517105E-2</v>
      </c>
    </row>
    <row r="26" spans="1:11" x14ac:dyDescent="0.2">
      <c r="A26" s="4">
        <v>36647</v>
      </c>
      <c r="B26" s="37">
        <v>-10</v>
      </c>
      <c r="H26" s="38"/>
      <c r="K26" s="38"/>
    </row>
    <row r="27" spans="1:11" x14ac:dyDescent="0.2">
      <c r="A27" s="4">
        <v>44682</v>
      </c>
      <c r="B27" s="37">
        <v>36.93</v>
      </c>
      <c r="E27" s="42"/>
      <c r="H27" s="42"/>
      <c r="K27" s="42"/>
    </row>
    <row r="28" spans="1:11" x14ac:dyDescent="0.2">
      <c r="A28" s="7" t="s">
        <v>96</v>
      </c>
      <c r="B28" s="11">
        <f>XIRR(B26:B27,A26:A27)</f>
        <v>6.1143013834953311E-2</v>
      </c>
      <c r="E28" s="11">
        <f>AVERAGE(E3:E24)</f>
        <v>7.5846209794317054E-2</v>
      </c>
      <c r="H28" s="11">
        <f>AVERAGE(H5:H24)</f>
        <v>5.8627744519220613E-2</v>
      </c>
      <c r="K28" s="11">
        <f>AVERAGE(K7:K24)</f>
        <v>5.1473094571277467E-2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4357-4FCF-684F-9E51-AAC981971DEB}">
  <dimension ref="A1:D15"/>
  <sheetViews>
    <sheetView zoomScale="130" zoomScaleNormal="130" workbookViewId="0">
      <selection activeCell="B10" sqref="B10"/>
    </sheetView>
  </sheetViews>
  <sheetFormatPr defaultColWidth="10.8515625" defaultRowHeight="27" customHeight="1" x14ac:dyDescent="0.2"/>
  <cols>
    <col min="1" max="1" width="76.328125" style="14" bestFit="1" customWidth="1"/>
    <col min="2" max="2" width="38.34765625" style="14" customWidth="1"/>
    <col min="3" max="3" width="13.19140625" style="14" customWidth="1"/>
    <col min="4" max="4" width="105.5546875" style="14" bestFit="1" customWidth="1"/>
    <col min="5" max="256" width="10.8515625" style="14"/>
    <col min="257" max="257" width="76.328125" style="14" bestFit="1" customWidth="1"/>
    <col min="258" max="258" width="38.34765625" style="14" customWidth="1"/>
    <col min="259" max="259" width="13.19140625" style="14" customWidth="1"/>
    <col min="260" max="260" width="105.5546875" style="14" bestFit="1" customWidth="1"/>
    <col min="261" max="512" width="10.8515625" style="14"/>
    <col min="513" max="513" width="76.328125" style="14" bestFit="1" customWidth="1"/>
    <col min="514" max="514" width="38.34765625" style="14" customWidth="1"/>
    <col min="515" max="515" width="13.19140625" style="14" customWidth="1"/>
    <col min="516" max="516" width="105.5546875" style="14" bestFit="1" customWidth="1"/>
    <col min="517" max="768" width="10.8515625" style="14"/>
    <col min="769" max="769" width="76.328125" style="14" bestFit="1" customWidth="1"/>
    <col min="770" max="770" width="38.34765625" style="14" customWidth="1"/>
    <col min="771" max="771" width="13.19140625" style="14" customWidth="1"/>
    <col min="772" max="772" width="105.5546875" style="14" bestFit="1" customWidth="1"/>
    <col min="773" max="1024" width="10.8515625" style="14"/>
    <col min="1025" max="1025" width="76.328125" style="14" bestFit="1" customWidth="1"/>
    <col min="1026" max="1026" width="38.34765625" style="14" customWidth="1"/>
    <col min="1027" max="1027" width="13.19140625" style="14" customWidth="1"/>
    <col min="1028" max="1028" width="105.5546875" style="14" bestFit="1" customWidth="1"/>
    <col min="1029" max="1280" width="10.8515625" style="14"/>
    <col min="1281" max="1281" width="76.328125" style="14" bestFit="1" customWidth="1"/>
    <col min="1282" max="1282" width="38.34765625" style="14" customWidth="1"/>
    <col min="1283" max="1283" width="13.19140625" style="14" customWidth="1"/>
    <col min="1284" max="1284" width="105.5546875" style="14" bestFit="1" customWidth="1"/>
    <col min="1285" max="1536" width="10.8515625" style="14"/>
    <col min="1537" max="1537" width="76.328125" style="14" bestFit="1" customWidth="1"/>
    <col min="1538" max="1538" width="38.34765625" style="14" customWidth="1"/>
    <col min="1539" max="1539" width="13.19140625" style="14" customWidth="1"/>
    <col min="1540" max="1540" width="105.5546875" style="14" bestFit="1" customWidth="1"/>
    <col min="1541" max="1792" width="10.8515625" style="14"/>
    <col min="1793" max="1793" width="76.328125" style="14" bestFit="1" customWidth="1"/>
    <col min="1794" max="1794" width="38.34765625" style="14" customWidth="1"/>
    <col min="1795" max="1795" width="13.19140625" style="14" customWidth="1"/>
    <col min="1796" max="1796" width="105.5546875" style="14" bestFit="1" customWidth="1"/>
    <col min="1797" max="2048" width="10.8515625" style="14"/>
    <col min="2049" max="2049" width="76.328125" style="14" bestFit="1" customWidth="1"/>
    <col min="2050" max="2050" width="38.34765625" style="14" customWidth="1"/>
    <col min="2051" max="2051" width="13.19140625" style="14" customWidth="1"/>
    <col min="2052" max="2052" width="105.5546875" style="14" bestFit="1" customWidth="1"/>
    <col min="2053" max="2304" width="10.8515625" style="14"/>
    <col min="2305" max="2305" width="76.328125" style="14" bestFit="1" customWidth="1"/>
    <col min="2306" max="2306" width="38.34765625" style="14" customWidth="1"/>
    <col min="2307" max="2307" width="13.19140625" style="14" customWidth="1"/>
    <col min="2308" max="2308" width="105.5546875" style="14" bestFit="1" customWidth="1"/>
    <col min="2309" max="2560" width="10.8515625" style="14"/>
    <col min="2561" max="2561" width="76.328125" style="14" bestFit="1" customWidth="1"/>
    <col min="2562" max="2562" width="38.34765625" style="14" customWidth="1"/>
    <col min="2563" max="2563" width="13.19140625" style="14" customWidth="1"/>
    <col min="2564" max="2564" width="105.5546875" style="14" bestFit="1" customWidth="1"/>
    <col min="2565" max="2816" width="10.8515625" style="14"/>
    <col min="2817" max="2817" width="76.328125" style="14" bestFit="1" customWidth="1"/>
    <col min="2818" max="2818" width="38.34765625" style="14" customWidth="1"/>
    <col min="2819" max="2819" width="13.19140625" style="14" customWidth="1"/>
    <col min="2820" max="2820" width="105.5546875" style="14" bestFit="1" customWidth="1"/>
    <col min="2821" max="3072" width="10.8515625" style="14"/>
    <col min="3073" max="3073" width="76.328125" style="14" bestFit="1" customWidth="1"/>
    <col min="3074" max="3074" width="38.34765625" style="14" customWidth="1"/>
    <col min="3075" max="3075" width="13.19140625" style="14" customWidth="1"/>
    <col min="3076" max="3076" width="105.5546875" style="14" bestFit="1" customWidth="1"/>
    <col min="3077" max="3328" width="10.8515625" style="14"/>
    <col min="3329" max="3329" width="76.328125" style="14" bestFit="1" customWidth="1"/>
    <col min="3330" max="3330" width="38.34765625" style="14" customWidth="1"/>
    <col min="3331" max="3331" width="13.19140625" style="14" customWidth="1"/>
    <col min="3332" max="3332" width="105.5546875" style="14" bestFit="1" customWidth="1"/>
    <col min="3333" max="3584" width="10.8515625" style="14"/>
    <col min="3585" max="3585" width="76.328125" style="14" bestFit="1" customWidth="1"/>
    <col min="3586" max="3586" width="38.34765625" style="14" customWidth="1"/>
    <col min="3587" max="3587" width="13.19140625" style="14" customWidth="1"/>
    <col min="3588" max="3588" width="105.5546875" style="14" bestFit="1" customWidth="1"/>
    <col min="3589" max="3840" width="10.8515625" style="14"/>
    <col min="3841" max="3841" width="76.328125" style="14" bestFit="1" customWidth="1"/>
    <col min="3842" max="3842" width="38.34765625" style="14" customWidth="1"/>
    <col min="3843" max="3843" width="13.19140625" style="14" customWidth="1"/>
    <col min="3844" max="3844" width="105.5546875" style="14" bestFit="1" customWidth="1"/>
    <col min="3845" max="4096" width="10.8515625" style="14"/>
    <col min="4097" max="4097" width="76.328125" style="14" bestFit="1" customWidth="1"/>
    <col min="4098" max="4098" width="38.34765625" style="14" customWidth="1"/>
    <col min="4099" max="4099" width="13.19140625" style="14" customWidth="1"/>
    <col min="4100" max="4100" width="105.5546875" style="14" bestFit="1" customWidth="1"/>
    <col min="4101" max="4352" width="10.8515625" style="14"/>
    <col min="4353" max="4353" width="76.328125" style="14" bestFit="1" customWidth="1"/>
    <col min="4354" max="4354" width="38.34765625" style="14" customWidth="1"/>
    <col min="4355" max="4355" width="13.19140625" style="14" customWidth="1"/>
    <col min="4356" max="4356" width="105.5546875" style="14" bestFit="1" customWidth="1"/>
    <col min="4357" max="4608" width="10.8515625" style="14"/>
    <col min="4609" max="4609" width="76.328125" style="14" bestFit="1" customWidth="1"/>
    <col min="4610" max="4610" width="38.34765625" style="14" customWidth="1"/>
    <col min="4611" max="4611" width="13.19140625" style="14" customWidth="1"/>
    <col min="4612" max="4612" width="105.5546875" style="14" bestFit="1" customWidth="1"/>
    <col min="4613" max="4864" width="10.8515625" style="14"/>
    <col min="4865" max="4865" width="76.328125" style="14" bestFit="1" customWidth="1"/>
    <col min="4866" max="4866" width="38.34765625" style="14" customWidth="1"/>
    <col min="4867" max="4867" width="13.19140625" style="14" customWidth="1"/>
    <col min="4868" max="4868" width="105.5546875" style="14" bestFit="1" customWidth="1"/>
    <col min="4869" max="5120" width="10.8515625" style="14"/>
    <col min="5121" max="5121" width="76.328125" style="14" bestFit="1" customWidth="1"/>
    <col min="5122" max="5122" width="38.34765625" style="14" customWidth="1"/>
    <col min="5123" max="5123" width="13.19140625" style="14" customWidth="1"/>
    <col min="5124" max="5124" width="105.5546875" style="14" bestFit="1" customWidth="1"/>
    <col min="5125" max="5376" width="10.8515625" style="14"/>
    <col min="5377" max="5377" width="76.328125" style="14" bestFit="1" customWidth="1"/>
    <col min="5378" max="5378" width="38.34765625" style="14" customWidth="1"/>
    <col min="5379" max="5379" width="13.19140625" style="14" customWidth="1"/>
    <col min="5380" max="5380" width="105.5546875" style="14" bestFit="1" customWidth="1"/>
    <col min="5381" max="5632" width="10.8515625" style="14"/>
    <col min="5633" max="5633" width="76.328125" style="14" bestFit="1" customWidth="1"/>
    <col min="5634" max="5634" width="38.34765625" style="14" customWidth="1"/>
    <col min="5635" max="5635" width="13.19140625" style="14" customWidth="1"/>
    <col min="5636" max="5636" width="105.5546875" style="14" bestFit="1" customWidth="1"/>
    <col min="5637" max="5888" width="10.8515625" style="14"/>
    <col min="5889" max="5889" width="76.328125" style="14" bestFit="1" customWidth="1"/>
    <col min="5890" max="5890" width="38.34765625" style="14" customWidth="1"/>
    <col min="5891" max="5891" width="13.19140625" style="14" customWidth="1"/>
    <col min="5892" max="5892" width="105.5546875" style="14" bestFit="1" customWidth="1"/>
    <col min="5893" max="6144" width="10.8515625" style="14"/>
    <col min="6145" max="6145" width="76.328125" style="14" bestFit="1" customWidth="1"/>
    <col min="6146" max="6146" width="38.34765625" style="14" customWidth="1"/>
    <col min="6147" max="6147" width="13.19140625" style="14" customWidth="1"/>
    <col min="6148" max="6148" width="105.5546875" style="14" bestFit="1" customWidth="1"/>
    <col min="6149" max="6400" width="10.8515625" style="14"/>
    <col min="6401" max="6401" width="76.328125" style="14" bestFit="1" customWidth="1"/>
    <col min="6402" max="6402" width="38.34765625" style="14" customWidth="1"/>
    <col min="6403" max="6403" width="13.19140625" style="14" customWidth="1"/>
    <col min="6404" max="6404" width="105.5546875" style="14" bestFit="1" customWidth="1"/>
    <col min="6405" max="6656" width="10.8515625" style="14"/>
    <col min="6657" max="6657" width="76.328125" style="14" bestFit="1" customWidth="1"/>
    <col min="6658" max="6658" width="38.34765625" style="14" customWidth="1"/>
    <col min="6659" max="6659" width="13.19140625" style="14" customWidth="1"/>
    <col min="6660" max="6660" width="105.5546875" style="14" bestFit="1" customWidth="1"/>
    <col min="6661" max="6912" width="10.8515625" style="14"/>
    <col min="6913" max="6913" width="76.328125" style="14" bestFit="1" customWidth="1"/>
    <col min="6914" max="6914" width="38.34765625" style="14" customWidth="1"/>
    <col min="6915" max="6915" width="13.19140625" style="14" customWidth="1"/>
    <col min="6916" max="6916" width="105.5546875" style="14" bestFit="1" customWidth="1"/>
    <col min="6917" max="7168" width="10.8515625" style="14"/>
    <col min="7169" max="7169" width="76.328125" style="14" bestFit="1" customWidth="1"/>
    <col min="7170" max="7170" width="38.34765625" style="14" customWidth="1"/>
    <col min="7171" max="7171" width="13.19140625" style="14" customWidth="1"/>
    <col min="7172" max="7172" width="105.5546875" style="14" bestFit="1" customWidth="1"/>
    <col min="7173" max="7424" width="10.8515625" style="14"/>
    <col min="7425" max="7425" width="76.328125" style="14" bestFit="1" customWidth="1"/>
    <col min="7426" max="7426" width="38.34765625" style="14" customWidth="1"/>
    <col min="7427" max="7427" width="13.19140625" style="14" customWidth="1"/>
    <col min="7428" max="7428" width="105.5546875" style="14" bestFit="1" customWidth="1"/>
    <col min="7429" max="7680" width="10.8515625" style="14"/>
    <col min="7681" max="7681" width="76.328125" style="14" bestFit="1" customWidth="1"/>
    <col min="7682" max="7682" width="38.34765625" style="14" customWidth="1"/>
    <col min="7683" max="7683" width="13.19140625" style="14" customWidth="1"/>
    <col min="7684" max="7684" width="105.5546875" style="14" bestFit="1" customWidth="1"/>
    <col min="7685" max="7936" width="10.8515625" style="14"/>
    <col min="7937" max="7937" width="76.328125" style="14" bestFit="1" customWidth="1"/>
    <col min="7938" max="7938" width="38.34765625" style="14" customWidth="1"/>
    <col min="7939" max="7939" width="13.19140625" style="14" customWidth="1"/>
    <col min="7940" max="7940" width="105.5546875" style="14" bestFit="1" customWidth="1"/>
    <col min="7941" max="8192" width="10.8515625" style="14"/>
    <col min="8193" max="8193" width="76.328125" style="14" bestFit="1" customWidth="1"/>
    <col min="8194" max="8194" width="38.34765625" style="14" customWidth="1"/>
    <col min="8195" max="8195" width="13.19140625" style="14" customWidth="1"/>
    <col min="8196" max="8196" width="105.5546875" style="14" bestFit="1" customWidth="1"/>
    <col min="8197" max="8448" width="10.8515625" style="14"/>
    <col min="8449" max="8449" width="76.328125" style="14" bestFit="1" customWidth="1"/>
    <col min="8450" max="8450" width="38.34765625" style="14" customWidth="1"/>
    <col min="8451" max="8451" width="13.19140625" style="14" customWidth="1"/>
    <col min="8452" max="8452" width="105.5546875" style="14" bestFit="1" customWidth="1"/>
    <col min="8453" max="8704" width="10.8515625" style="14"/>
    <col min="8705" max="8705" width="76.328125" style="14" bestFit="1" customWidth="1"/>
    <col min="8706" max="8706" width="38.34765625" style="14" customWidth="1"/>
    <col min="8707" max="8707" width="13.19140625" style="14" customWidth="1"/>
    <col min="8708" max="8708" width="105.5546875" style="14" bestFit="1" customWidth="1"/>
    <col min="8709" max="8960" width="10.8515625" style="14"/>
    <col min="8961" max="8961" width="76.328125" style="14" bestFit="1" customWidth="1"/>
    <col min="8962" max="8962" width="38.34765625" style="14" customWidth="1"/>
    <col min="8963" max="8963" width="13.19140625" style="14" customWidth="1"/>
    <col min="8964" max="8964" width="105.5546875" style="14" bestFit="1" customWidth="1"/>
    <col min="8965" max="9216" width="10.8515625" style="14"/>
    <col min="9217" max="9217" width="76.328125" style="14" bestFit="1" customWidth="1"/>
    <col min="9218" max="9218" width="38.34765625" style="14" customWidth="1"/>
    <col min="9219" max="9219" width="13.19140625" style="14" customWidth="1"/>
    <col min="9220" max="9220" width="105.5546875" style="14" bestFit="1" customWidth="1"/>
    <col min="9221" max="9472" width="10.8515625" style="14"/>
    <col min="9473" max="9473" width="76.328125" style="14" bestFit="1" customWidth="1"/>
    <col min="9474" max="9474" width="38.34765625" style="14" customWidth="1"/>
    <col min="9475" max="9475" width="13.19140625" style="14" customWidth="1"/>
    <col min="9476" max="9476" width="105.5546875" style="14" bestFit="1" customWidth="1"/>
    <col min="9477" max="9728" width="10.8515625" style="14"/>
    <col min="9729" max="9729" width="76.328125" style="14" bestFit="1" customWidth="1"/>
    <col min="9730" max="9730" width="38.34765625" style="14" customWidth="1"/>
    <col min="9731" max="9731" width="13.19140625" style="14" customWidth="1"/>
    <col min="9732" max="9732" width="105.5546875" style="14" bestFit="1" customWidth="1"/>
    <col min="9733" max="9984" width="10.8515625" style="14"/>
    <col min="9985" max="9985" width="76.328125" style="14" bestFit="1" customWidth="1"/>
    <col min="9986" max="9986" width="38.34765625" style="14" customWidth="1"/>
    <col min="9987" max="9987" width="13.19140625" style="14" customWidth="1"/>
    <col min="9988" max="9988" width="105.5546875" style="14" bestFit="1" customWidth="1"/>
    <col min="9989" max="10240" width="10.8515625" style="14"/>
    <col min="10241" max="10241" width="76.328125" style="14" bestFit="1" customWidth="1"/>
    <col min="10242" max="10242" width="38.34765625" style="14" customWidth="1"/>
    <col min="10243" max="10243" width="13.19140625" style="14" customWidth="1"/>
    <col min="10244" max="10244" width="105.5546875" style="14" bestFit="1" customWidth="1"/>
    <col min="10245" max="10496" width="10.8515625" style="14"/>
    <col min="10497" max="10497" width="76.328125" style="14" bestFit="1" customWidth="1"/>
    <col min="10498" max="10498" width="38.34765625" style="14" customWidth="1"/>
    <col min="10499" max="10499" width="13.19140625" style="14" customWidth="1"/>
    <col min="10500" max="10500" width="105.5546875" style="14" bestFit="1" customWidth="1"/>
    <col min="10501" max="10752" width="10.8515625" style="14"/>
    <col min="10753" max="10753" width="76.328125" style="14" bestFit="1" customWidth="1"/>
    <col min="10754" max="10754" width="38.34765625" style="14" customWidth="1"/>
    <col min="10755" max="10755" width="13.19140625" style="14" customWidth="1"/>
    <col min="10756" max="10756" width="105.5546875" style="14" bestFit="1" customWidth="1"/>
    <col min="10757" max="11008" width="10.8515625" style="14"/>
    <col min="11009" max="11009" width="76.328125" style="14" bestFit="1" customWidth="1"/>
    <col min="11010" max="11010" width="38.34765625" style="14" customWidth="1"/>
    <col min="11011" max="11011" width="13.19140625" style="14" customWidth="1"/>
    <col min="11012" max="11012" width="105.5546875" style="14" bestFit="1" customWidth="1"/>
    <col min="11013" max="11264" width="10.8515625" style="14"/>
    <col min="11265" max="11265" width="76.328125" style="14" bestFit="1" customWidth="1"/>
    <col min="11266" max="11266" width="38.34765625" style="14" customWidth="1"/>
    <col min="11267" max="11267" width="13.19140625" style="14" customWidth="1"/>
    <col min="11268" max="11268" width="105.5546875" style="14" bestFit="1" customWidth="1"/>
    <col min="11269" max="11520" width="10.8515625" style="14"/>
    <col min="11521" max="11521" width="76.328125" style="14" bestFit="1" customWidth="1"/>
    <col min="11522" max="11522" width="38.34765625" style="14" customWidth="1"/>
    <col min="11523" max="11523" width="13.19140625" style="14" customWidth="1"/>
    <col min="11524" max="11524" width="105.5546875" style="14" bestFit="1" customWidth="1"/>
    <col min="11525" max="11776" width="10.8515625" style="14"/>
    <col min="11777" max="11777" width="76.328125" style="14" bestFit="1" customWidth="1"/>
    <col min="11778" max="11778" width="38.34765625" style="14" customWidth="1"/>
    <col min="11779" max="11779" width="13.19140625" style="14" customWidth="1"/>
    <col min="11780" max="11780" width="105.5546875" style="14" bestFit="1" customWidth="1"/>
    <col min="11781" max="12032" width="10.8515625" style="14"/>
    <col min="12033" max="12033" width="76.328125" style="14" bestFit="1" customWidth="1"/>
    <col min="12034" max="12034" width="38.34765625" style="14" customWidth="1"/>
    <col min="12035" max="12035" width="13.19140625" style="14" customWidth="1"/>
    <col min="12036" max="12036" width="105.5546875" style="14" bestFit="1" customWidth="1"/>
    <col min="12037" max="12288" width="10.8515625" style="14"/>
    <col min="12289" max="12289" width="76.328125" style="14" bestFit="1" customWidth="1"/>
    <col min="12290" max="12290" width="38.34765625" style="14" customWidth="1"/>
    <col min="12291" max="12291" width="13.19140625" style="14" customWidth="1"/>
    <col min="12292" max="12292" width="105.5546875" style="14" bestFit="1" customWidth="1"/>
    <col min="12293" max="12544" width="10.8515625" style="14"/>
    <col min="12545" max="12545" width="76.328125" style="14" bestFit="1" customWidth="1"/>
    <col min="12546" max="12546" width="38.34765625" style="14" customWidth="1"/>
    <col min="12547" max="12547" width="13.19140625" style="14" customWidth="1"/>
    <col min="12548" max="12548" width="105.5546875" style="14" bestFit="1" customWidth="1"/>
    <col min="12549" max="12800" width="10.8515625" style="14"/>
    <col min="12801" max="12801" width="76.328125" style="14" bestFit="1" customWidth="1"/>
    <col min="12802" max="12802" width="38.34765625" style="14" customWidth="1"/>
    <col min="12803" max="12803" width="13.19140625" style="14" customWidth="1"/>
    <col min="12804" max="12804" width="105.5546875" style="14" bestFit="1" customWidth="1"/>
    <col min="12805" max="13056" width="10.8515625" style="14"/>
    <col min="13057" max="13057" width="76.328125" style="14" bestFit="1" customWidth="1"/>
    <col min="13058" max="13058" width="38.34765625" style="14" customWidth="1"/>
    <col min="13059" max="13059" width="13.19140625" style="14" customWidth="1"/>
    <col min="13060" max="13060" width="105.5546875" style="14" bestFit="1" customWidth="1"/>
    <col min="13061" max="13312" width="10.8515625" style="14"/>
    <col min="13313" max="13313" width="76.328125" style="14" bestFit="1" customWidth="1"/>
    <col min="13314" max="13314" width="38.34765625" style="14" customWidth="1"/>
    <col min="13315" max="13315" width="13.19140625" style="14" customWidth="1"/>
    <col min="13316" max="13316" width="105.5546875" style="14" bestFit="1" customWidth="1"/>
    <col min="13317" max="13568" width="10.8515625" style="14"/>
    <col min="13569" max="13569" width="76.328125" style="14" bestFit="1" customWidth="1"/>
    <col min="13570" max="13570" width="38.34765625" style="14" customWidth="1"/>
    <col min="13571" max="13571" width="13.19140625" style="14" customWidth="1"/>
    <col min="13572" max="13572" width="105.5546875" style="14" bestFit="1" customWidth="1"/>
    <col min="13573" max="13824" width="10.8515625" style="14"/>
    <col min="13825" max="13825" width="76.328125" style="14" bestFit="1" customWidth="1"/>
    <col min="13826" max="13826" width="38.34765625" style="14" customWidth="1"/>
    <col min="13827" max="13827" width="13.19140625" style="14" customWidth="1"/>
    <col min="13828" max="13828" width="105.5546875" style="14" bestFit="1" customWidth="1"/>
    <col min="13829" max="14080" width="10.8515625" style="14"/>
    <col min="14081" max="14081" width="76.328125" style="14" bestFit="1" customWidth="1"/>
    <col min="14082" max="14082" width="38.34765625" style="14" customWidth="1"/>
    <col min="14083" max="14083" width="13.19140625" style="14" customWidth="1"/>
    <col min="14084" max="14084" width="105.5546875" style="14" bestFit="1" customWidth="1"/>
    <col min="14085" max="14336" width="10.8515625" style="14"/>
    <col min="14337" max="14337" width="76.328125" style="14" bestFit="1" customWidth="1"/>
    <col min="14338" max="14338" width="38.34765625" style="14" customWidth="1"/>
    <col min="14339" max="14339" width="13.19140625" style="14" customWidth="1"/>
    <col min="14340" max="14340" width="105.5546875" style="14" bestFit="1" customWidth="1"/>
    <col min="14341" max="14592" width="10.8515625" style="14"/>
    <col min="14593" max="14593" width="76.328125" style="14" bestFit="1" customWidth="1"/>
    <col min="14594" max="14594" width="38.34765625" style="14" customWidth="1"/>
    <col min="14595" max="14595" width="13.19140625" style="14" customWidth="1"/>
    <col min="14596" max="14596" width="105.5546875" style="14" bestFit="1" customWidth="1"/>
    <col min="14597" max="14848" width="10.8515625" style="14"/>
    <col min="14849" max="14849" width="76.328125" style="14" bestFit="1" customWidth="1"/>
    <col min="14850" max="14850" width="38.34765625" style="14" customWidth="1"/>
    <col min="14851" max="14851" width="13.19140625" style="14" customWidth="1"/>
    <col min="14852" max="14852" width="105.5546875" style="14" bestFit="1" customWidth="1"/>
    <col min="14853" max="15104" width="10.8515625" style="14"/>
    <col min="15105" max="15105" width="76.328125" style="14" bestFit="1" customWidth="1"/>
    <col min="15106" max="15106" width="38.34765625" style="14" customWidth="1"/>
    <col min="15107" max="15107" width="13.19140625" style="14" customWidth="1"/>
    <col min="15108" max="15108" width="105.5546875" style="14" bestFit="1" customWidth="1"/>
    <col min="15109" max="15360" width="10.8515625" style="14"/>
    <col min="15361" max="15361" width="76.328125" style="14" bestFit="1" customWidth="1"/>
    <col min="15362" max="15362" width="38.34765625" style="14" customWidth="1"/>
    <col min="15363" max="15363" width="13.19140625" style="14" customWidth="1"/>
    <col min="15364" max="15364" width="105.5546875" style="14" bestFit="1" customWidth="1"/>
    <col min="15365" max="15616" width="10.8515625" style="14"/>
    <col min="15617" max="15617" width="76.328125" style="14" bestFit="1" customWidth="1"/>
    <col min="15618" max="15618" width="38.34765625" style="14" customWidth="1"/>
    <col min="15619" max="15619" width="13.19140625" style="14" customWidth="1"/>
    <col min="15620" max="15620" width="105.5546875" style="14" bestFit="1" customWidth="1"/>
    <col min="15621" max="15872" width="10.8515625" style="14"/>
    <col min="15873" max="15873" width="76.328125" style="14" bestFit="1" customWidth="1"/>
    <col min="15874" max="15874" width="38.34765625" style="14" customWidth="1"/>
    <col min="15875" max="15875" width="13.19140625" style="14" customWidth="1"/>
    <col min="15876" max="15876" width="105.5546875" style="14" bestFit="1" customWidth="1"/>
    <col min="15877" max="16128" width="10.8515625" style="14"/>
    <col min="16129" max="16129" width="76.328125" style="14" bestFit="1" customWidth="1"/>
    <col min="16130" max="16130" width="38.34765625" style="14" customWidth="1"/>
    <col min="16131" max="16131" width="13.19140625" style="14" customWidth="1"/>
    <col min="16132" max="16132" width="105.5546875" style="14" bestFit="1" customWidth="1"/>
    <col min="16133" max="16384" width="10.8515625" style="14"/>
  </cols>
  <sheetData>
    <row r="1" spans="1:4" ht="32.25" thickBot="1" x14ac:dyDescent="0.25">
      <c r="A1" s="12" t="s">
        <v>7</v>
      </c>
      <c r="B1" s="13" t="s">
        <v>8</v>
      </c>
      <c r="D1" s="13" t="s">
        <v>9</v>
      </c>
    </row>
    <row r="2" spans="1:4" ht="31.5" x14ac:dyDescent="0.2">
      <c r="A2" s="15" t="s">
        <v>10</v>
      </c>
      <c r="B2" s="16">
        <v>1</v>
      </c>
      <c r="D2" s="17" t="s">
        <v>11</v>
      </c>
    </row>
    <row r="3" spans="1:4" ht="31.5" x14ac:dyDescent="0.2">
      <c r="A3" s="18" t="s">
        <v>12</v>
      </c>
      <c r="B3" s="19">
        <v>5</v>
      </c>
      <c r="D3" s="20" t="s">
        <v>13</v>
      </c>
    </row>
    <row r="4" spans="1:4" ht="31.5" x14ac:dyDescent="0.2">
      <c r="A4" s="18" t="s">
        <v>14</v>
      </c>
      <c r="B4" s="21">
        <f>B3*B9</f>
        <v>5</v>
      </c>
      <c r="D4" s="20" t="s">
        <v>15</v>
      </c>
    </row>
    <row r="5" spans="1:4" ht="31.5" x14ac:dyDescent="0.2">
      <c r="A5" s="22" t="s">
        <v>16</v>
      </c>
      <c r="B5" s="23">
        <f>(((1+B14)^(1/B10))-1)*B10</f>
        <v>3.7137289336648172E-2</v>
      </c>
      <c r="D5" s="20" t="s">
        <v>17</v>
      </c>
    </row>
    <row r="6" spans="1:4" ht="31.5" x14ac:dyDescent="0.2">
      <c r="A6" s="18" t="s">
        <v>18</v>
      </c>
      <c r="B6" s="24">
        <v>-500000</v>
      </c>
      <c r="D6" s="20" t="s">
        <v>19</v>
      </c>
    </row>
    <row r="7" spans="1:4" ht="31.5" x14ac:dyDescent="0.2">
      <c r="A7" s="18" t="s">
        <v>20</v>
      </c>
      <c r="B7" s="24">
        <v>0</v>
      </c>
      <c r="D7" s="20" t="s">
        <v>21</v>
      </c>
    </row>
    <row r="8" spans="1:4" ht="31.5" x14ac:dyDescent="0.2">
      <c r="A8" s="18" t="s">
        <v>22</v>
      </c>
      <c r="B8" s="24">
        <v>600000</v>
      </c>
      <c r="D8" s="25" t="s">
        <v>23</v>
      </c>
    </row>
    <row r="9" spans="1:4" ht="31.5" x14ac:dyDescent="0.2">
      <c r="A9" s="18" t="s">
        <v>24</v>
      </c>
      <c r="B9" s="19">
        <v>1</v>
      </c>
      <c r="D9" s="20" t="s">
        <v>25</v>
      </c>
    </row>
    <row r="10" spans="1:4" ht="32.25" thickBot="1" x14ac:dyDescent="0.25">
      <c r="A10" s="26" t="s">
        <v>26</v>
      </c>
      <c r="B10" s="27">
        <v>1</v>
      </c>
      <c r="D10" s="20" t="s">
        <v>27</v>
      </c>
    </row>
    <row r="11" spans="1:4" ht="31.5" x14ac:dyDescent="0.2"/>
    <row r="12" spans="1:4" ht="31.5" x14ac:dyDescent="0.2"/>
    <row r="13" spans="1:4" ht="32.25" thickBot="1" x14ac:dyDescent="0.25"/>
    <row r="14" spans="1:4" ht="31.5" x14ac:dyDescent="0.2">
      <c r="A14" s="22" t="s">
        <v>28</v>
      </c>
      <c r="B14" s="28">
        <f>(1+B15)^B9-1</f>
        <v>3.7137289336648172E-2</v>
      </c>
    </row>
    <row r="15" spans="1:4" ht="32.25" thickBot="1" x14ac:dyDescent="0.25">
      <c r="A15" s="22" t="s">
        <v>29</v>
      </c>
      <c r="B15" s="29">
        <f>RATE(B4,B7,B6,B8,B2)</f>
        <v>3.7137289336648185E-2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F32E-A6C1-A44D-96C2-6109D6EB732A}">
  <dimension ref="A1:B9"/>
  <sheetViews>
    <sheetView zoomScale="150" zoomScaleNormal="150" workbookViewId="0">
      <selection activeCell="B8" sqref="B8:B9"/>
    </sheetView>
  </sheetViews>
  <sheetFormatPr defaultColWidth="22.31640625" defaultRowHeight="23.25" x14ac:dyDescent="0.3"/>
  <cols>
    <col min="1" max="16384" width="22.31640625" style="1"/>
  </cols>
  <sheetData>
    <row r="1" spans="1:2" x14ac:dyDescent="0.3">
      <c r="A1" s="34" t="s">
        <v>0</v>
      </c>
      <c r="B1" s="33" t="s">
        <v>1</v>
      </c>
    </row>
    <row r="2" spans="1:2" x14ac:dyDescent="0.3">
      <c r="A2" s="4">
        <v>42736</v>
      </c>
      <c r="B2" s="3">
        <v>-100000</v>
      </c>
    </row>
    <row r="3" spans="1:2" x14ac:dyDescent="0.3">
      <c r="A3" s="4">
        <v>43101</v>
      </c>
      <c r="B3" s="3">
        <v>-100000</v>
      </c>
    </row>
    <row r="4" spans="1:2" x14ac:dyDescent="0.3">
      <c r="A4" s="4">
        <v>43466</v>
      </c>
      <c r="B4" s="3">
        <v>-100000</v>
      </c>
    </row>
    <row r="5" spans="1:2" x14ac:dyDescent="0.3">
      <c r="A5" s="4">
        <v>43831</v>
      </c>
      <c r="B5" s="3">
        <v>-100000</v>
      </c>
    </row>
    <row r="6" spans="1:2" x14ac:dyDescent="0.3">
      <c r="A6" s="4">
        <v>44197</v>
      </c>
      <c r="B6" s="3">
        <v>-100000</v>
      </c>
    </row>
    <row r="7" spans="1:2" x14ac:dyDescent="0.3">
      <c r="A7" s="4">
        <v>44561</v>
      </c>
      <c r="B7" s="3">
        <v>600000</v>
      </c>
    </row>
    <row r="8" spans="1:2" x14ac:dyDescent="0.3">
      <c r="A8" s="43" t="s">
        <v>2</v>
      </c>
      <c r="B8" s="44"/>
    </row>
    <row r="9" spans="1:2" x14ac:dyDescent="0.3">
      <c r="A9" s="43" t="s">
        <v>3</v>
      </c>
      <c r="B9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BBEB-D3CB-034C-9578-DB7EAC78FBDF}">
  <dimension ref="A1:G681"/>
  <sheetViews>
    <sheetView zoomScale="150" zoomScaleNormal="150" workbookViewId="0">
      <selection activeCell="F8" sqref="F8:F9"/>
    </sheetView>
  </sheetViews>
  <sheetFormatPr defaultColWidth="22.6875" defaultRowHeight="15" x14ac:dyDescent="0.2"/>
  <cols>
    <col min="4" max="4" width="17.140625" customWidth="1"/>
  </cols>
  <sheetData>
    <row r="1" spans="1:7" ht="23.25" x14ac:dyDescent="0.2">
      <c r="A1" s="34" t="s">
        <v>0</v>
      </c>
      <c r="B1" s="33" t="s">
        <v>1</v>
      </c>
      <c r="C1" s="7"/>
      <c r="D1" s="7"/>
      <c r="E1" s="34" t="s">
        <v>0</v>
      </c>
      <c r="F1" s="33" t="s">
        <v>1</v>
      </c>
    </row>
    <row r="2" spans="1:7" ht="23.25" x14ac:dyDescent="0.2">
      <c r="A2" s="4">
        <v>42736</v>
      </c>
      <c r="B2" s="3">
        <v>-125000</v>
      </c>
      <c r="C2" s="7"/>
      <c r="D2" s="7"/>
      <c r="E2" s="4">
        <v>42736</v>
      </c>
      <c r="F2" s="3">
        <v>-125000</v>
      </c>
    </row>
    <row r="3" spans="1:7" ht="23.25" x14ac:dyDescent="0.2">
      <c r="A3" s="4">
        <v>43101</v>
      </c>
      <c r="B3" s="3">
        <v>-125000</v>
      </c>
      <c r="C3" s="7"/>
      <c r="D3" s="7"/>
      <c r="E3" s="4">
        <v>43101</v>
      </c>
      <c r="F3" s="3">
        <v>-125000</v>
      </c>
    </row>
    <row r="4" spans="1:7" ht="23.25" x14ac:dyDescent="0.2">
      <c r="A4" s="4">
        <v>43466</v>
      </c>
      <c r="B4" s="3">
        <v>-125000</v>
      </c>
      <c r="C4" s="7"/>
      <c r="D4" s="7"/>
      <c r="E4" s="4">
        <v>43466</v>
      </c>
      <c r="F4" s="3">
        <v>-125000</v>
      </c>
    </row>
    <row r="5" spans="1:7" ht="23.25" x14ac:dyDescent="0.2">
      <c r="A5" s="4">
        <v>43831</v>
      </c>
      <c r="B5" s="3">
        <v>-125000</v>
      </c>
      <c r="C5" s="7"/>
      <c r="D5" s="7"/>
      <c r="E5" s="4">
        <v>43831</v>
      </c>
      <c r="F5" s="3">
        <v>-125000</v>
      </c>
    </row>
    <row r="6" spans="1:7" ht="23.25" x14ac:dyDescent="0.2">
      <c r="A6" s="4">
        <v>44561</v>
      </c>
      <c r="B6" s="3">
        <v>600000</v>
      </c>
      <c r="C6" s="7"/>
      <c r="D6" s="7"/>
      <c r="E6" s="48">
        <v>44197</v>
      </c>
      <c r="F6" s="43">
        <v>0</v>
      </c>
    </row>
    <row r="7" spans="1:7" ht="23.25" x14ac:dyDescent="0.2">
      <c r="A7" s="43" t="s">
        <v>2</v>
      </c>
      <c r="B7" s="44"/>
      <c r="C7" s="47" t="s">
        <v>103</v>
      </c>
      <c r="D7" s="49"/>
      <c r="E7" s="51">
        <v>44561</v>
      </c>
      <c r="F7" s="3">
        <v>600000</v>
      </c>
    </row>
    <row r="8" spans="1:7" ht="23.25" x14ac:dyDescent="0.3">
      <c r="A8" s="43" t="s">
        <v>3</v>
      </c>
      <c r="B8" s="44"/>
      <c r="C8" s="52" t="s">
        <v>104</v>
      </c>
      <c r="D8" s="8"/>
      <c r="E8" s="43" t="s">
        <v>2</v>
      </c>
      <c r="F8" s="44"/>
      <c r="G8" s="52" t="s">
        <v>104</v>
      </c>
    </row>
    <row r="9" spans="1:7" ht="23.25" x14ac:dyDescent="0.3">
      <c r="A9" s="8"/>
      <c r="E9" s="43" t="s">
        <v>3</v>
      </c>
      <c r="F9" s="44"/>
      <c r="G9" s="52" t="s">
        <v>104</v>
      </c>
    </row>
    <row r="10" spans="1:7" ht="23.25" x14ac:dyDescent="0.2">
      <c r="A10" s="8"/>
      <c r="B10" s="8"/>
    </row>
    <row r="11" spans="1:7" ht="23.25" x14ac:dyDescent="0.2">
      <c r="A11" s="8"/>
      <c r="B11" s="8"/>
    </row>
    <row r="12" spans="1:7" ht="23.25" x14ac:dyDescent="0.2">
      <c r="A12" s="8"/>
      <c r="B12" s="8"/>
      <c r="D12" s="50"/>
    </row>
    <row r="13" spans="1:7" ht="23.25" x14ac:dyDescent="0.2">
      <c r="A13" s="8"/>
      <c r="B13" s="8"/>
    </row>
    <row r="14" spans="1:7" ht="23.25" x14ac:dyDescent="0.2">
      <c r="A14" s="8"/>
      <c r="B14" s="8"/>
    </row>
    <row r="15" spans="1:7" ht="23.25" x14ac:dyDescent="0.2">
      <c r="A15" s="8"/>
      <c r="B15" s="8"/>
    </row>
    <row r="16" spans="1:7" ht="23.25" x14ac:dyDescent="0.2">
      <c r="A16" s="8"/>
      <c r="B16" s="8"/>
    </row>
    <row r="17" spans="1:2" ht="23.25" x14ac:dyDescent="0.2">
      <c r="A17" s="8"/>
      <c r="B17" s="8"/>
    </row>
    <row r="18" spans="1:2" ht="23.25" x14ac:dyDescent="0.2">
      <c r="A18" s="8"/>
      <c r="B18" s="8"/>
    </row>
    <row r="19" spans="1:2" ht="23.25" x14ac:dyDescent="0.2">
      <c r="A19" s="8"/>
      <c r="B19" s="8"/>
    </row>
    <row r="20" spans="1:2" ht="23.25" x14ac:dyDescent="0.2">
      <c r="A20" s="8"/>
      <c r="B20" s="8"/>
    </row>
    <row r="21" spans="1:2" ht="23.25" x14ac:dyDescent="0.2">
      <c r="A21" s="8"/>
      <c r="B21" s="8"/>
    </row>
    <row r="22" spans="1:2" ht="23.25" x14ac:dyDescent="0.2">
      <c r="A22" s="8"/>
      <c r="B22" s="8"/>
    </row>
    <row r="23" spans="1:2" ht="23.25" x14ac:dyDescent="0.2">
      <c r="A23" s="8"/>
      <c r="B23" s="8"/>
    </row>
    <row r="24" spans="1:2" ht="23.25" x14ac:dyDescent="0.2">
      <c r="A24" s="8"/>
      <c r="B24" s="8"/>
    </row>
    <row r="25" spans="1:2" ht="23.25" x14ac:dyDescent="0.2">
      <c r="A25" s="8"/>
      <c r="B25" s="8"/>
    </row>
    <row r="26" spans="1:2" ht="23.25" x14ac:dyDescent="0.2">
      <c r="A26" s="8"/>
      <c r="B26" s="8"/>
    </row>
    <row r="27" spans="1:2" ht="23.25" x14ac:dyDescent="0.2">
      <c r="A27" s="8"/>
      <c r="B27" s="8"/>
    </row>
    <row r="28" spans="1:2" ht="23.25" x14ac:dyDescent="0.2">
      <c r="A28" s="8"/>
      <c r="B28" s="8"/>
    </row>
    <row r="29" spans="1:2" ht="23.25" x14ac:dyDescent="0.2">
      <c r="A29" s="8"/>
      <c r="B29" s="8"/>
    </row>
    <row r="30" spans="1:2" ht="23.25" x14ac:dyDescent="0.2">
      <c r="A30" s="8"/>
      <c r="B30" s="8"/>
    </row>
    <row r="31" spans="1:2" ht="23.25" x14ac:dyDescent="0.2">
      <c r="A31" s="8"/>
      <c r="B31" s="8"/>
    </row>
    <row r="32" spans="1:2" ht="23.25" x14ac:dyDescent="0.2">
      <c r="A32" s="8"/>
      <c r="B32" s="8"/>
    </row>
    <row r="33" spans="1:2" ht="23.25" x14ac:dyDescent="0.2">
      <c r="A33" s="8"/>
      <c r="B33" s="8"/>
    </row>
    <row r="34" spans="1:2" ht="23.25" x14ac:dyDescent="0.2">
      <c r="A34" s="8"/>
      <c r="B34" s="8"/>
    </row>
    <row r="35" spans="1:2" ht="23.25" x14ac:dyDescent="0.2">
      <c r="A35" s="8"/>
      <c r="B35" s="8"/>
    </row>
    <row r="36" spans="1:2" ht="23.25" x14ac:dyDescent="0.2">
      <c r="A36" s="8"/>
      <c r="B36" s="8"/>
    </row>
    <row r="37" spans="1:2" ht="23.25" x14ac:dyDescent="0.2">
      <c r="A37" s="8"/>
      <c r="B37" s="8"/>
    </row>
    <row r="38" spans="1:2" ht="23.25" x14ac:dyDescent="0.2">
      <c r="A38" s="8"/>
      <c r="B38" s="8"/>
    </row>
    <row r="39" spans="1:2" ht="23.25" x14ac:dyDescent="0.2">
      <c r="A39" s="8"/>
      <c r="B39" s="8"/>
    </row>
    <row r="40" spans="1:2" ht="23.25" x14ac:dyDescent="0.2">
      <c r="A40" s="8"/>
      <c r="B40" s="8"/>
    </row>
    <row r="41" spans="1:2" ht="23.25" x14ac:dyDescent="0.2">
      <c r="A41" s="8"/>
      <c r="B41" s="8"/>
    </row>
    <row r="42" spans="1:2" ht="23.25" x14ac:dyDescent="0.2">
      <c r="A42" s="8"/>
      <c r="B42" s="8"/>
    </row>
    <row r="43" spans="1:2" ht="23.25" x14ac:dyDescent="0.2">
      <c r="A43" s="8"/>
      <c r="B43" s="8"/>
    </row>
    <row r="44" spans="1:2" ht="23.25" x14ac:dyDescent="0.2">
      <c r="A44" s="8"/>
      <c r="B44" s="8"/>
    </row>
    <row r="45" spans="1:2" ht="23.25" x14ac:dyDescent="0.2">
      <c r="A45" s="8"/>
      <c r="B45" s="8"/>
    </row>
    <row r="46" spans="1:2" ht="23.25" x14ac:dyDescent="0.2">
      <c r="A46" s="8"/>
      <c r="B46" s="8"/>
    </row>
    <row r="47" spans="1:2" ht="23.25" x14ac:dyDescent="0.2">
      <c r="A47" s="8"/>
      <c r="B47" s="8"/>
    </row>
    <row r="48" spans="1:2" ht="23.25" x14ac:dyDescent="0.2">
      <c r="A48" s="8"/>
      <c r="B48" s="8"/>
    </row>
    <row r="49" spans="1:2" ht="23.25" x14ac:dyDescent="0.2">
      <c r="A49" s="8"/>
      <c r="B49" s="8"/>
    </row>
    <row r="50" spans="1:2" ht="23.25" x14ac:dyDescent="0.2">
      <c r="A50" s="8"/>
      <c r="B50" s="8"/>
    </row>
    <row r="51" spans="1:2" ht="23.25" x14ac:dyDescent="0.2">
      <c r="A51" s="8"/>
      <c r="B51" s="8"/>
    </row>
    <row r="52" spans="1:2" ht="23.25" x14ac:dyDescent="0.2">
      <c r="A52" s="8"/>
      <c r="B52" s="8"/>
    </row>
    <row r="53" spans="1:2" ht="23.25" x14ac:dyDescent="0.2">
      <c r="A53" s="8"/>
      <c r="B53" s="8"/>
    </row>
    <row r="54" spans="1:2" ht="23.25" x14ac:dyDescent="0.2">
      <c r="A54" s="8"/>
      <c r="B54" s="8"/>
    </row>
    <row r="55" spans="1:2" ht="23.25" x14ac:dyDescent="0.2">
      <c r="A55" s="8"/>
      <c r="B55" s="8"/>
    </row>
    <row r="56" spans="1:2" ht="23.25" x14ac:dyDescent="0.2">
      <c r="A56" s="8"/>
      <c r="B56" s="8"/>
    </row>
    <row r="57" spans="1:2" ht="23.25" x14ac:dyDescent="0.2">
      <c r="A57" s="8"/>
      <c r="B57" s="8"/>
    </row>
    <row r="58" spans="1:2" ht="23.25" x14ac:dyDescent="0.2">
      <c r="A58" s="8"/>
      <c r="B58" s="8"/>
    </row>
    <row r="59" spans="1:2" ht="23.25" x14ac:dyDescent="0.2">
      <c r="A59" s="8"/>
      <c r="B59" s="8"/>
    </row>
    <row r="60" spans="1:2" ht="23.25" x14ac:dyDescent="0.2">
      <c r="A60" s="8"/>
      <c r="B60" s="8"/>
    </row>
    <row r="61" spans="1:2" ht="23.25" x14ac:dyDescent="0.2">
      <c r="A61" s="8"/>
      <c r="B61" s="8"/>
    </row>
    <row r="62" spans="1:2" ht="23.25" x14ac:dyDescent="0.2">
      <c r="A62" s="8"/>
      <c r="B62" s="8"/>
    </row>
    <row r="63" spans="1:2" ht="23.25" x14ac:dyDescent="0.2">
      <c r="A63" s="8"/>
      <c r="B63" s="8"/>
    </row>
    <row r="64" spans="1:2" ht="23.25" x14ac:dyDescent="0.2">
      <c r="A64" s="8"/>
      <c r="B64" s="8"/>
    </row>
    <row r="65" spans="1:2" ht="23.25" x14ac:dyDescent="0.2">
      <c r="A65" s="8"/>
      <c r="B65" s="8"/>
    </row>
    <row r="66" spans="1:2" ht="23.25" x14ac:dyDescent="0.2">
      <c r="A66" s="8"/>
      <c r="B66" s="8"/>
    </row>
    <row r="67" spans="1:2" ht="23.25" x14ac:dyDescent="0.2">
      <c r="A67" s="8"/>
      <c r="B67" s="8"/>
    </row>
    <row r="68" spans="1:2" ht="23.25" x14ac:dyDescent="0.2">
      <c r="A68" s="8"/>
      <c r="B68" s="8"/>
    </row>
    <row r="69" spans="1:2" ht="23.25" x14ac:dyDescent="0.2">
      <c r="A69" s="8"/>
      <c r="B69" s="8"/>
    </row>
    <row r="70" spans="1:2" ht="23.25" x14ac:dyDescent="0.2">
      <c r="A70" s="8"/>
      <c r="B70" s="8"/>
    </row>
    <row r="71" spans="1:2" ht="23.25" x14ac:dyDescent="0.2">
      <c r="A71" s="8"/>
      <c r="B71" s="8"/>
    </row>
    <row r="72" spans="1:2" ht="23.25" x14ac:dyDescent="0.2">
      <c r="A72" s="8"/>
      <c r="B72" s="8"/>
    </row>
    <row r="73" spans="1:2" ht="23.25" x14ac:dyDescent="0.2">
      <c r="A73" s="8"/>
      <c r="B73" s="8"/>
    </row>
    <row r="74" spans="1:2" ht="23.25" x14ac:dyDescent="0.2">
      <c r="A74" s="8"/>
      <c r="B74" s="8"/>
    </row>
    <row r="75" spans="1:2" ht="23.25" x14ac:dyDescent="0.2">
      <c r="A75" s="8"/>
      <c r="B75" s="8"/>
    </row>
    <row r="76" spans="1:2" ht="23.25" x14ac:dyDescent="0.2">
      <c r="A76" s="8"/>
      <c r="B76" s="8"/>
    </row>
    <row r="77" spans="1:2" ht="23.25" x14ac:dyDescent="0.2">
      <c r="A77" s="8"/>
      <c r="B77" s="8"/>
    </row>
    <row r="78" spans="1:2" ht="23.25" x14ac:dyDescent="0.2">
      <c r="A78" s="8"/>
      <c r="B78" s="8"/>
    </row>
    <row r="79" spans="1:2" ht="23.25" x14ac:dyDescent="0.2">
      <c r="A79" s="8"/>
      <c r="B79" s="8"/>
    </row>
    <row r="80" spans="1:2" ht="23.25" x14ac:dyDescent="0.2">
      <c r="A80" s="8"/>
      <c r="B80" s="8"/>
    </row>
    <row r="81" spans="1:2" ht="23.25" x14ac:dyDescent="0.2">
      <c r="A81" s="8"/>
      <c r="B81" s="8"/>
    </row>
    <row r="82" spans="1:2" ht="23.25" x14ac:dyDescent="0.2">
      <c r="A82" s="8"/>
      <c r="B82" s="8"/>
    </row>
    <row r="83" spans="1:2" ht="23.25" x14ac:dyDescent="0.2">
      <c r="A83" s="8"/>
      <c r="B83" s="8"/>
    </row>
    <row r="84" spans="1:2" ht="23.25" x14ac:dyDescent="0.2">
      <c r="A84" s="8"/>
      <c r="B84" s="8"/>
    </row>
    <row r="85" spans="1:2" ht="23.25" x14ac:dyDescent="0.2">
      <c r="A85" s="8"/>
      <c r="B85" s="8"/>
    </row>
    <row r="86" spans="1:2" ht="23.25" x14ac:dyDescent="0.2">
      <c r="A86" s="8"/>
      <c r="B86" s="8"/>
    </row>
    <row r="87" spans="1:2" ht="23.25" x14ac:dyDescent="0.2">
      <c r="A87" s="8"/>
      <c r="B87" s="8"/>
    </row>
    <row r="88" spans="1:2" ht="23.25" x14ac:dyDescent="0.2">
      <c r="A88" s="8"/>
      <c r="B88" s="8"/>
    </row>
    <row r="89" spans="1:2" ht="23.25" x14ac:dyDescent="0.2">
      <c r="A89" s="8"/>
      <c r="B89" s="8"/>
    </row>
    <row r="90" spans="1:2" ht="23.25" x14ac:dyDescent="0.2">
      <c r="A90" s="8"/>
      <c r="B90" s="8"/>
    </row>
    <row r="91" spans="1:2" ht="23.25" x14ac:dyDescent="0.2">
      <c r="A91" s="8"/>
      <c r="B91" s="8"/>
    </row>
    <row r="92" spans="1:2" ht="23.25" x14ac:dyDescent="0.2">
      <c r="A92" s="8"/>
      <c r="B92" s="8"/>
    </row>
    <row r="93" spans="1:2" ht="23.25" x14ac:dyDescent="0.2">
      <c r="A93" s="8"/>
      <c r="B93" s="8"/>
    </row>
    <row r="94" spans="1:2" ht="23.25" x14ac:dyDescent="0.2">
      <c r="A94" s="8"/>
      <c r="B94" s="8"/>
    </row>
    <row r="95" spans="1:2" ht="23.25" x14ac:dyDescent="0.2">
      <c r="A95" s="8"/>
      <c r="B95" s="8"/>
    </row>
    <row r="96" spans="1:2" ht="23.25" x14ac:dyDescent="0.2">
      <c r="A96" s="8"/>
      <c r="B96" s="8"/>
    </row>
    <row r="97" spans="1:2" ht="23.25" x14ac:dyDescent="0.2">
      <c r="A97" s="8"/>
      <c r="B97" s="8"/>
    </row>
    <row r="98" spans="1:2" ht="23.25" x14ac:dyDescent="0.2">
      <c r="A98" s="8"/>
      <c r="B98" s="8"/>
    </row>
    <row r="99" spans="1:2" ht="23.25" x14ac:dyDescent="0.2">
      <c r="A99" s="8"/>
      <c r="B99" s="8"/>
    </row>
    <row r="100" spans="1:2" ht="23.25" x14ac:dyDescent="0.2">
      <c r="A100" s="8"/>
      <c r="B100" s="8"/>
    </row>
    <row r="101" spans="1:2" ht="23.25" x14ac:dyDescent="0.2">
      <c r="A101" s="8"/>
      <c r="B101" s="8"/>
    </row>
    <row r="102" spans="1:2" ht="23.25" x14ac:dyDescent="0.2">
      <c r="A102" s="8"/>
      <c r="B102" s="8"/>
    </row>
    <row r="103" spans="1:2" ht="23.25" x14ac:dyDescent="0.2">
      <c r="A103" s="8"/>
      <c r="B103" s="8"/>
    </row>
    <row r="104" spans="1:2" ht="23.25" x14ac:dyDescent="0.2">
      <c r="A104" s="8"/>
      <c r="B104" s="8"/>
    </row>
    <row r="105" spans="1:2" ht="23.25" x14ac:dyDescent="0.2">
      <c r="A105" s="8"/>
      <c r="B105" s="8"/>
    </row>
    <row r="106" spans="1:2" ht="23.25" x14ac:dyDescent="0.2">
      <c r="A106" s="8"/>
      <c r="B106" s="8"/>
    </row>
    <row r="107" spans="1:2" ht="23.25" x14ac:dyDescent="0.2">
      <c r="A107" s="8"/>
      <c r="B107" s="8"/>
    </row>
    <row r="108" spans="1:2" ht="23.25" x14ac:dyDescent="0.2">
      <c r="A108" s="8"/>
      <c r="B108" s="8"/>
    </row>
    <row r="109" spans="1:2" ht="23.25" x14ac:dyDescent="0.2">
      <c r="A109" s="8"/>
      <c r="B109" s="8"/>
    </row>
    <row r="110" spans="1:2" ht="23.25" x14ac:dyDescent="0.2">
      <c r="A110" s="8"/>
      <c r="B110" s="8"/>
    </row>
    <row r="111" spans="1:2" ht="23.25" x14ac:dyDescent="0.2">
      <c r="A111" s="8"/>
      <c r="B111" s="8"/>
    </row>
    <row r="112" spans="1:2" ht="23.25" x14ac:dyDescent="0.2">
      <c r="A112" s="8"/>
      <c r="B112" s="8"/>
    </row>
    <row r="113" spans="1:2" ht="23.25" x14ac:dyDescent="0.2">
      <c r="A113" s="8"/>
      <c r="B113" s="8"/>
    </row>
    <row r="114" spans="1:2" ht="23.25" x14ac:dyDescent="0.2">
      <c r="A114" s="8"/>
      <c r="B114" s="8"/>
    </row>
    <row r="115" spans="1:2" ht="23.25" x14ac:dyDescent="0.2">
      <c r="A115" s="8"/>
      <c r="B115" s="8"/>
    </row>
    <row r="116" spans="1:2" ht="23.25" x14ac:dyDescent="0.2">
      <c r="A116" s="8"/>
      <c r="B116" s="8"/>
    </row>
    <row r="117" spans="1:2" ht="23.25" x14ac:dyDescent="0.2">
      <c r="A117" s="8"/>
      <c r="B117" s="8"/>
    </row>
    <row r="118" spans="1:2" ht="23.25" x14ac:dyDescent="0.2">
      <c r="A118" s="8"/>
      <c r="B118" s="8"/>
    </row>
    <row r="119" spans="1:2" ht="23.25" x14ac:dyDescent="0.2">
      <c r="A119" s="8"/>
      <c r="B119" s="8"/>
    </row>
    <row r="120" spans="1:2" ht="23.25" x14ac:dyDescent="0.2">
      <c r="A120" s="8"/>
      <c r="B120" s="8"/>
    </row>
    <row r="121" spans="1:2" ht="23.25" x14ac:dyDescent="0.2">
      <c r="A121" s="8"/>
      <c r="B121" s="8"/>
    </row>
    <row r="122" spans="1:2" ht="23.25" x14ac:dyDescent="0.2">
      <c r="A122" s="8"/>
      <c r="B122" s="8"/>
    </row>
    <row r="123" spans="1:2" ht="23.25" x14ac:dyDescent="0.2">
      <c r="A123" s="8"/>
      <c r="B123" s="8"/>
    </row>
    <row r="124" spans="1:2" ht="23.25" x14ac:dyDescent="0.2">
      <c r="A124" s="8"/>
      <c r="B124" s="8"/>
    </row>
    <row r="125" spans="1:2" ht="23.25" x14ac:dyDescent="0.2">
      <c r="A125" s="8"/>
      <c r="B125" s="8"/>
    </row>
    <row r="126" spans="1:2" ht="23.25" x14ac:dyDescent="0.2">
      <c r="A126" s="8"/>
      <c r="B126" s="8"/>
    </row>
    <row r="127" spans="1:2" ht="23.25" x14ac:dyDescent="0.2">
      <c r="A127" s="8"/>
      <c r="B127" s="8"/>
    </row>
    <row r="128" spans="1:2" ht="23.25" x14ac:dyDescent="0.2">
      <c r="A128" s="8"/>
      <c r="B128" s="8"/>
    </row>
    <row r="129" spans="1:2" ht="23.25" x14ac:dyDescent="0.2">
      <c r="A129" s="8"/>
      <c r="B129" s="8"/>
    </row>
    <row r="130" spans="1:2" ht="23.25" x14ac:dyDescent="0.2">
      <c r="A130" s="8"/>
      <c r="B130" s="8"/>
    </row>
    <row r="131" spans="1:2" ht="23.25" x14ac:dyDescent="0.2">
      <c r="A131" s="8"/>
      <c r="B131" s="8"/>
    </row>
    <row r="132" spans="1:2" ht="23.25" x14ac:dyDescent="0.2">
      <c r="A132" s="8"/>
      <c r="B132" s="8"/>
    </row>
    <row r="133" spans="1:2" ht="23.25" x14ac:dyDescent="0.2">
      <c r="A133" s="8"/>
      <c r="B133" s="8"/>
    </row>
    <row r="134" spans="1:2" ht="23.25" x14ac:dyDescent="0.2">
      <c r="A134" s="8"/>
      <c r="B134" s="8"/>
    </row>
    <row r="135" spans="1:2" ht="23.25" x14ac:dyDescent="0.2">
      <c r="A135" s="8"/>
      <c r="B135" s="8"/>
    </row>
    <row r="136" spans="1:2" ht="23.25" x14ac:dyDescent="0.2">
      <c r="A136" s="8"/>
      <c r="B136" s="8"/>
    </row>
    <row r="137" spans="1:2" ht="23.25" x14ac:dyDescent="0.2">
      <c r="A137" s="8"/>
      <c r="B137" s="8"/>
    </row>
    <row r="138" spans="1:2" ht="23.25" x14ac:dyDescent="0.2">
      <c r="A138" s="8"/>
      <c r="B138" s="8"/>
    </row>
    <row r="139" spans="1:2" ht="23.25" x14ac:dyDescent="0.2">
      <c r="A139" s="8"/>
      <c r="B139" s="8"/>
    </row>
    <row r="140" spans="1:2" ht="23.25" x14ac:dyDescent="0.2">
      <c r="A140" s="8"/>
      <c r="B140" s="8"/>
    </row>
    <row r="141" spans="1:2" ht="23.25" x14ac:dyDescent="0.2">
      <c r="A141" s="8"/>
      <c r="B141" s="8"/>
    </row>
    <row r="142" spans="1:2" ht="23.25" x14ac:dyDescent="0.2">
      <c r="A142" s="8"/>
      <c r="B142" s="8"/>
    </row>
    <row r="143" spans="1:2" ht="23.25" x14ac:dyDescent="0.2">
      <c r="A143" s="8"/>
      <c r="B143" s="8"/>
    </row>
    <row r="144" spans="1:2" ht="23.25" x14ac:dyDescent="0.2">
      <c r="A144" s="8"/>
      <c r="B144" s="8"/>
    </row>
    <row r="145" spans="1:2" ht="23.25" x14ac:dyDescent="0.2">
      <c r="A145" s="8"/>
      <c r="B145" s="8"/>
    </row>
    <row r="146" spans="1:2" ht="23.25" x14ac:dyDescent="0.2">
      <c r="A146" s="8"/>
      <c r="B146" s="8"/>
    </row>
    <row r="147" spans="1:2" ht="23.25" x14ac:dyDescent="0.2">
      <c r="A147" s="8"/>
      <c r="B147" s="8"/>
    </row>
    <row r="148" spans="1:2" ht="23.25" x14ac:dyDescent="0.2">
      <c r="A148" s="8"/>
      <c r="B148" s="8"/>
    </row>
    <row r="149" spans="1:2" ht="23.25" x14ac:dyDescent="0.2">
      <c r="A149" s="8"/>
      <c r="B149" s="8"/>
    </row>
    <row r="150" spans="1:2" ht="23.25" x14ac:dyDescent="0.2">
      <c r="A150" s="8"/>
      <c r="B150" s="8"/>
    </row>
    <row r="151" spans="1:2" ht="23.25" x14ac:dyDescent="0.2">
      <c r="A151" s="8"/>
      <c r="B151" s="8"/>
    </row>
    <row r="152" spans="1:2" ht="23.25" x14ac:dyDescent="0.2">
      <c r="A152" s="8"/>
      <c r="B152" s="8"/>
    </row>
    <row r="153" spans="1:2" ht="23.25" x14ac:dyDescent="0.2">
      <c r="A153" s="8"/>
      <c r="B153" s="8"/>
    </row>
    <row r="154" spans="1:2" ht="23.25" x14ac:dyDescent="0.2">
      <c r="A154" s="8"/>
      <c r="B154" s="8"/>
    </row>
    <row r="155" spans="1:2" ht="23.25" x14ac:dyDescent="0.2">
      <c r="A155" s="8"/>
      <c r="B155" s="8"/>
    </row>
    <row r="156" spans="1:2" ht="23.25" x14ac:dyDescent="0.2">
      <c r="A156" s="8"/>
      <c r="B156" s="8"/>
    </row>
    <row r="157" spans="1:2" ht="23.25" x14ac:dyDescent="0.2">
      <c r="A157" s="8"/>
      <c r="B157" s="8"/>
    </row>
    <row r="158" spans="1:2" ht="23.25" x14ac:dyDescent="0.2">
      <c r="A158" s="8"/>
      <c r="B158" s="8"/>
    </row>
    <row r="159" spans="1:2" ht="23.25" x14ac:dyDescent="0.2">
      <c r="A159" s="8"/>
      <c r="B159" s="8"/>
    </row>
    <row r="160" spans="1:2" ht="23.25" x14ac:dyDescent="0.2">
      <c r="A160" s="8"/>
      <c r="B160" s="8"/>
    </row>
    <row r="161" spans="1:2" ht="23.25" x14ac:dyDescent="0.2">
      <c r="A161" s="8"/>
      <c r="B161" s="8"/>
    </row>
    <row r="162" spans="1:2" ht="23.25" x14ac:dyDescent="0.2">
      <c r="A162" s="8"/>
      <c r="B162" s="8"/>
    </row>
    <row r="163" spans="1:2" ht="23.25" x14ac:dyDescent="0.2">
      <c r="A163" s="8"/>
      <c r="B163" s="8"/>
    </row>
    <row r="164" spans="1:2" ht="23.25" x14ac:dyDescent="0.2">
      <c r="A164" s="8"/>
      <c r="B164" s="8"/>
    </row>
    <row r="165" spans="1:2" ht="23.25" x14ac:dyDescent="0.2">
      <c r="A165" s="8"/>
      <c r="B165" s="8"/>
    </row>
    <row r="166" spans="1:2" ht="23.25" x14ac:dyDescent="0.2">
      <c r="A166" s="8"/>
      <c r="B166" s="8"/>
    </row>
    <row r="167" spans="1:2" ht="23.25" x14ac:dyDescent="0.2">
      <c r="A167" s="8"/>
      <c r="B167" s="8"/>
    </row>
    <row r="168" spans="1:2" ht="23.25" x14ac:dyDescent="0.2">
      <c r="A168" s="8"/>
      <c r="B168" s="8"/>
    </row>
    <row r="169" spans="1:2" ht="23.25" x14ac:dyDescent="0.2">
      <c r="A169" s="8"/>
      <c r="B169" s="8"/>
    </row>
    <row r="170" spans="1:2" ht="23.25" x14ac:dyDescent="0.2">
      <c r="A170" s="8"/>
      <c r="B170" s="8"/>
    </row>
    <row r="171" spans="1:2" ht="23.25" x14ac:dyDescent="0.2">
      <c r="A171" s="8"/>
      <c r="B171" s="8"/>
    </row>
    <row r="172" spans="1:2" ht="23.25" x14ac:dyDescent="0.2">
      <c r="A172" s="8"/>
      <c r="B172" s="8"/>
    </row>
    <row r="173" spans="1:2" ht="23.25" x14ac:dyDescent="0.2">
      <c r="A173" s="8"/>
      <c r="B173" s="8"/>
    </row>
    <row r="174" spans="1:2" ht="23.25" x14ac:dyDescent="0.2">
      <c r="A174" s="8"/>
      <c r="B174" s="8"/>
    </row>
    <row r="175" spans="1:2" ht="23.25" x14ac:dyDescent="0.2">
      <c r="A175" s="8"/>
      <c r="B175" s="8"/>
    </row>
    <row r="176" spans="1:2" ht="23.25" x14ac:dyDescent="0.2">
      <c r="A176" s="8"/>
      <c r="B176" s="8"/>
    </row>
    <row r="177" spans="1:2" ht="23.25" x14ac:dyDescent="0.2">
      <c r="A177" s="8"/>
      <c r="B177" s="8"/>
    </row>
    <row r="178" spans="1:2" ht="23.25" x14ac:dyDescent="0.2">
      <c r="A178" s="8"/>
      <c r="B178" s="8"/>
    </row>
    <row r="179" spans="1:2" ht="23.25" x14ac:dyDescent="0.2">
      <c r="A179" s="8"/>
      <c r="B179" s="8"/>
    </row>
    <row r="180" spans="1:2" ht="23.25" x14ac:dyDescent="0.2">
      <c r="A180" s="8"/>
      <c r="B180" s="8"/>
    </row>
    <row r="181" spans="1:2" ht="23.25" x14ac:dyDescent="0.2">
      <c r="A181" s="8"/>
      <c r="B181" s="8"/>
    </row>
    <row r="182" spans="1:2" ht="23.25" x14ac:dyDescent="0.2">
      <c r="A182" s="8"/>
      <c r="B182" s="8"/>
    </row>
    <row r="183" spans="1:2" ht="23.25" x14ac:dyDescent="0.2">
      <c r="A183" s="8"/>
      <c r="B183" s="8"/>
    </row>
    <row r="184" spans="1:2" ht="23.25" x14ac:dyDescent="0.2">
      <c r="A184" s="8"/>
      <c r="B184" s="8"/>
    </row>
    <row r="185" spans="1:2" ht="23.25" x14ac:dyDescent="0.2">
      <c r="A185" s="8"/>
      <c r="B185" s="8"/>
    </row>
    <row r="186" spans="1:2" ht="23.25" x14ac:dyDescent="0.2">
      <c r="A186" s="8"/>
      <c r="B186" s="8"/>
    </row>
    <row r="187" spans="1:2" ht="23.25" x14ac:dyDescent="0.2">
      <c r="A187" s="8"/>
      <c r="B187" s="8"/>
    </row>
    <row r="188" spans="1:2" ht="23.25" x14ac:dyDescent="0.2">
      <c r="A188" s="8"/>
      <c r="B188" s="8"/>
    </row>
    <row r="189" spans="1:2" ht="23.25" x14ac:dyDescent="0.2">
      <c r="A189" s="8"/>
      <c r="B189" s="8"/>
    </row>
    <row r="190" spans="1:2" ht="23.25" x14ac:dyDescent="0.2">
      <c r="A190" s="8"/>
      <c r="B190" s="8"/>
    </row>
    <row r="191" spans="1:2" ht="23.25" x14ac:dyDescent="0.2">
      <c r="A191" s="8"/>
      <c r="B191" s="8"/>
    </row>
    <row r="192" spans="1:2" ht="23.25" x14ac:dyDescent="0.2">
      <c r="A192" s="8"/>
      <c r="B192" s="8"/>
    </row>
    <row r="193" spans="1:2" ht="23.25" x14ac:dyDescent="0.2">
      <c r="A193" s="8"/>
      <c r="B193" s="8"/>
    </row>
    <row r="194" spans="1:2" ht="23.25" x14ac:dyDescent="0.2">
      <c r="A194" s="8"/>
      <c r="B194" s="8"/>
    </row>
    <row r="195" spans="1:2" ht="23.25" x14ac:dyDescent="0.2">
      <c r="A195" s="8"/>
      <c r="B195" s="8"/>
    </row>
    <row r="196" spans="1:2" ht="23.25" x14ac:dyDescent="0.2">
      <c r="A196" s="8"/>
      <c r="B196" s="8"/>
    </row>
    <row r="197" spans="1:2" ht="23.25" x14ac:dyDescent="0.2">
      <c r="A197" s="8"/>
      <c r="B197" s="8"/>
    </row>
    <row r="198" spans="1:2" ht="23.25" x14ac:dyDescent="0.2">
      <c r="A198" s="8"/>
      <c r="B198" s="8"/>
    </row>
    <row r="199" spans="1:2" ht="23.25" x14ac:dyDescent="0.2">
      <c r="A199" s="8"/>
      <c r="B199" s="8"/>
    </row>
    <row r="200" spans="1:2" ht="23.25" x14ac:dyDescent="0.2">
      <c r="A200" s="8"/>
      <c r="B200" s="8"/>
    </row>
    <row r="201" spans="1:2" ht="23.25" x14ac:dyDescent="0.2">
      <c r="A201" s="8"/>
      <c r="B201" s="8"/>
    </row>
    <row r="202" spans="1:2" ht="23.25" x14ac:dyDescent="0.2">
      <c r="A202" s="8"/>
      <c r="B202" s="8"/>
    </row>
    <row r="203" spans="1:2" ht="23.25" x14ac:dyDescent="0.2">
      <c r="A203" s="8"/>
      <c r="B203" s="8"/>
    </row>
    <row r="204" spans="1:2" ht="23.25" x14ac:dyDescent="0.2">
      <c r="A204" s="8"/>
      <c r="B204" s="8"/>
    </row>
    <row r="205" spans="1:2" ht="23.25" x14ac:dyDescent="0.2">
      <c r="A205" s="8"/>
      <c r="B205" s="8"/>
    </row>
    <row r="206" spans="1:2" ht="23.25" x14ac:dyDescent="0.2">
      <c r="A206" s="8"/>
      <c r="B206" s="8"/>
    </row>
    <row r="207" spans="1:2" ht="23.25" x14ac:dyDescent="0.2">
      <c r="A207" s="8"/>
      <c r="B207" s="8"/>
    </row>
    <row r="208" spans="1:2" ht="23.25" x14ac:dyDescent="0.2">
      <c r="A208" s="8"/>
      <c r="B208" s="8"/>
    </row>
    <row r="209" spans="1:2" ht="23.25" x14ac:dyDescent="0.2">
      <c r="A209" s="8"/>
      <c r="B209" s="8"/>
    </row>
    <row r="210" spans="1:2" ht="23.25" x14ac:dyDescent="0.2">
      <c r="A210" s="8"/>
      <c r="B210" s="8"/>
    </row>
    <row r="211" spans="1:2" ht="23.25" x14ac:dyDescent="0.2">
      <c r="A211" s="8"/>
      <c r="B211" s="8"/>
    </row>
    <row r="212" spans="1:2" ht="23.25" x14ac:dyDescent="0.2">
      <c r="A212" s="8"/>
      <c r="B212" s="8"/>
    </row>
    <row r="213" spans="1:2" ht="23.25" x14ac:dyDescent="0.2">
      <c r="A213" s="8"/>
      <c r="B213" s="8"/>
    </row>
    <row r="214" spans="1:2" ht="23.25" x14ac:dyDescent="0.2">
      <c r="A214" s="8"/>
      <c r="B214" s="8"/>
    </row>
    <row r="215" spans="1:2" ht="23.25" x14ac:dyDescent="0.2">
      <c r="A215" s="8"/>
      <c r="B215" s="8"/>
    </row>
    <row r="216" spans="1:2" ht="23.25" x14ac:dyDescent="0.2">
      <c r="A216" s="8"/>
      <c r="B216" s="8"/>
    </row>
    <row r="217" spans="1:2" ht="23.25" x14ac:dyDescent="0.2">
      <c r="A217" s="8"/>
      <c r="B217" s="8"/>
    </row>
    <row r="218" spans="1:2" ht="23.25" x14ac:dyDescent="0.2">
      <c r="A218" s="8"/>
      <c r="B218" s="8"/>
    </row>
    <row r="219" spans="1:2" ht="23.25" x14ac:dyDescent="0.2">
      <c r="A219" s="8"/>
      <c r="B219" s="8"/>
    </row>
    <row r="220" spans="1:2" ht="23.25" x14ac:dyDescent="0.2">
      <c r="A220" s="8"/>
      <c r="B220" s="8"/>
    </row>
    <row r="221" spans="1:2" ht="23.25" x14ac:dyDescent="0.2">
      <c r="A221" s="8"/>
      <c r="B221" s="8"/>
    </row>
    <row r="222" spans="1:2" ht="23.25" x14ac:dyDescent="0.2">
      <c r="A222" s="8"/>
      <c r="B222" s="8"/>
    </row>
    <row r="223" spans="1:2" ht="23.25" x14ac:dyDescent="0.2">
      <c r="A223" s="8"/>
      <c r="B223" s="8"/>
    </row>
    <row r="224" spans="1:2" ht="23.25" x14ac:dyDescent="0.2">
      <c r="A224" s="8"/>
      <c r="B224" s="8"/>
    </row>
    <row r="225" spans="1:2" ht="23.25" x14ac:dyDescent="0.2">
      <c r="A225" s="8"/>
      <c r="B225" s="8"/>
    </row>
    <row r="226" spans="1:2" ht="23.25" x14ac:dyDescent="0.2">
      <c r="A226" s="8"/>
      <c r="B226" s="8"/>
    </row>
    <row r="227" spans="1:2" ht="23.25" x14ac:dyDescent="0.2">
      <c r="A227" s="8"/>
      <c r="B227" s="8"/>
    </row>
    <row r="228" spans="1:2" ht="23.25" x14ac:dyDescent="0.2">
      <c r="A228" s="8"/>
      <c r="B228" s="8"/>
    </row>
    <row r="229" spans="1:2" ht="23.25" x14ac:dyDescent="0.2">
      <c r="A229" s="8"/>
      <c r="B229" s="8"/>
    </row>
    <row r="230" spans="1:2" ht="23.25" x14ac:dyDescent="0.2">
      <c r="A230" s="8"/>
      <c r="B230" s="8"/>
    </row>
    <row r="231" spans="1:2" ht="23.25" x14ac:dyDescent="0.2">
      <c r="A231" s="8"/>
      <c r="B231" s="8"/>
    </row>
    <row r="232" spans="1:2" ht="23.25" x14ac:dyDescent="0.2">
      <c r="A232" s="8"/>
      <c r="B232" s="8"/>
    </row>
    <row r="233" spans="1:2" ht="23.25" x14ac:dyDescent="0.2">
      <c r="A233" s="8"/>
      <c r="B233" s="8"/>
    </row>
    <row r="234" spans="1:2" ht="23.25" x14ac:dyDescent="0.2">
      <c r="A234" s="8"/>
      <c r="B234" s="8"/>
    </row>
    <row r="235" spans="1:2" ht="23.25" x14ac:dyDescent="0.2">
      <c r="A235" s="8"/>
      <c r="B235" s="8"/>
    </row>
    <row r="236" spans="1:2" ht="23.25" x14ac:dyDescent="0.2">
      <c r="A236" s="8"/>
      <c r="B236" s="8"/>
    </row>
    <row r="237" spans="1:2" ht="23.25" x14ac:dyDescent="0.2">
      <c r="A237" s="8"/>
      <c r="B237" s="8"/>
    </row>
    <row r="238" spans="1:2" ht="23.25" x14ac:dyDescent="0.2">
      <c r="A238" s="8"/>
      <c r="B238" s="8"/>
    </row>
    <row r="239" spans="1:2" ht="23.25" x14ac:dyDescent="0.2">
      <c r="A239" s="8"/>
      <c r="B239" s="8"/>
    </row>
    <row r="240" spans="1:2" ht="23.25" x14ac:dyDescent="0.2">
      <c r="A240" s="8"/>
      <c r="B240" s="8"/>
    </row>
    <row r="241" spans="1:2" ht="23.25" x14ac:dyDescent="0.2">
      <c r="A241" s="8"/>
      <c r="B241" s="8"/>
    </row>
    <row r="242" spans="1:2" ht="23.25" x14ac:dyDescent="0.2">
      <c r="A242" s="8"/>
      <c r="B242" s="8"/>
    </row>
    <row r="243" spans="1:2" ht="23.25" x14ac:dyDescent="0.2">
      <c r="A243" s="8"/>
      <c r="B243" s="8"/>
    </row>
    <row r="244" spans="1:2" ht="23.25" x14ac:dyDescent="0.2">
      <c r="A244" s="8"/>
      <c r="B244" s="8"/>
    </row>
    <row r="245" spans="1:2" ht="23.25" x14ac:dyDescent="0.2">
      <c r="A245" s="8"/>
      <c r="B245" s="8"/>
    </row>
    <row r="246" spans="1:2" ht="23.25" x14ac:dyDescent="0.2">
      <c r="A246" s="8"/>
      <c r="B246" s="8"/>
    </row>
    <row r="247" spans="1:2" ht="23.25" x14ac:dyDescent="0.2">
      <c r="A247" s="8"/>
      <c r="B247" s="8"/>
    </row>
    <row r="248" spans="1:2" ht="23.25" x14ac:dyDescent="0.2">
      <c r="A248" s="8"/>
      <c r="B248" s="8"/>
    </row>
    <row r="249" spans="1:2" ht="23.25" x14ac:dyDescent="0.2">
      <c r="A249" s="8"/>
      <c r="B249" s="8"/>
    </row>
    <row r="250" spans="1:2" ht="23.25" x14ac:dyDescent="0.2">
      <c r="A250" s="8"/>
      <c r="B250" s="8"/>
    </row>
    <row r="251" spans="1:2" ht="23.25" x14ac:dyDescent="0.2">
      <c r="A251" s="8"/>
      <c r="B251" s="8"/>
    </row>
    <row r="252" spans="1:2" ht="23.25" x14ac:dyDescent="0.2">
      <c r="A252" s="8"/>
      <c r="B252" s="8"/>
    </row>
    <row r="253" spans="1:2" ht="23.25" x14ac:dyDescent="0.2">
      <c r="A253" s="8"/>
      <c r="B253" s="8"/>
    </row>
    <row r="254" spans="1:2" ht="23.25" x14ac:dyDescent="0.2">
      <c r="A254" s="8"/>
      <c r="B254" s="8"/>
    </row>
    <row r="255" spans="1:2" ht="23.25" x14ac:dyDescent="0.2">
      <c r="A255" s="8"/>
      <c r="B255" s="8"/>
    </row>
    <row r="256" spans="1:2" ht="23.25" x14ac:dyDescent="0.2">
      <c r="A256" s="8"/>
      <c r="B256" s="8"/>
    </row>
    <row r="257" spans="1:2" ht="23.25" x14ac:dyDescent="0.2">
      <c r="A257" s="8"/>
      <c r="B257" s="8"/>
    </row>
    <row r="258" spans="1:2" ht="23.25" x14ac:dyDescent="0.2">
      <c r="A258" s="8"/>
      <c r="B258" s="8"/>
    </row>
    <row r="259" spans="1:2" ht="23.25" x14ac:dyDescent="0.2">
      <c r="A259" s="8"/>
      <c r="B259" s="8"/>
    </row>
    <row r="260" spans="1:2" ht="23.25" x14ac:dyDescent="0.2">
      <c r="A260" s="8"/>
      <c r="B260" s="8"/>
    </row>
    <row r="261" spans="1:2" ht="23.25" x14ac:dyDescent="0.2">
      <c r="A261" s="8"/>
      <c r="B261" s="8"/>
    </row>
    <row r="262" spans="1:2" ht="23.25" x14ac:dyDescent="0.2">
      <c r="A262" s="8"/>
      <c r="B262" s="8"/>
    </row>
    <row r="263" spans="1:2" ht="23.25" x14ac:dyDescent="0.2">
      <c r="A263" s="8"/>
      <c r="B263" s="8"/>
    </row>
    <row r="264" spans="1:2" ht="23.25" x14ac:dyDescent="0.2">
      <c r="A264" s="8"/>
      <c r="B264" s="8"/>
    </row>
    <row r="265" spans="1:2" ht="23.25" x14ac:dyDescent="0.2">
      <c r="A265" s="8"/>
      <c r="B265" s="8"/>
    </row>
    <row r="266" spans="1:2" ht="23.25" x14ac:dyDescent="0.2">
      <c r="A266" s="8"/>
      <c r="B266" s="8"/>
    </row>
    <row r="267" spans="1:2" ht="23.25" x14ac:dyDescent="0.2">
      <c r="A267" s="8"/>
      <c r="B267" s="8"/>
    </row>
    <row r="268" spans="1:2" ht="23.25" x14ac:dyDescent="0.2">
      <c r="A268" s="8"/>
      <c r="B268" s="8"/>
    </row>
    <row r="269" spans="1:2" ht="23.25" x14ac:dyDescent="0.2">
      <c r="A269" s="8"/>
      <c r="B269" s="8"/>
    </row>
    <row r="270" spans="1:2" ht="23.25" x14ac:dyDescent="0.2">
      <c r="A270" s="8"/>
      <c r="B270" s="8"/>
    </row>
    <row r="271" spans="1:2" ht="23.25" x14ac:dyDescent="0.2">
      <c r="A271" s="8"/>
      <c r="B271" s="8"/>
    </row>
    <row r="272" spans="1:2" ht="23.25" x14ac:dyDescent="0.2">
      <c r="A272" s="8"/>
      <c r="B272" s="8"/>
    </row>
    <row r="273" spans="1:2" ht="23.25" x14ac:dyDescent="0.2">
      <c r="A273" s="8"/>
      <c r="B273" s="8"/>
    </row>
    <row r="274" spans="1:2" ht="23.25" x14ac:dyDescent="0.2">
      <c r="A274" s="8"/>
      <c r="B274" s="8"/>
    </row>
    <row r="275" spans="1:2" ht="23.25" x14ac:dyDescent="0.2">
      <c r="A275" s="8"/>
      <c r="B275" s="8"/>
    </row>
    <row r="276" spans="1:2" ht="23.25" x14ac:dyDescent="0.2">
      <c r="A276" s="8"/>
      <c r="B276" s="8"/>
    </row>
    <row r="277" spans="1:2" ht="23.25" x14ac:dyDescent="0.2">
      <c r="A277" s="8"/>
      <c r="B277" s="8"/>
    </row>
    <row r="278" spans="1:2" ht="23.25" x14ac:dyDescent="0.2">
      <c r="A278" s="8"/>
      <c r="B278" s="8"/>
    </row>
    <row r="279" spans="1:2" ht="23.25" x14ac:dyDescent="0.2">
      <c r="A279" s="8"/>
      <c r="B279" s="8"/>
    </row>
    <row r="280" spans="1:2" ht="23.25" x14ac:dyDescent="0.2">
      <c r="A280" s="8"/>
      <c r="B280" s="8"/>
    </row>
    <row r="281" spans="1:2" ht="23.25" x14ac:dyDescent="0.2">
      <c r="A281" s="8"/>
      <c r="B281" s="8"/>
    </row>
    <row r="282" spans="1:2" ht="23.25" x14ac:dyDescent="0.2">
      <c r="A282" s="8"/>
      <c r="B282" s="8"/>
    </row>
    <row r="283" spans="1:2" ht="23.25" x14ac:dyDescent="0.2">
      <c r="A283" s="8"/>
      <c r="B283" s="8"/>
    </row>
    <row r="284" spans="1:2" ht="23.25" x14ac:dyDescent="0.2">
      <c r="A284" s="8"/>
      <c r="B284" s="8"/>
    </row>
    <row r="285" spans="1:2" ht="23.25" x14ac:dyDescent="0.2">
      <c r="A285" s="8"/>
      <c r="B285" s="8"/>
    </row>
    <row r="286" spans="1:2" ht="23.25" x14ac:dyDescent="0.2">
      <c r="A286" s="8"/>
      <c r="B286" s="8"/>
    </row>
    <row r="287" spans="1:2" ht="23.25" x14ac:dyDescent="0.2">
      <c r="A287" s="8"/>
      <c r="B287" s="8"/>
    </row>
    <row r="288" spans="1:2" ht="23.25" x14ac:dyDescent="0.2">
      <c r="A288" s="8"/>
      <c r="B288" s="8"/>
    </row>
    <row r="289" spans="1:2" ht="23.25" x14ac:dyDescent="0.2">
      <c r="A289" s="8"/>
      <c r="B289" s="8"/>
    </row>
    <row r="290" spans="1:2" ht="23.25" x14ac:dyDescent="0.2">
      <c r="A290" s="8"/>
      <c r="B290" s="8"/>
    </row>
    <row r="291" spans="1:2" ht="23.25" x14ac:dyDescent="0.2">
      <c r="A291" s="8"/>
      <c r="B291" s="8"/>
    </row>
    <row r="292" spans="1:2" ht="23.25" x14ac:dyDescent="0.2">
      <c r="A292" s="8"/>
      <c r="B292" s="8"/>
    </row>
    <row r="293" spans="1:2" ht="23.25" x14ac:dyDescent="0.2">
      <c r="A293" s="8"/>
      <c r="B293" s="8"/>
    </row>
    <row r="294" spans="1:2" ht="23.25" x14ac:dyDescent="0.2">
      <c r="A294" s="8"/>
      <c r="B294" s="8"/>
    </row>
    <row r="295" spans="1:2" ht="23.25" x14ac:dyDescent="0.2">
      <c r="A295" s="8"/>
      <c r="B295" s="8"/>
    </row>
    <row r="296" spans="1:2" ht="23.25" x14ac:dyDescent="0.2">
      <c r="A296" s="8"/>
      <c r="B296" s="8"/>
    </row>
    <row r="297" spans="1:2" ht="23.25" x14ac:dyDescent="0.2">
      <c r="A297" s="8"/>
      <c r="B297" s="8"/>
    </row>
    <row r="298" spans="1:2" ht="23.25" x14ac:dyDescent="0.2">
      <c r="A298" s="8"/>
      <c r="B298" s="8"/>
    </row>
    <row r="299" spans="1:2" ht="23.25" x14ac:dyDescent="0.2">
      <c r="A299" s="8"/>
      <c r="B299" s="8"/>
    </row>
    <row r="300" spans="1:2" ht="23.25" x14ac:dyDescent="0.2">
      <c r="A300" s="8"/>
      <c r="B300" s="8"/>
    </row>
    <row r="301" spans="1:2" ht="23.25" x14ac:dyDescent="0.2">
      <c r="A301" s="8"/>
      <c r="B301" s="8"/>
    </row>
    <row r="302" spans="1:2" ht="23.25" x14ac:dyDescent="0.2">
      <c r="A302" s="8"/>
      <c r="B302" s="8"/>
    </row>
    <row r="303" spans="1:2" ht="23.25" x14ac:dyDescent="0.2">
      <c r="A303" s="8"/>
      <c r="B303" s="8"/>
    </row>
    <row r="304" spans="1:2" ht="23.25" x14ac:dyDescent="0.2">
      <c r="A304" s="8"/>
      <c r="B304" s="8"/>
    </row>
    <row r="305" spans="1:2" ht="23.25" x14ac:dyDescent="0.2">
      <c r="A305" s="8"/>
      <c r="B305" s="8"/>
    </row>
    <row r="306" spans="1:2" ht="23.25" x14ac:dyDescent="0.2">
      <c r="A306" s="8"/>
      <c r="B306" s="8"/>
    </row>
    <row r="307" spans="1:2" ht="23.25" x14ac:dyDescent="0.2">
      <c r="A307" s="8"/>
      <c r="B307" s="8"/>
    </row>
    <row r="308" spans="1:2" ht="23.25" x14ac:dyDescent="0.2">
      <c r="A308" s="8"/>
      <c r="B308" s="8"/>
    </row>
    <row r="309" spans="1:2" ht="23.25" x14ac:dyDescent="0.2">
      <c r="A309" s="8"/>
      <c r="B309" s="8"/>
    </row>
    <row r="310" spans="1:2" ht="23.25" x14ac:dyDescent="0.2">
      <c r="A310" s="8"/>
      <c r="B310" s="8"/>
    </row>
    <row r="311" spans="1:2" ht="23.25" x14ac:dyDescent="0.2">
      <c r="A311" s="8"/>
      <c r="B311" s="8"/>
    </row>
    <row r="312" spans="1:2" ht="23.25" x14ac:dyDescent="0.2">
      <c r="A312" s="8"/>
      <c r="B312" s="8"/>
    </row>
    <row r="313" spans="1:2" ht="23.25" x14ac:dyDescent="0.2">
      <c r="A313" s="8"/>
      <c r="B313" s="8"/>
    </row>
    <row r="314" spans="1:2" ht="23.25" x14ac:dyDescent="0.2">
      <c r="A314" s="8"/>
      <c r="B314" s="8"/>
    </row>
    <row r="315" spans="1:2" ht="23.25" x14ac:dyDescent="0.2">
      <c r="A315" s="8"/>
      <c r="B315" s="8"/>
    </row>
    <row r="316" spans="1:2" ht="23.25" x14ac:dyDescent="0.2">
      <c r="A316" s="8"/>
      <c r="B316" s="8"/>
    </row>
    <row r="317" spans="1:2" ht="23.25" x14ac:dyDescent="0.2">
      <c r="A317" s="8"/>
      <c r="B317" s="8"/>
    </row>
    <row r="318" spans="1:2" ht="23.25" x14ac:dyDescent="0.2">
      <c r="A318" s="8"/>
      <c r="B318" s="8"/>
    </row>
    <row r="319" spans="1:2" ht="23.25" x14ac:dyDescent="0.2">
      <c r="A319" s="8"/>
      <c r="B319" s="8"/>
    </row>
    <row r="320" spans="1:2" ht="23.25" x14ac:dyDescent="0.2">
      <c r="A320" s="8"/>
      <c r="B320" s="8"/>
    </row>
    <row r="321" spans="1:2" ht="23.25" x14ac:dyDescent="0.2">
      <c r="A321" s="8"/>
      <c r="B321" s="8"/>
    </row>
    <row r="322" spans="1:2" ht="23.25" x14ac:dyDescent="0.2">
      <c r="A322" s="8"/>
      <c r="B322" s="8"/>
    </row>
    <row r="323" spans="1:2" ht="23.25" x14ac:dyDescent="0.2">
      <c r="A323" s="8"/>
      <c r="B323" s="8"/>
    </row>
    <row r="324" spans="1:2" ht="23.25" x14ac:dyDescent="0.2">
      <c r="A324" s="8"/>
      <c r="B324" s="8"/>
    </row>
    <row r="325" spans="1:2" ht="23.25" x14ac:dyDescent="0.2">
      <c r="A325" s="8"/>
      <c r="B325" s="8"/>
    </row>
    <row r="326" spans="1:2" ht="23.25" x14ac:dyDescent="0.2">
      <c r="A326" s="8"/>
      <c r="B326" s="8"/>
    </row>
    <row r="327" spans="1:2" ht="23.25" x14ac:dyDescent="0.2">
      <c r="A327" s="8"/>
      <c r="B327" s="8"/>
    </row>
    <row r="328" spans="1:2" ht="23.25" x14ac:dyDescent="0.2">
      <c r="A328" s="8"/>
      <c r="B328" s="8"/>
    </row>
    <row r="329" spans="1:2" ht="23.25" x14ac:dyDescent="0.2">
      <c r="A329" s="8"/>
      <c r="B329" s="8"/>
    </row>
    <row r="330" spans="1:2" ht="23.25" x14ac:dyDescent="0.2">
      <c r="A330" s="8"/>
      <c r="B330" s="8"/>
    </row>
    <row r="331" spans="1:2" ht="23.25" x14ac:dyDescent="0.2">
      <c r="A331" s="8"/>
      <c r="B331" s="8"/>
    </row>
    <row r="332" spans="1:2" ht="23.25" x14ac:dyDescent="0.2">
      <c r="A332" s="8"/>
      <c r="B332" s="8"/>
    </row>
    <row r="333" spans="1:2" ht="23.25" x14ac:dyDescent="0.2">
      <c r="A333" s="8"/>
      <c r="B333" s="8"/>
    </row>
    <row r="334" spans="1:2" ht="23.25" x14ac:dyDescent="0.2">
      <c r="A334" s="8"/>
      <c r="B334" s="8"/>
    </row>
    <row r="335" spans="1:2" ht="23.25" x14ac:dyDescent="0.2">
      <c r="A335" s="8"/>
      <c r="B335" s="8"/>
    </row>
    <row r="336" spans="1:2" ht="23.25" x14ac:dyDescent="0.2">
      <c r="A336" s="8"/>
      <c r="B336" s="8"/>
    </row>
    <row r="337" spans="1:2" ht="23.25" x14ac:dyDescent="0.2">
      <c r="A337" s="8"/>
      <c r="B337" s="8"/>
    </row>
    <row r="338" spans="1:2" ht="23.25" x14ac:dyDescent="0.2">
      <c r="A338" s="8"/>
      <c r="B338" s="8"/>
    </row>
    <row r="339" spans="1:2" ht="23.25" x14ac:dyDescent="0.2">
      <c r="A339" s="8"/>
      <c r="B339" s="8"/>
    </row>
    <row r="340" spans="1:2" ht="23.25" x14ac:dyDescent="0.2">
      <c r="A340" s="8"/>
      <c r="B340" s="8"/>
    </row>
    <row r="341" spans="1:2" ht="23.25" x14ac:dyDescent="0.2">
      <c r="A341" s="8"/>
      <c r="B341" s="8"/>
    </row>
    <row r="342" spans="1:2" ht="23.25" x14ac:dyDescent="0.2">
      <c r="A342" s="8"/>
      <c r="B342" s="8"/>
    </row>
    <row r="343" spans="1:2" ht="23.25" x14ac:dyDescent="0.2">
      <c r="A343" s="8"/>
      <c r="B343" s="8"/>
    </row>
    <row r="344" spans="1:2" ht="23.25" x14ac:dyDescent="0.2">
      <c r="A344" s="8"/>
      <c r="B344" s="8"/>
    </row>
    <row r="345" spans="1:2" ht="23.25" x14ac:dyDescent="0.2">
      <c r="A345" s="8"/>
      <c r="B345" s="8"/>
    </row>
    <row r="346" spans="1:2" ht="23.25" x14ac:dyDescent="0.2">
      <c r="A346" s="8"/>
      <c r="B346" s="8"/>
    </row>
    <row r="347" spans="1:2" ht="23.25" x14ac:dyDescent="0.2">
      <c r="A347" s="8"/>
      <c r="B347" s="8"/>
    </row>
    <row r="348" spans="1:2" ht="23.25" x14ac:dyDescent="0.2">
      <c r="A348" s="8"/>
      <c r="B348" s="8"/>
    </row>
    <row r="349" spans="1:2" ht="23.25" x14ac:dyDescent="0.2">
      <c r="A349" s="8"/>
      <c r="B349" s="8"/>
    </row>
    <row r="350" spans="1:2" ht="23.25" x14ac:dyDescent="0.2">
      <c r="A350" s="8"/>
      <c r="B350" s="8"/>
    </row>
    <row r="351" spans="1:2" ht="23.25" x14ac:dyDescent="0.2">
      <c r="A351" s="8"/>
      <c r="B351" s="8"/>
    </row>
    <row r="352" spans="1:2" ht="23.25" x14ac:dyDescent="0.2">
      <c r="A352" s="8"/>
      <c r="B352" s="8"/>
    </row>
    <row r="353" spans="1:2" ht="23.25" x14ac:dyDescent="0.2">
      <c r="A353" s="8"/>
      <c r="B353" s="8"/>
    </row>
    <row r="354" spans="1:2" ht="23.25" x14ac:dyDescent="0.2">
      <c r="A354" s="8"/>
      <c r="B354" s="8"/>
    </row>
    <row r="355" spans="1:2" ht="23.25" x14ac:dyDescent="0.2">
      <c r="A355" s="8"/>
      <c r="B355" s="8"/>
    </row>
    <row r="356" spans="1:2" ht="23.25" x14ac:dyDescent="0.2">
      <c r="A356" s="8"/>
      <c r="B356" s="8"/>
    </row>
    <row r="357" spans="1:2" ht="23.25" x14ac:dyDescent="0.2">
      <c r="A357" s="8"/>
      <c r="B357" s="8"/>
    </row>
    <row r="358" spans="1:2" ht="23.25" x14ac:dyDescent="0.2">
      <c r="A358" s="8"/>
      <c r="B358" s="8"/>
    </row>
    <row r="359" spans="1:2" ht="23.25" x14ac:dyDescent="0.2">
      <c r="A359" s="8"/>
      <c r="B359" s="8"/>
    </row>
    <row r="360" spans="1:2" ht="23.25" x14ac:dyDescent="0.2">
      <c r="A360" s="8"/>
      <c r="B360" s="8"/>
    </row>
    <row r="361" spans="1:2" ht="23.25" x14ac:dyDescent="0.2">
      <c r="A361" s="8"/>
      <c r="B361" s="8"/>
    </row>
    <row r="362" spans="1:2" ht="23.25" x14ac:dyDescent="0.2">
      <c r="A362" s="8"/>
      <c r="B362" s="8"/>
    </row>
    <row r="363" spans="1:2" ht="23.25" x14ac:dyDescent="0.2">
      <c r="A363" s="8"/>
      <c r="B363" s="8"/>
    </row>
    <row r="364" spans="1:2" ht="23.25" x14ac:dyDescent="0.2">
      <c r="A364" s="8"/>
      <c r="B364" s="8"/>
    </row>
    <row r="365" spans="1:2" ht="23.25" x14ac:dyDescent="0.2">
      <c r="A365" s="8"/>
      <c r="B365" s="8"/>
    </row>
    <row r="366" spans="1:2" ht="23.25" x14ac:dyDescent="0.2">
      <c r="A366" s="8"/>
      <c r="B366" s="8"/>
    </row>
    <row r="367" spans="1:2" ht="23.25" x14ac:dyDescent="0.2">
      <c r="A367" s="8"/>
      <c r="B367" s="8"/>
    </row>
    <row r="368" spans="1:2" ht="23.25" x14ac:dyDescent="0.2">
      <c r="A368" s="8"/>
      <c r="B368" s="8"/>
    </row>
    <row r="369" spans="1:2" ht="23.25" x14ac:dyDescent="0.2">
      <c r="A369" s="8"/>
      <c r="B369" s="8"/>
    </row>
    <row r="370" spans="1:2" ht="23.25" x14ac:dyDescent="0.2">
      <c r="A370" s="8"/>
      <c r="B370" s="8"/>
    </row>
    <row r="371" spans="1:2" ht="23.25" x14ac:dyDescent="0.2">
      <c r="A371" s="8"/>
      <c r="B371" s="8"/>
    </row>
    <row r="372" spans="1:2" ht="23.25" x14ac:dyDescent="0.2">
      <c r="A372" s="8"/>
      <c r="B372" s="8"/>
    </row>
    <row r="373" spans="1:2" ht="23.25" x14ac:dyDescent="0.2">
      <c r="A373" s="8"/>
      <c r="B373" s="8"/>
    </row>
    <row r="374" spans="1:2" ht="23.25" x14ac:dyDescent="0.2">
      <c r="A374" s="8"/>
      <c r="B374" s="8"/>
    </row>
    <row r="375" spans="1:2" ht="23.25" x14ac:dyDescent="0.2">
      <c r="A375" s="8"/>
      <c r="B375" s="8"/>
    </row>
    <row r="376" spans="1:2" ht="23.25" x14ac:dyDescent="0.2">
      <c r="A376" s="8"/>
      <c r="B376" s="8"/>
    </row>
    <row r="377" spans="1:2" ht="23.25" x14ac:dyDescent="0.2">
      <c r="A377" s="8"/>
      <c r="B377" s="8"/>
    </row>
    <row r="378" spans="1:2" ht="23.25" x14ac:dyDescent="0.2">
      <c r="A378" s="8"/>
      <c r="B378" s="8"/>
    </row>
    <row r="379" spans="1:2" ht="23.25" x14ac:dyDescent="0.2">
      <c r="A379" s="8"/>
      <c r="B379" s="8"/>
    </row>
    <row r="380" spans="1:2" ht="23.25" x14ac:dyDescent="0.2">
      <c r="A380" s="8"/>
      <c r="B380" s="8"/>
    </row>
    <row r="381" spans="1:2" ht="23.25" x14ac:dyDescent="0.2">
      <c r="A381" s="8"/>
      <c r="B381" s="8"/>
    </row>
    <row r="382" spans="1:2" ht="23.25" x14ac:dyDescent="0.2">
      <c r="A382" s="8"/>
      <c r="B382" s="8"/>
    </row>
    <row r="383" spans="1:2" ht="23.25" x14ac:dyDescent="0.2">
      <c r="A383" s="8"/>
      <c r="B383" s="8"/>
    </row>
    <row r="384" spans="1:2" ht="23.25" x14ac:dyDescent="0.2">
      <c r="A384" s="8"/>
      <c r="B384" s="8"/>
    </row>
    <row r="385" spans="1:2" ht="23.25" x14ac:dyDescent="0.2">
      <c r="A385" s="8"/>
      <c r="B385" s="8"/>
    </row>
    <row r="386" spans="1:2" ht="23.25" x14ac:dyDescent="0.2">
      <c r="A386" s="8"/>
      <c r="B386" s="8"/>
    </row>
    <row r="387" spans="1:2" ht="23.25" x14ac:dyDescent="0.2">
      <c r="A387" s="8"/>
      <c r="B387" s="8"/>
    </row>
    <row r="388" spans="1:2" ht="23.25" x14ac:dyDescent="0.2">
      <c r="A388" s="8"/>
      <c r="B388" s="8"/>
    </row>
    <row r="389" spans="1:2" ht="23.25" x14ac:dyDescent="0.2">
      <c r="A389" s="8"/>
      <c r="B389" s="8"/>
    </row>
    <row r="390" spans="1:2" ht="23.25" x14ac:dyDescent="0.2">
      <c r="A390" s="8"/>
      <c r="B390" s="8"/>
    </row>
    <row r="391" spans="1:2" ht="23.25" x14ac:dyDescent="0.2">
      <c r="A391" s="8"/>
      <c r="B391" s="8"/>
    </row>
    <row r="392" spans="1:2" ht="23.25" x14ac:dyDescent="0.2">
      <c r="A392" s="8"/>
      <c r="B392" s="8"/>
    </row>
    <row r="393" spans="1:2" ht="23.25" x14ac:dyDescent="0.2">
      <c r="A393" s="8"/>
      <c r="B393" s="8"/>
    </row>
    <row r="394" spans="1:2" ht="23.25" x14ac:dyDescent="0.2">
      <c r="A394" s="8"/>
      <c r="B394" s="8"/>
    </row>
    <row r="395" spans="1:2" ht="23.25" x14ac:dyDescent="0.2">
      <c r="A395" s="8"/>
      <c r="B395" s="8"/>
    </row>
    <row r="396" spans="1:2" ht="23.25" x14ac:dyDescent="0.2">
      <c r="A396" s="8"/>
      <c r="B396" s="8"/>
    </row>
    <row r="397" spans="1:2" ht="23.25" x14ac:dyDescent="0.2">
      <c r="A397" s="8"/>
      <c r="B397" s="8"/>
    </row>
    <row r="398" spans="1:2" ht="23.25" x14ac:dyDescent="0.2">
      <c r="A398" s="8"/>
      <c r="B398" s="8"/>
    </row>
    <row r="399" spans="1:2" ht="23.25" x14ac:dyDescent="0.2">
      <c r="A399" s="8"/>
      <c r="B399" s="8"/>
    </row>
    <row r="400" spans="1:2" ht="23.25" x14ac:dyDescent="0.2">
      <c r="A400" s="8"/>
      <c r="B400" s="8"/>
    </row>
    <row r="401" spans="1:2" ht="23.25" x14ac:dyDescent="0.2">
      <c r="A401" s="8"/>
      <c r="B401" s="8"/>
    </row>
    <row r="402" spans="1:2" ht="23.25" x14ac:dyDescent="0.2">
      <c r="A402" s="8"/>
      <c r="B402" s="8"/>
    </row>
    <row r="403" spans="1:2" ht="23.25" x14ac:dyDescent="0.2">
      <c r="A403" s="8"/>
      <c r="B403" s="8"/>
    </row>
    <row r="404" spans="1:2" ht="23.25" x14ac:dyDescent="0.2">
      <c r="A404" s="8"/>
      <c r="B404" s="8"/>
    </row>
    <row r="405" spans="1:2" ht="23.25" x14ac:dyDescent="0.2">
      <c r="A405" s="8"/>
      <c r="B405" s="8"/>
    </row>
    <row r="406" spans="1:2" ht="23.25" x14ac:dyDescent="0.2">
      <c r="A406" s="8"/>
      <c r="B406" s="8"/>
    </row>
    <row r="407" spans="1:2" ht="23.25" x14ac:dyDescent="0.2">
      <c r="A407" s="8"/>
      <c r="B407" s="8"/>
    </row>
    <row r="408" spans="1:2" ht="23.25" x14ac:dyDescent="0.2">
      <c r="A408" s="8"/>
      <c r="B408" s="8"/>
    </row>
    <row r="409" spans="1:2" ht="23.25" x14ac:dyDescent="0.2">
      <c r="A409" s="8"/>
      <c r="B409" s="8"/>
    </row>
    <row r="410" spans="1:2" ht="23.25" x14ac:dyDescent="0.2">
      <c r="A410" s="8"/>
      <c r="B410" s="8"/>
    </row>
    <row r="411" spans="1:2" ht="23.25" x14ac:dyDescent="0.2">
      <c r="A411" s="8"/>
      <c r="B411" s="8"/>
    </row>
    <row r="412" spans="1:2" ht="23.25" x14ac:dyDescent="0.2">
      <c r="A412" s="8"/>
      <c r="B412" s="8"/>
    </row>
    <row r="413" spans="1:2" ht="23.25" x14ac:dyDescent="0.2">
      <c r="A413" s="8"/>
      <c r="B413" s="8"/>
    </row>
    <row r="414" spans="1:2" ht="23.25" x14ac:dyDescent="0.2">
      <c r="A414" s="8"/>
      <c r="B414" s="8"/>
    </row>
    <row r="415" spans="1:2" ht="23.25" x14ac:dyDescent="0.2">
      <c r="A415" s="8"/>
      <c r="B415" s="8"/>
    </row>
    <row r="416" spans="1:2" ht="23.25" x14ac:dyDescent="0.2">
      <c r="A416" s="8"/>
      <c r="B416" s="8"/>
    </row>
    <row r="417" spans="1:2" ht="23.25" x14ac:dyDescent="0.2">
      <c r="A417" s="8"/>
      <c r="B417" s="8"/>
    </row>
    <row r="418" spans="1:2" ht="23.25" x14ac:dyDescent="0.2">
      <c r="A418" s="8"/>
      <c r="B418" s="8"/>
    </row>
    <row r="419" spans="1:2" ht="23.25" x14ac:dyDescent="0.2">
      <c r="A419" s="8"/>
      <c r="B419" s="8"/>
    </row>
    <row r="420" spans="1:2" ht="23.25" x14ac:dyDescent="0.2">
      <c r="A420" s="8"/>
      <c r="B420" s="8"/>
    </row>
    <row r="421" spans="1:2" ht="23.25" x14ac:dyDescent="0.2">
      <c r="A421" s="8"/>
      <c r="B421" s="8"/>
    </row>
    <row r="422" spans="1:2" ht="23.25" x14ac:dyDescent="0.2">
      <c r="A422" s="8"/>
      <c r="B422" s="8"/>
    </row>
    <row r="423" spans="1:2" ht="23.25" x14ac:dyDescent="0.2">
      <c r="A423" s="8"/>
      <c r="B423" s="8"/>
    </row>
    <row r="424" spans="1:2" ht="23.25" x14ac:dyDescent="0.2">
      <c r="A424" s="8"/>
      <c r="B424" s="8"/>
    </row>
    <row r="425" spans="1:2" ht="23.25" x14ac:dyDescent="0.2">
      <c r="A425" s="8"/>
      <c r="B425" s="8"/>
    </row>
    <row r="426" spans="1:2" ht="23.25" x14ac:dyDescent="0.2">
      <c r="A426" s="8"/>
      <c r="B426" s="8"/>
    </row>
    <row r="427" spans="1:2" ht="23.25" x14ac:dyDescent="0.2">
      <c r="A427" s="8"/>
      <c r="B427" s="8"/>
    </row>
    <row r="428" spans="1:2" ht="23.25" x14ac:dyDescent="0.2">
      <c r="A428" s="8"/>
      <c r="B428" s="8"/>
    </row>
    <row r="429" spans="1:2" ht="23.25" x14ac:dyDescent="0.2">
      <c r="A429" s="8"/>
      <c r="B429" s="8"/>
    </row>
    <row r="430" spans="1:2" ht="23.25" x14ac:dyDescent="0.2">
      <c r="A430" s="8"/>
      <c r="B430" s="8"/>
    </row>
    <row r="431" spans="1:2" ht="23.25" x14ac:dyDescent="0.2">
      <c r="A431" s="8"/>
      <c r="B431" s="8"/>
    </row>
    <row r="432" spans="1:2" ht="23.25" x14ac:dyDescent="0.2">
      <c r="A432" s="8"/>
      <c r="B432" s="8"/>
    </row>
    <row r="433" spans="1:2" ht="23.25" x14ac:dyDescent="0.2">
      <c r="A433" s="8"/>
      <c r="B433" s="8"/>
    </row>
    <row r="434" spans="1:2" ht="23.25" x14ac:dyDescent="0.2">
      <c r="A434" s="8"/>
      <c r="B434" s="8"/>
    </row>
    <row r="435" spans="1:2" ht="23.25" x14ac:dyDescent="0.2">
      <c r="A435" s="8"/>
      <c r="B435" s="8"/>
    </row>
    <row r="436" spans="1:2" ht="23.25" x14ac:dyDescent="0.2">
      <c r="A436" s="8"/>
      <c r="B436" s="8"/>
    </row>
    <row r="437" spans="1:2" ht="23.25" x14ac:dyDescent="0.2">
      <c r="A437" s="8"/>
      <c r="B437" s="8"/>
    </row>
    <row r="438" spans="1:2" ht="23.25" x14ac:dyDescent="0.2">
      <c r="A438" s="8"/>
      <c r="B438" s="8"/>
    </row>
    <row r="439" spans="1:2" ht="23.25" x14ac:dyDescent="0.2">
      <c r="A439" s="8"/>
      <c r="B439" s="8"/>
    </row>
    <row r="440" spans="1:2" ht="23.25" x14ac:dyDescent="0.2">
      <c r="A440" s="8"/>
      <c r="B440" s="8"/>
    </row>
    <row r="441" spans="1:2" ht="23.25" x14ac:dyDescent="0.2">
      <c r="A441" s="8"/>
      <c r="B441" s="8"/>
    </row>
    <row r="442" spans="1:2" ht="23.25" x14ac:dyDescent="0.2">
      <c r="A442" s="8"/>
      <c r="B442" s="8"/>
    </row>
    <row r="443" spans="1:2" ht="23.25" x14ac:dyDescent="0.2">
      <c r="A443" s="8"/>
      <c r="B443" s="8"/>
    </row>
    <row r="444" spans="1:2" ht="23.25" x14ac:dyDescent="0.2">
      <c r="A444" s="8"/>
      <c r="B444" s="8"/>
    </row>
    <row r="445" spans="1:2" ht="23.25" x14ac:dyDescent="0.2">
      <c r="A445" s="8"/>
      <c r="B445" s="8"/>
    </row>
    <row r="446" spans="1:2" ht="23.25" x14ac:dyDescent="0.2">
      <c r="A446" s="8"/>
      <c r="B446" s="8"/>
    </row>
    <row r="447" spans="1:2" ht="23.25" x14ac:dyDescent="0.2">
      <c r="A447" s="8"/>
      <c r="B447" s="8"/>
    </row>
    <row r="448" spans="1:2" ht="23.25" x14ac:dyDescent="0.2">
      <c r="A448" s="8"/>
      <c r="B448" s="8"/>
    </row>
    <row r="449" spans="1:2" ht="23.25" x14ac:dyDescent="0.2">
      <c r="A449" s="8"/>
      <c r="B449" s="8"/>
    </row>
    <row r="450" spans="1:2" ht="23.25" x14ac:dyDescent="0.2">
      <c r="A450" s="8"/>
      <c r="B450" s="8"/>
    </row>
    <row r="451" spans="1:2" ht="23.25" x14ac:dyDescent="0.2">
      <c r="A451" s="8"/>
      <c r="B451" s="8"/>
    </row>
    <row r="452" spans="1:2" ht="23.25" x14ac:dyDescent="0.2">
      <c r="A452" s="8"/>
      <c r="B452" s="8"/>
    </row>
    <row r="453" spans="1:2" ht="23.25" x14ac:dyDescent="0.2">
      <c r="A453" s="8"/>
      <c r="B453" s="8"/>
    </row>
    <row r="454" spans="1:2" ht="23.25" x14ac:dyDescent="0.2">
      <c r="A454" s="8"/>
      <c r="B454" s="8"/>
    </row>
    <row r="455" spans="1:2" ht="23.25" x14ac:dyDescent="0.2">
      <c r="A455" s="8"/>
      <c r="B455" s="8"/>
    </row>
    <row r="456" spans="1:2" ht="23.25" x14ac:dyDescent="0.2">
      <c r="A456" s="8"/>
      <c r="B456" s="8"/>
    </row>
    <row r="457" spans="1:2" ht="23.25" x14ac:dyDescent="0.2">
      <c r="A457" s="8"/>
      <c r="B457" s="8"/>
    </row>
    <row r="458" spans="1:2" ht="23.25" x14ac:dyDescent="0.2">
      <c r="A458" s="8"/>
      <c r="B458" s="8"/>
    </row>
    <row r="459" spans="1:2" ht="23.25" x14ac:dyDescent="0.2">
      <c r="A459" s="8"/>
      <c r="B459" s="8"/>
    </row>
    <row r="460" spans="1:2" ht="23.25" x14ac:dyDescent="0.2">
      <c r="A460" s="8"/>
      <c r="B460" s="8"/>
    </row>
    <row r="461" spans="1:2" ht="23.25" x14ac:dyDescent="0.2">
      <c r="A461" s="8"/>
      <c r="B461" s="8"/>
    </row>
    <row r="462" spans="1:2" ht="23.25" x14ac:dyDescent="0.2">
      <c r="A462" s="8"/>
      <c r="B462" s="8"/>
    </row>
    <row r="463" spans="1:2" ht="23.25" x14ac:dyDescent="0.2">
      <c r="A463" s="8"/>
      <c r="B463" s="8"/>
    </row>
    <row r="464" spans="1:2" ht="23.25" x14ac:dyDescent="0.2">
      <c r="A464" s="8"/>
      <c r="B464" s="8"/>
    </row>
    <row r="465" spans="1:2" ht="23.25" x14ac:dyDescent="0.2">
      <c r="A465" s="8"/>
      <c r="B465" s="8"/>
    </row>
    <row r="466" spans="1:2" ht="23.25" x14ac:dyDescent="0.2">
      <c r="A466" s="8"/>
      <c r="B466" s="8"/>
    </row>
    <row r="467" spans="1:2" ht="23.25" x14ac:dyDescent="0.2">
      <c r="A467" s="8"/>
      <c r="B467" s="8"/>
    </row>
    <row r="468" spans="1:2" ht="23.25" x14ac:dyDescent="0.2">
      <c r="A468" s="8"/>
      <c r="B468" s="8"/>
    </row>
    <row r="469" spans="1:2" ht="23.25" x14ac:dyDescent="0.2">
      <c r="A469" s="8"/>
      <c r="B469" s="8"/>
    </row>
    <row r="470" spans="1:2" ht="23.25" x14ac:dyDescent="0.2">
      <c r="A470" s="8"/>
      <c r="B470" s="8"/>
    </row>
    <row r="471" spans="1:2" ht="23.25" x14ac:dyDescent="0.2">
      <c r="A471" s="8"/>
      <c r="B471" s="8"/>
    </row>
    <row r="472" spans="1:2" ht="23.25" x14ac:dyDescent="0.2">
      <c r="A472" s="8"/>
      <c r="B472" s="8"/>
    </row>
    <row r="473" spans="1:2" ht="23.25" x14ac:dyDescent="0.2">
      <c r="A473" s="8"/>
      <c r="B473" s="8"/>
    </row>
    <row r="474" spans="1:2" ht="23.25" x14ac:dyDescent="0.2">
      <c r="A474" s="8"/>
      <c r="B474" s="8"/>
    </row>
    <row r="475" spans="1:2" ht="23.25" x14ac:dyDescent="0.2">
      <c r="A475" s="8"/>
      <c r="B475" s="8"/>
    </row>
    <row r="476" spans="1:2" ht="23.25" x14ac:dyDescent="0.2">
      <c r="A476" s="8"/>
      <c r="B476" s="8"/>
    </row>
    <row r="477" spans="1:2" ht="23.25" x14ac:dyDescent="0.2">
      <c r="A477" s="8"/>
      <c r="B477" s="8"/>
    </row>
    <row r="478" spans="1:2" ht="23.25" x14ac:dyDescent="0.2">
      <c r="A478" s="8"/>
      <c r="B478" s="8"/>
    </row>
    <row r="479" spans="1:2" ht="23.25" x14ac:dyDescent="0.2">
      <c r="A479" s="8"/>
      <c r="B479" s="8"/>
    </row>
    <row r="480" spans="1:2" ht="23.25" x14ac:dyDescent="0.2">
      <c r="A480" s="8"/>
      <c r="B480" s="8"/>
    </row>
    <row r="481" spans="1:2" ht="23.25" x14ac:dyDescent="0.2">
      <c r="A481" s="8"/>
      <c r="B481" s="8"/>
    </row>
    <row r="482" spans="1:2" ht="23.25" x14ac:dyDescent="0.2">
      <c r="A482" s="8"/>
      <c r="B482" s="8"/>
    </row>
    <row r="483" spans="1:2" ht="23.25" x14ac:dyDescent="0.2">
      <c r="A483" s="8"/>
      <c r="B483" s="8"/>
    </row>
    <row r="484" spans="1:2" ht="23.25" x14ac:dyDescent="0.2">
      <c r="A484" s="8"/>
      <c r="B484" s="8"/>
    </row>
    <row r="485" spans="1:2" ht="23.25" x14ac:dyDescent="0.2">
      <c r="A485" s="8"/>
      <c r="B485" s="8"/>
    </row>
    <row r="486" spans="1:2" ht="23.25" x14ac:dyDescent="0.2">
      <c r="A486" s="8"/>
      <c r="B486" s="8"/>
    </row>
    <row r="487" spans="1:2" ht="23.25" x14ac:dyDescent="0.2">
      <c r="A487" s="8"/>
      <c r="B487" s="8"/>
    </row>
    <row r="488" spans="1:2" ht="23.25" x14ac:dyDescent="0.2">
      <c r="A488" s="8"/>
      <c r="B488" s="8"/>
    </row>
    <row r="489" spans="1:2" ht="23.25" x14ac:dyDescent="0.2">
      <c r="A489" s="8"/>
      <c r="B489" s="8"/>
    </row>
    <row r="490" spans="1:2" ht="23.25" x14ac:dyDescent="0.2">
      <c r="A490" s="8"/>
      <c r="B490" s="8"/>
    </row>
    <row r="491" spans="1:2" ht="23.25" x14ac:dyDescent="0.2">
      <c r="A491" s="8"/>
      <c r="B491" s="8"/>
    </row>
    <row r="492" spans="1:2" ht="23.25" x14ac:dyDescent="0.2">
      <c r="A492" s="8"/>
      <c r="B492" s="8"/>
    </row>
    <row r="493" spans="1:2" ht="23.25" x14ac:dyDescent="0.2">
      <c r="A493" s="8"/>
      <c r="B493" s="8"/>
    </row>
    <row r="494" spans="1:2" ht="23.25" x14ac:dyDescent="0.2">
      <c r="A494" s="8"/>
      <c r="B494" s="8"/>
    </row>
    <row r="495" spans="1:2" ht="23.25" x14ac:dyDescent="0.2">
      <c r="A495" s="8"/>
      <c r="B495" s="8"/>
    </row>
    <row r="496" spans="1:2" ht="23.25" x14ac:dyDescent="0.2">
      <c r="A496" s="8"/>
      <c r="B496" s="8"/>
    </row>
    <row r="497" spans="1:2" ht="23.25" x14ac:dyDescent="0.2">
      <c r="A497" s="8"/>
      <c r="B497" s="8"/>
    </row>
    <row r="498" spans="1:2" ht="23.25" x14ac:dyDescent="0.2">
      <c r="A498" s="8"/>
      <c r="B498" s="8"/>
    </row>
    <row r="499" spans="1:2" ht="23.25" x14ac:dyDescent="0.2">
      <c r="A499" s="8"/>
      <c r="B499" s="8"/>
    </row>
    <row r="500" spans="1:2" ht="23.25" x14ac:dyDescent="0.2">
      <c r="A500" s="8"/>
      <c r="B500" s="8"/>
    </row>
    <row r="501" spans="1:2" ht="23.25" x14ac:dyDescent="0.2">
      <c r="A501" s="8"/>
      <c r="B501" s="8"/>
    </row>
    <row r="502" spans="1:2" ht="23.25" x14ac:dyDescent="0.2">
      <c r="A502" s="8"/>
      <c r="B502" s="8"/>
    </row>
    <row r="503" spans="1:2" ht="23.25" x14ac:dyDescent="0.2">
      <c r="A503" s="8"/>
      <c r="B503" s="8"/>
    </row>
    <row r="504" spans="1:2" ht="23.25" x14ac:dyDescent="0.2">
      <c r="A504" s="8"/>
      <c r="B504" s="8"/>
    </row>
    <row r="505" spans="1:2" ht="23.25" x14ac:dyDescent="0.2">
      <c r="A505" s="8"/>
      <c r="B505" s="8"/>
    </row>
    <row r="506" spans="1:2" ht="23.25" x14ac:dyDescent="0.2">
      <c r="A506" s="8"/>
      <c r="B506" s="8"/>
    </row>
    <row r="507" spans="1:2" ht="23.25" x14ac:dyDescent="0.2">
      <c r="A507" s="8"/>
      <c r="B507" s="8"/>
    </row>
    <row r="508" spans="1:2" ht="23.25" x14ac:dyDescent="0.2">
      <c r="A508" s="8"/>
      <c r="B508" s="8"/>
    </row>
    <row r="509" spans="1:2" ht="23.25" x14ac:dyDescent="0.2">
      <c r="A509" s="8"/>
      <c r="B509" s="8"/>
    </row>
    <row r="510" spans="1:2" ht="23.25" x14ac:dyDescent="0.2">
      <c r="A510" s="8"/>
      <c r="B510" s="8"/>
    </row>
    <row r="511" spans="1:2" ht="23.25" x14ac:dyDescent="0.2">
      <c r="A511" s="8"/>
      <c r="B511" s="8"/>
    </row>
    <row r="512" spans="1:2" ht="23.25" x14ac:dyDescent="0.2">
      <c r="A512" s="8"/>
      <c r="B512" s="8"/>
    </row>
    <row r="513" spans="1:2" ht="23.25" x14ac:dyDescent="0.2">
      <c r="A513" s="8"/>
      <c r="B513" s="8"/>
    </row>
    <row r="514" spans="1:2" ht="23.25" x14ac:dyDescent="0.2">
      <c r="A514" s="8"/>
      <c r="B514" s="8"/>
    </row>
    <row r="515" spans="1:2" ht="23.25" x14ac:dyDescent="0.2">
      <c r="A515" s="8"/>
      <c r="B515" s="8"/>
    </row>
    <row r="516" spans="1:2" ht="23.25" x14ac:dyDescent="0.2">
      <c r="A516" s="8"/>
      <c r="B516" s="8"/>
    </row>
    <row r="517" spans="1:2" ht="23.25" x14ac:dyDescent="0.2">
      <c r="A517" s="8"/>
      <c r="B517" s="8"/>
    </row>
    <row r="518" spans="1:2" ht="23.25" x14ac:dyDescent="0.2">
      <c r="A518" s="8"/>
      <c r="B518" s="8"/>
    </row>
    <row r="519" spans="1:2" ht="23.25" x14ac:dyDescent="0.2">
      <c r="A519" s="8"/>
      <c r="B519" s="8"/>
    </row>
    <row r="520" spans="1:2" ht="23.25" x14ac:dyDescent="0.2">
      <c r="A520" s="8"/>
      <c r="B520" s="8"/>
    </row>
    <row r="521" spans="1:2" ht="23.25" x14ac:dyDescent="0.2">
      <c r="A521" s="8"/>
      <c r="B521" s="8"/>
    </row>
    <row r="522" spans="1:2" ht="23.25" x14ac:dyDescent="0.2">
      <c r="A522" s="8"/>
      <c r="B522" s="8"/>
    </row>
    <row r="523" spans="1:2" ht="23.25" x14ac:dyDescent="0.2">
      <c r="A523" s="8"/>
      <c r="B523" s="8"/>
    </row>
    <row r="524" spans="1:2" ht="23.25" x14ac:dyDescent="0.2">
      <c r="A524" s="8"/>
      <c r="B524" s="8"/>
    </row>
    <row r="525" spans="1:2" ht="23.25" x14ac:dyDescent="0.2">
      <c r="A525" s="8"/>
      <c r="B525" s="8"/>
    </row>
    <row r="526" spans="1:2" ht="23.25" x14ac:dyDescent="0.2">
      <c r="A526" s="8"/>
      <c r="B526" s="8"/>
    </row>
    <row r="527" spans="1:2" ht="23.25" x14ac:dyDescent="0.2">
      <c r="A527" s="8"/>
      <c r="B527" s="8"/>
    </row>
    <row r="528" spans="1:2" ht="23.25" x14ac:dyDescent="0.2">
      <c r="A528" s="8"/>
      <c r="B528" s="8"/>
    </row>
    <row r="529" spans="1:2" ht="23.25" x14ac:dyDescent="0.2">
      <c r="A529" s="8"/>
      <c r="B529" s="8"/>
    </row>
    <row r="530" spans="1:2" ht="23.25" x14ac:dyDescent="0.2">
      <c r="A530" s="8"/>
      <c r="B530" s="8"/>
    </row>
    <row r="531" spans="1:2" ht="23.25" x14ac:dyDescent="0.2">
      <c r="A531" s="8"/>
      <c r="B531" s="8"/>
    </row>
    <row r="532" spans="1:2" ht="23.25" x14ac:dyDescent="0.2">
      <c r="A532" s="8"/>
      <c r="B532" s="8"/>
    </row>
    <row r="533" spans="1:2" ht="23.25" x14ac:dyDescent="0.2">
      <c r="A533" s="8"/>
      <c r="B533" s="8"/>
    </row>
    <row r="534" spans="1:2" ht="23.25" x14ac:dyDescent="0.2">
      <c r="A534" s="8"/>
      <c r="B534" s="8"/>
    </row>
    <row r="535" spans="1:2" ht="23.25" x14ac:dyDescent="0.2">
      <c r="A535" s="8"/>
      <c r="B535" s="8"/>
    </row>
    <row r="536" spans="1:2" ht="23.25" x14ac:dyDescent="0.2">
      <c r="A536" s="8"/>
      <c r="B536" s="8"/>
    </row>
    <row r="537" spans="1:2" ht="23.25" x14ac:dyDescent="0.2">
      <c r="A537" s="8"/>
      <c r="B537" s="8"/>
    </row>
    <row r="538" spans="1:2" ht="23.25" x14ac:dyDescent="0.2">
      <c r="A538" s="8"/>
      <c r="B538" s="8"/>
    </row>
    <row r="539" spans="1:2" ht="23.25" x14ac:dyDescent="0.2">
      <c r="A539" s="8"/>
      <c r="B539" s="8"/>
    </row>
    <row r="540" spans="1:2" ht="23.25" x14ac:dyDescent="0.2">
      <c r="A540" s="8"/>
      <c r="B540" s="8"/>
    </row>
    <row r="541" spans="1:2" ht="23.25" x14ac:dyDescent="0.2">
      <c r="A541" s="8"/>
      <c r="B541" s="8"/>
    </row>
    <row r="542" spans="1:2" ht="23.25" x14ac:dyDescent="0.2">
      <c r="A542" s="8"/>
      <c r="B542" s="8"/>
    </row>
    <row r="543" spans="1:2" ht="23.25" x14ac:dyDescent="0.2">
      <c r="A543" s="8"/>
      <c r="B543" s="8"/>
    </row>
    <row r="544" spans="1:2" ht="23.25" x14ac:dyDescent="0.2">
      <c r="A544" s="8"/>
      <c r="B544" s="8"/>
    </row>
    <row r="545" spans="1:2" ht="23.25" x14ac:dyDescent="0.2">
      <c r="A545" s="8"/>
      <c r="B545" s="8"/>
    </row>
    <row r="546" spans="1:2" ht="23.25" x14ac:dyDescent="0.2">
      <c r="A546" s="8"/>
      <c r="B546" s="8"/>
    </row>
    <row r="547" spans="1:2" ht="23.25" x14ac:dyDescent="0.2">
      <c r="A547" s="8"/>
      <c r="B547" s="8"/>
    </row>
    <row r="548" spans="1:2" ht="23.25" x14ac:dyDescent="0.2">
      <c r="A548" s="8"/>
      <c r="B548" s="8"/>
    </row>
    <row r="549" spans="1:2" ht="23.25" x14ac:dyDescent="0.2">
      <c r="A549" s="8"/>
      <c r="B549" s="8"/>
    </row>
    <row r="550" spans="1:2" ht="23.25" x14ac:dyDescent="0.2">
      <c r="A550" s="8"/>
      <c r="B550" s="8"/>
    </row>
    <row r="551" spans="1:2" ht="23.25" x14ac:dyDescent="0.2">
      <c r="A551" s="8"/>
      <c r="B551" s="8"/>
    </row>
    <row r="552" spans="1:2" ht="23.25" x14ac:dyDescent="0.2">
      <c r="A552" s="8"/>
      <c r="B552" s="8"/>
    </row>
    <row r="553" spans="1:2" ht="23.25" x14ac:dyDescent="0.2">
      <c r="A553" s="8"/>
      <c r="B553" s="8"/>
    </row>
    <row r="554" spans="1:2" ht="23.25" x14ac:dyDescent="0.2">
      <c r="A554" s="8"/>
      <c r="B554" s="8"/>
    </row>
    <row r="555" spans="1:2" ht="23.25" x14ac:dyDescent="0.2">
      <c r="A555" s="8"/>
      <c r="B555" s="8"/>
    </row>
    <row r="556" spans="1:2" ht="23.25" x14ac:dyDescent="0.2">
      <c r="A556" s="8"/>
      <c r="B556" s="8"/>
    </row>
    <row r="557" spans="1:2" ht="23.25" x14ac:dyDescent="0.2">
      <c r="A557" s="8"/>
      <c r="B557" s="8"/>
    </row>
    <row r="558" spans="1:2" ht="23.25" x14ac:dyDescent="0.2">
      <c r="A558" s="8"/>
      <c r="B558" s="8"/>
    </row>
    <row r="559" spans="1:2" ht="23.25" x14ac:dyDescent="0.2">
      <c r="A559" s="8"/>
      <c r="B559" s="8"/>
    </row>
    <row r="560" spans="1:2" ht="23.25" x14ac:dyDescent="0.2">
      <c r="A560" s="8"/>
      <c r="B560" s="8"/>
    </row>
    <row r="561" spans="1:2" ht="23.25" x14ac:dyDescent="0.2">
      <c r="A561" s="8"/>
      <c r="B561" s="8"/>
    </row>
    <row r="562" spans="1:2" ht="23.25" x14ac:dyDescent="0.2">
      <c r="A562" s="8"/>
      <c r="B562" s="8"/>
    </row>
    <row r="563" spans="1:2" ht="23.25" x14ac:dyDescent="0.2">
      <c r="A563" s="8"/>
      <c r="B563" s="8"/>
    </row>
    <row r="564" spans="1:2" ht="23.25" x14ac:dyDescent="0.2">
      <c r="A564" s="8"/>
      <c r="B564" s="8"/>
    </row>
    <row r="565" spans="1:2" ht="23.25" x14ac:dyDescent="0.2">
      <c r="A565" s="8"/>
      <c r="B565" s="8"/>
    </row>
    <row r="566" spans="1:2" ht="23.25" x14ac:dyDescent="0.2">
      <c r="A566" s="8"/>
      <c r="B566" s="8"/>
    </row>
    <row r="567" spans="1:2" ht="23.25" x14ac:dyDescent="0.2">
      <c r="A567" s="8"/>
      <c r="B567" s="8"/>
    </row>
    <row r="568" spans="1:2" ht="23.25" x14ac:dyDescent="0.2">
      <c r="A568" s="8"/>
      <c r="B568" s="8"/>
    </row>
    <row r="569" spans="1:2" ht="23.25" x14ac:dyDescent="0.2">
      <c r="A569" s="8"/>
      <c r="B569" s="8"/>
    </row>
    <row r="570" spans="1:2" ht="23.25" x14ac:dyDescent="0.2">
      <c r="A570" s="8"/>
      <c r="B570" s="8"/>
    </row>
    <row r="571" spans="1:2" ht="23.25" x14ac:dyDescent="0.2">
      <c r="A571" s="8"/>
      <c r="B571" s="8"/>
    </row>
    <row r="572" spans="1:2" ht="23.25" x14ac:dyDescent="0.2">
      <c r="A572" s="8"/>
      <c r="B572" s="8"/>
    </row>
    <row r="573" spans="1:2" ht="23.25" x14ac:dyDescent="0.2">
      <c r="A573" s="8"/>
      <c r="B573" s="8"/>
    </row>
    <row r="574" spans="1:2" ht="23.25" x14ac:dyDescent="0.2">
      <c r="A574" s="8"/>
      <c r="B574" s="8"/>
    </row>
    <row r="575" spans="1:2" ht="23.25" x14ac:dyDescent="0.2">
      <c r="A575" s="8"/>
      <c r="B575" s="8"/>
    </row>
    <row r="576" spans="1:2" ht="23.25" x14ac:dyDescent="0.2">
      <c r="A576" s="8"/>
      <c r="B576" s="8"/>
    </row>
    <row r="577" spans="1:2" ht="23.25" x14ac:dyDescent="0.2">
      <c r="A577" s="8"/>
      <c r="B577" s="8"/>
    </row>
    <row r="578" spans="1:2" ht="23.25" x14ac:dyDescent="0.2">
      <c r="A578" s="8"/>
      <c r="B578" s="8"/>
    </row>
    <row r="579" spans="1:2" ht="23.25" x14ac:dyDescent="0.2">
      <c r="A579" s="8"/>
      <c r="B579" s="8"/>
    </row>
    <row r="580" spans="1:2" ht="23.25" x14ac:dyDescent="0.2">
      <c r="A580" s="8"/>
      <c r="B580" s="8"/>
    </row>
    <row r="581" spans="1:2" ht="23.25" x14ac:dyDescent="0.2">
      <c r="A581" s="8"/>
      <c r="B581" s="8"/>
    </row>
    <row r="582" spans="1:2" ht="23.25" x14ac:dyDescent="0.2">
      <c r="A582" s="8"/>
      <c r="B582" s="8"/>
    </row>
    <row r="583" spans="1:2" ht="23.25" x14ac:dyDescent="0.2">
      <c r="A583" s="8"/>
      <c r="B583" s="8"/>
    </row>
    <row r="584" spans="1:2" ht="23.25" x14ac:dyDescent="0.2">
      <c r="A584" s="8"/>
      <c r="B584" s="8"/>
    </row>
    <row r="585" spans="1:2" ht="23.25" x14ac:dyDescent="0.2">
      <c r="A585" s="8"/>
      <c r="B585" s="8"/>
    </row>
    <row r="586" spans="1:2" ht="23.25" x14ac:dyDescent="0.2">
      <c r="A586" s="8"/>
      <c r="B586" s="8"/>
    </row>
    <row r="587" spans="1:2" ht="23.25" x14ac:dyDescent="0.2">
      <c r="A587" s="8"/>
      <c r="B587" s="8"/>
    </row>
    <row r="588" spans="1:2" ht="23.25" x14ac:dyDescent="0.2">
      <c r="A588" s="8"/>
      <c r="B588" s="8"/>
    </row>
    <row r="589" spans="1:2" ht="23.25" x14ac:dyDescent="0.2">
      <c r="A589" s="8"/>
      <c r="B589" s="8"/>
    </row>
    <row r="590" spans="1:2" ht="23.25" x14ac:dyDescent="0.2">
      <c r="A590" s="8"/>
      <c r="B590" s="8"/>
    </row>
    <row r="591" spans="1:2" ht="23.25" x14ac:dyDescent="0.2">
      <c r="A591" s="8"/>
      <c r="B591" s="8"/>
    </row>
    <row r="592" spans="1:2" ht="23.25" x14ac:dyDescent="0.2">
      <c r="A592" s="8"/>
      <c r="B592" s="8"/>
    </row>
    <row r="593" spans="1:2" ht="23.25" x14ac:dyDescent="0.2">
      <c r="A593" s="8"/>
      <c r="B593" s="8"/>
    </row>
    <row r="594" spans="1:2" ht="23.25" x14ac:dyDescent="0.2">
      <c r="A594" s="8"/>
      <c r="B594" s="8"/>
    </row>
    <row r="595" spans="1:2" ht="23.25" x14ac:dyDescent="0.2">
      <c r="A595" s="8"/>
      <c r="B595" s="8"/>
    </row>
    <row r="596" spans="1:2" ht="23.25" x14ac:dyDescent="0.2">
      <c r="A596" s="8"/>
      <c r="B596" s="8"/>
    </row>
    <row r="597" spans="1:2" ht="23.25" x14ac:dyDescent="0.2">
      <c r="A597" s="8"/>
      <c r="B597" s="8"/>
    </row>
    <row r="598" spans="1:2" ht="23.25" x14ac:dyDescent="0.2">
      <c r="A598" s="8"/>
      <c r="B598" s="8"/>
    </row>
    <row r="599" spans="1:2" ht="23.25" x14ac:dyDescent="0.2">
      <c r="A599" s="8"/>
      <c r="B599" s="8"/>
    </row>
    <row r="600" spans="1:2" ht="23.25" x14ac:dyDescent="0.2">
      <c r="A600" s="8"/>
      <c r="B600" s="8"/>
    </row>
    <row r="601" spans="1:2" ht="23.25" x14ac:dyDescent="0.2">
      <c r="A601" s="8"/>
      <c r="B601" s="8"/>
    </row>
    <row r="602" spans="1:2" ht="23.25" x14ac:dyDescent="0.2">
      <c r="A602" s="8"/>
      <c r="B602" s="8"/>
    </row>
    <row r="603" spans="1:2" ht="23.25" x14ac:dyDescent="0.2">
      <c r="A603" s="8"/>
      <c r="B603" s="8"/>
    </row>
    <row r="604" spans="1:2" ht="23.25" x14ac:dyDescent="0.2">
      <c r="A604" s="8"/>
      <c r="B604" s="8"/>
    </row>
    <row r="605" spans="1:2" ht="23.25" x14ac:dyDescent="0.2">
      <c r="A605" s="8"/>
      <c r="B605" s="8"/>
    </row>
    <row r="606" spans="1:2" ht="23.25" x14ac:dyDescent="0.2">
      <c r="A606" s="8"/>
      <c r="B606" s="8"/>
    </row>
    <row r="607" spans="1:2" ht="23.25" x14ac:dyDescent="0.2">
      <c r="A607" s="8"/>
      <c r="B607" s="8"/>
    </row>
    <row r="608" spans="1:2" ht="23.25" x14ac:dyDescent="0.2">
      <c r="A608" s="8"/>
      <c r="B608" s="8"/>
    </row>
    <row r="609" spans="1:2" ht="23.25" x14ac:dyDescent="0.2">
      <c r="A609" s="8"/>
      <c r="B609" s="8"/>
    </row>
    <row r="610" spans="1:2" ht="23.25" x14ac:dyDescent="0.2">
      <c r="A610" s="8"/>
      <c r="B610" s="8"/>
    </row>
    <row r="611" spans="1:2" ht="23.25" x14ac:dyDescent="0.2">
      <c r="A611" s="8"/>
      <c r="B611" s="8"/>
    </row>
    <row r="612" spans="1:2" ht="23.25" x14ac:dyDescent="0.2">
      <c r="A612" s="8"/>
      <c r="B612" s="8"/>
    </row>
    <row r="613" spans="1:2" ht="23.25" x14ac:dyDescent="0.2">
      <c r="A613" s="8"/>
      <c r="B613" s="8"/>
    </row>
    <row r="614" spans="1:2" ht="23.25" x14ac:dyDescent="0.2">
      <c r="A614" s="8"/>
      <c r="B614" s="8"/>
    </row>
    <row r="615" spans="1:2" ht="23.25" x14ac:dyDescent="0.2">
      <c r="A615" s="8"/>
      <c r="B615" s="8"/>
    </row>
    <row r="616" spans="1:2" ht="23.25" x14ac:dyDescent="0.2">
      <c r="A616" s="8"/>
      <c r="B616" s="8"/>
    </row>
    <row r="617" spans="1:2" ht="23.25" x14ac:dyDescent="0.2">
      <c r="A617" s="8"/>
      <c r="B617" s="8"/>
    </row>
    <row r="618" spans="1:2" ht="23.25" x14ac:dyDescent="0.2">
      <c r="A618" s="8"/>
      <c r="B618" s="8"/>
    </row>
    <row r="619" spans="1:2" ht="23.25" x14ac:dyDescent="0.2">
      <c r="A619" s="8"/>
      <c r="B619" s="8"/>
    </row>
    <row r="620" spans="1:2" ht="23.25" x14ac:dyDescent="0.2">
      <c r="A620" s="8"/>
      <c r="B620" s="8"/>
    </row>
    <row r="621" spans="1:2" ht="23.25" x14ac:dyDescent="0.2">
      <c r="A621" s="8"/>
      <c r="B621" s="8"/>
    </row>
    <row r="622" spans="1:2" ht="23.25" x14ac:dyDescent="0.2">
      <c r="A622" s="8"/>
      <c r="B622" s="8"/>
    </row>
    <row r="623" spans="1:2" ht="23.25" x14ac:dyDescent="0.2">
      <c r="A623" s="8"/>
      <c r="B623" s="8"/>
    </row>
    <row r="624" spans="1:2" ht="23.25" x14ac:dyDescent="0.2">
      <c r="A624" s="8"/>
      <c r="B624" s="8"/>
    </row>
    <row r="625" spans="1:2" ht="23.25" x14ac:dyDescent="0.2">
      <c r="A625" s="8"/>
      <c r="B625" s="8"/>
    </row>
    <row r="626" spans="1:2" ht="23.25" x14ac:dyDescent="0.2">
      <c r="A626" s="8"/>
      <c r="B626" s="8"/>
    </row>
    <row r="627" spans="1:2" ht="23.25" x14ac:dyDescent="0.2">
      <c r="A627" s="8"/>
      <c r="B627" s="8"/>
    </row>
    <row r="628" spans="1:2" ht="23.25" x14ac:dyDescent="0.2">
      <c r="A628" s="8"/>
      <c r="B628" s="8"/>
    </row>
    <row r="629" spans="1:2" ht="23.25" x14ac:dyDescent="0.2">
      <c r="A629" s="8"/>
      <c r="B629" s="8"/>
    </row>
    <row r="630" spans="1:2" ht="23.25" x14ac:dyDescent="0.2">
      <c r="A630" s="8"/>
      <c r="B630" s="8"/>
    </row>
    <row r="631" spans="1:2" ht="23.25" x14ac:dyDescent="0.2">
      <c r="A631" s="8"/>
      <c r="B631" s="8"/>
    </row>
    <row r="632" spans="1:2" ht="23.25" x14ac:dyDescent="0.2">
      <c r="A632" s="8"/>
      <c r="B632" s="8"/>
    </row>
    <row r="633" spans="1:2" ht="23.25" x14ac:dyDescent="0.2">
      <c r="A633" s="8"/>
      <c r="B633" s="8"/>
    </row>
    <row r="634" spans="1:2" ht="23.25" x14ac:dyDescent="0.2">
      <c r="A634" s="8"/>
      <c r="B634" s="8"/>
    </row>
    <row r="635" spans="1:2" ht="23.25" x14ac:dyDescent="0.2">
      <c r="A635" s="8"/>
      <c r="B635" s="8"/>
    </row>
    <row r="636" spans="1:2" ht="23.25" x14ac:dyDescent="0.2">
      <c r="A636" s="8"/>
      <c r="B636" s="8"/>
    </row>
    <row r="637" spans="1:2" ht="23.25" x14ac:dyDescent="0.2">
      <c r="A637" s="8"/>
      <c r="B637" s="8"/>
    </row>
    <row r="638" spans="1:2" ht="23.25" x14ac:dyDescent="0.2">
      <c r="A638" s="8"/>
      <c r="B638" s="8"/>
    </row>
    <row r="639" spans="1:2" ht="23.25" x14ac:dyDescent="0.2">
      <c r="A639" s="8"/>
      <c r="B639" s="8"/>
    </row>
    <row r="640" spans="1:2" ht="23.25" x14ac:dyDescent="0.2">
      <c r="A640" s="8"/>
      <c r="B640" s="8"/>
    </row>
    <row r="641" spans="1:2" ht="23.25" x14ac:dyDescent="0.2">
      <c r="A641" s="8"/>
      <c r="B641" s="8"/>
    </row>
    <row r="642" spans="1:2" ht="23.25" x14ac:dyDescent="0.2">
      <c r="A642" s="8"/>
      <c r="B642" s="8"/>
    </row>
    <row r="643" spans="1:2" ht="23.25" x14ac:dyDescent="0.2">
      <c r="A643" s="8"/>
      <c r="B643" s="8"/>
    </row>
    <row r="644" spans="1:2" ht="23.25" x14ac:dyDescent="0.2">
      <c r="A644" s="8"/>
      <c r="B644" s="8"/>
    </row>
    <row r="645" spans="1:2" ht="23.25" x14ac:dyDescent="0.2">
      <c r="A645" s="8"/>
      <c r="B645" s="8"/>
    </row>
    <row r="646" spans="1:2" ht="23.25" x14ac:dyDescent="0.2">
      <c r="A646" s="8"/>
      <c r="B646" s="8"/>
    </row>
    <row r="647" spans="1:2" ht="23.25" x14ac:dyDescent="0.2">
      <c r="A647" s="8"/>
      <c r="B647" s="8"/>
    </row>
    <row r="648" spans="1:2" ht="23.25" x14ac:dyDescent="0.2">
      <c r="A648" s="8"/>
      <c r="B648" s="8"/>
    </row>
    <row r="649" spans="1:2" ht="23.25" x14ac:dyDescent="0.2">
      <c r="A649" s="8"/>
      <c r="B649" s="8"/>
    </row>
    <row r="650" spans="1:2" ht="23.25" x14ac:dyDescent="0.2">
      <c r="A650" s="8"/>
      <c r="B650" s="8"/>
    </row>
    <row r="651" spans="1:2" ht="23.25" x14ac:dyDescent="0.2">
      <c r="A651" s="8"/>
      <c r="B651" s="8"/>
    </row>
    <row r="652" spans="1:2" ht="23.25" x14ac:dyDescent="0.2">
      <c r="A652" s="8"/>
      <c r="B652" s="8"/>
    </row>
    <row r="653" spans="1:2" ht="23.25" x14ac:dyDescent="0.2">
      <c r="A653" s="8"/>
      <c r="B653" s="8"/>
    </row>
    <row r="654" spans="1:2" ht="23.25" x14ac:dyDescent="0.2">
      <c r="A654" s="8"/>
      <c r="B654" s="8"/>
    </row>
    <row r="655" spans="1:2" ht="23.25" x14ac:dyDescent="0.2">
      <c r="A655" s="8"/>
      <c r="B655" s="8"/>
    </row>
    <row r="656" spans="1:2" ht="23.25" x14ac:dyDescent="0.2">
      <c r="A656" s="8"/>
      <c r="B656" s="8"/>
    </row>
    <row r="657" spans="1:2" ht="23.25" x14ac:dyDescent="0.2">
      <c r="A657" s="8"/>
      <c r="B657" s="8"/>
    </row>
    <row r="658" spans="1:2" ht="23.25" x14ac:dyDescent="0.2">
      <c r="A658" s="8"/>
      <c r="B658" s="8"/>
    </row>
    <row r="659" spans="1:2" ht="23.25" x14ac:dyDescent="0.2">
      <c r="A659" s="8"/>
      <c r="B659" s="8"/>
    </row>
    <row r="660" spans="1:2" ht="23.25" x14ac:dyDescent="0.2">
      <c r="A660" s="8"/>
      <c r="B660" s="8"/>
    </row>
    <row r="661" spans="1:2" ht="23.25" x14ac:dyDescent="0.2">
      <c r="A661" s="8"/>
      <c r="B661" s="8"/>
    </row>
    <row r="662" spans="1:2" ht="23.25" x14ac:dyDescent="0.2">
      <c r="A662" s="8"/>
      <c r="B662" s="8"/>
    </row>
    <row r="663" spans="1:2" ht="23.25" x14ac:dyDescent="0.2">
      <c r="A663" s="8"/>
      <c r="B663" s="8"/>
    </row>
    <row r="664" spans="1:2" ht="23.25" x14ac:dyDescent="0.2">
      <c r="A664" s="8"/>
      <c r="B664" s="8"/>
    </row>
    <row r="665" spans="1:2" ht="23.25" x14ac:dyDescent="0.2">
      <c r="A665" s="8"/>
      <c r="B665" s="8"/>
    </row>
    <row r="666" spans="1:2" ht="23.25" x14ac:dyDescent="0.2">
      <c r="A666" s="8"/>
      <c r="B666" s="8"/>
    </row>
    <row r="667" spans="1:2" ht="23.25" x14ac:dyDescent="0.2">
      <c r="A667" s="8"/>
      <c r="B667" s="8"/>
    </row>
    <row r="668" spans="1:2" ht="23.25" x14ac:dyDescent="0.2">
      <c r="A668" s="8"/>
      <c r="B668" s="8"/>
    </row>
    <row r="669" spans="1:2" ht="23.25" x14ac:dyDescent="0.2">
      <c r="A669" s="8"/>
      <c r="B669" s="8"/>
    </row>
    <row r="670" spans="1:2" ht="23.25" x14ac:dyDescent="0.2">
      <c r="A670" s="8"/>
      <c r="B670" s="8"/>
    </row>
    <row r="671" spans="1:2" ht="23.25" x14ac:dyDescent="0.2">
      <c r="A671" s="8"/>
      <c r="B671" s="8"/>
    </row>
    <row r="672" spans="1:2" ht="23.25" x14ac:dyDescent="0.2">
      <c r="A672" s="8"/>
      <c r="B672" s="8"/>
    </row>
    <row r="673" spans="1:2" ht="23.25" x14ac:dyDescent="0.2">
      <c r="A673" s="8"/>
      <c r="B673" s="8"/>
    </row>
    <row r="674" spans="1:2" ht="23.25" x14ac:dyDescent="0.2">
      <c r="A674" s="8"/>
      <c r="B674" s="8"/>
    </row>
    <row r="675" spans="1:2" ht="23.25" x14ac:dyDescent="0.2">
      <c r="A675" s="8"/>
      <c r="B675" s="8"/>
    </row>
    <row r="676" spans="1:2" ht="23.25" x14ac:dyDescent="0.2">
      <c r="A676" s="8"/>
      <c r="B676" s="8"/>
    </row>
    <row r="677" spans="1:2" ht="23.25" x14ac:dyDescent="0.2">
      <c r="A677" s="8"/>
      <c r="B677" s="8"/>
    </row>
    <row r="678" spans="1:2" ht="23.25" x14ac:dyDescent="0.2">
      <c r="A678" s="8"/>
      <c r="B678" s="8"/>
    </row>
    <row r="679" spans="1:2" ht="23.25" x14ac:dyDescent="0.2">
      <c r="A679" s="8"/>
      <c r="B679" s="8"/>
    </row>
    <row r="680" spans="1:2" ht="23.25" x14ac:dyDescent="0.2">
      <c r="A680" s="8"/>
      <c r="B680" s="8"/>
    </row>
    <row r="681" spans="1:2" ht="23.25" x14ac:dyDescent="0.2">
      <c r="A681" s="8"/>
      <c r="B68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B854-919E-9440-A1EA-5F213419CD6C}">
  <dimension ref="A1:C16"/>
  <sheetViews>
    <sheetView topLeftCell="A3" zoomScale="150" zoomScaleNormal="150" workbookViewId="0">
      <selection activeCell="B15" sqref="B15:B16"/>
    </sheetView>
  </sheetViews>
  <sheetFormatPr defaultColWidth="22.8125" defaultRowHeight="26.1" customHeight="1" x14ac:dyDescent="0.2"/>
  <sheetData>
    <row r="1" spans="1:3" ht="26.1" customHeight="1" x14ac:dyDescent="0.2">
      <c r="A1" s="34" t="s">
        <v>0</v>
      </c>
      <c r="B1" s="33" t="s">
        <v>1</v>
      </c>
    </row>
    <row r="2" spans="1:3" ht="26.1" customHeight="1" x14ac:dyDescent="0.2">
      <c r="A2" s="4">
        <v>44197</v>
      </c>
      <c r="B2" s="3">
        <v>-1000</v>
      </c>
    </row>
    <row r="3" spans="1:3" ht="26.1" customHeight="1" x14ac:dyDescent="0.2">
      <c r="A3" s="4">
        <v>44228</v>
      </c>
      <c r="B3" s="3">
        <v>-1000</v>
      </c>
    </row>
    <row r="4" spans="1:3" ht="26.1" customHeight="1" x14ac:dyDescent="0.2">
      <c r="A4" s="4">
        <v>44256</v>
      </c>
      <c r="B4" s="3">
        <v>-1000</v>
      </c>
    </row>
    <row r="5" spans="1:3" ht="26.1" customHeight="1" x14ac:dyDescent="0.2">
      <c r="A5" s="4">
        <v>44287</v>
      </c>
      <c r="B5" s="3">
        <v>-1000</v>
      </c>
    </row>
    <row r="6" spans="1:3" ht="26.1" customHeight="1" x14ac:dyDescent="0.2">
      <c r="A6" s="4">
        <v>44317</v>
      </c>
      <c r="B6" s="3">
        <v>-1000</v>
      </c>
    </row>
    <row r="7" spans="1:3" ht="26.1" customHeight="1" x14ac:dyDescent="0.2">
      <c r="A7" s="4">
        <v>44348</v>
      </c>
      <c r="B7" s="3">
        <v>-1000</v>
      </c>
    </row>
    <row r="8" spans="1:3" ht="26.1" customHeight="1" x14ac:dyDescent="0.2">
      <c r="A8" s="4">
        <v>44378</v>
      </c>
      <c r="B8" s="3">
        <v>-1000</v>
      </c>
    </row>
    <row r="9" spans="1:3" ht="26.1" customHeight="1" x14ac:dyDescent="0.2">
      <c r="A9" s="4">
        <v>44409</v>
      </c>
      <c r="B9" s="3">
        <v>-1000</v>
      </c>
    </row>
    <row r="10" spans="1:3" ht="26.1" customHeight="1" x14ac:dyDescent="0.2">
      <c r="A10" s="4">
        <v>44440</v>
      </c>
      <c r="B10" s="3">
        <v>-1000</v>
      </c>
    </row>
    <row r="11" spans="1:3" ht="26.1" customHeight="1" x14ac:dyDescent="0.2">
      <c r="A11" s="4">
        <v>44470</v>
      </c>
      <c r="B11" s="3">
        <v>-1000</v>
      </c>
    </row>
    <row r="12" spans="1:3" ht="26.1" customHeight="1" x14ac:dyDescent="0.2">
      <c r="A12" s="4">
        <v>44501</v>
      </c>
      <c r="B12" s="3">
        <v>-1000</v>
      </c>
    </row>
    <row r="13" spans="1:3" ht="26.1" customHeight="1" x14ac:dyDescent="0.2">
      <c r="A13" s="4">
        <v>44531</v>
      </c>
      <c r="B13" s="3">
        <v>-1000</v>
      </c>
    </row>
    <row r="14" spans="1:3" ht="26.1" customHeight="1" x14ac:dyDescent="0.2">
      <c r="A14" s="4">
        <v>44561</v>
      </c>
      <c r="B14" s="9">
        <v>13500</v>
      </c>
    </row>
    <row r="15" spans="1:3" ht="26.1" customHeight="1" x14ac:dyDescent="0.2">
      <c r="A15" s="43" t="s">
        <v>2</v>
      </c>
      <c r="B15" s="45"/>
      <c r="C15" s="47" t="s">
        <v>103</v>
      </c>
    </row>
    <row r="16" spans="1:3" ht="26.1" customHeight="1" x14ac:dyDescent="0.3">
      <c r="A16" s="43" t="s">
        <v>3</v>
      </c>
      <c r="B16" s="45"/>
      <c r="C16" s="5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857F-9001-DF40-B431-2FEA4416261A}">
  <dimension ref="A1:B7"/>
  <sheetViews>
    <sheetView zoomScale="150" zoomScaleNormal="150" workbookViewId="0">
      <selection activeCell="B7" sqref="B7"/>
    </sheetView>
  </sheetViews>
  <sheetFormatPr defaultColWidth="22.31640625" defaultRowHeight="23.25" x14ac:dyDescent="0.3"/>
  <cols>
    <col min="1" max="16384" width="22.31640625" style="1"/>
  </cols>
  <sheetData>
    <row r="1" spans="1:2" x14ac:dyDescent="0.3">
      <c r="A1" s="34" t="s">
        <v>0</v>
      </c>
      <c r="B1" s="33" t="s">
        <v>1</v>
      </c>
    </row>
    <row r="2" spans="1:2" x14ac:dyDescent="0.3">
      <c r="A2" s="4">
        <v>42736</v>
      </c>
      <c r="B2" s="3">
        <v>-125000</v>
      </c>
    </row>
    <row r="3" spans="1:2" x14ac:dyDescent="0.3">
      <c r="A3" s="4">
        <v>43084</v>
      </c>
      <c r="B3" s="3">
        <v>-110000</v>
      </c>
    </row>
    <row r="4" spans="1:2" x14ac:dyDescent="0.3">
      <c r="A4" s="4">
        <v>43612</v>
      </c>
      <c r="B4" s="3">
        <v>-150000</v>
      </c>
    </row>
    <row r="5" spans="1:2" x14ac:dyDescent="0.3">
      <c r="A5" s="4">
        <v>44287</v>
      </c>
      <c r="B5" s="3">
        <v>-115000</v>
      </c>
    </row>
    <row r="6" spans="1:2" x14ac:dyDescent="0.3">
      <c r="A6" s="4">
        <v>44561</v>
      </c>
      <c r="B6" s="3">
        <v>600000</v>
      </c>
    </row>
    <row r="7" spans="1:2" x14ac:dyDescent="0.3">
      <c r="A7" s="43" t="s">
        <v>3</v>
      </c>
      <c r="B7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C2A3-E2EA-BC4A-B88F-DD004D024EF3}">
  <dimension ref="A1:D23"/>
  <sheetViews>
    <sheetView topLeftCell="A9" zoomScale="150" zoomScaleNormal="150" workbookViewId="0">
      <selection activeCell="D23" sqref="D23"/>
    </sheetView>
  </sheetViews>
  <sheetFormatPr defaultColWidth="22.8125" defaultRowHeight="26.1" customHeight="1" x14ac:dyDescent="0.2"/>
  <cols>
    <col min="2" max="2" width="31.8125" bestFit="1" customWidth="1"/>
    <col min="3" max="3" width="30.828125" customWidth="1"/>
    <col min="4" max="4" width="36.9921875" customWidth="1"/>
  </cols>
  <sheetData>
    <row r="1" spans="1:4" ht="26.1" customHeight="1" x14ac:dyDescent="0.2">
      <c r="A1" s="34" t="s">
        <v>0</v>
      </c>
      <c r="B1" s="35" t="s">
        <v>4</v>
      </c>
      <c r="C1" s="35" t="s">
        <v>5</v>
      </c>
      <c r="D1" s="33" t="s">
        <v>6</v>
      </c>
    </row>
    <row r="2" spans="1:4" ht="26.1" customHeight="1" x14ac:dyDescent="0.2">
      <c r="A2" s="4">
        <v>36892</v>
      </c>
      <c r="B2" s="3">
        <v>-52000</v>
      </c>
      <c r="C2" s="3"/>
      <c r="D2" s="3">
        <f>B2+C2</f>
        <v>-52000</v>
      </c>
    </row>
    <row r="3" spans="1:4" ht="26.1" customHeight="1" x14ac:dyDescent="0.2">
      <c r="A3" s="4">
        <v>37257</v>
      </c>
      <c r="B3" s="3">
        <v>-52000</v>
      </c>
      <c r="C3" s="3"/>
      <c r="D3" s="3">
        <f t="shared" ref="D3:D22" si="0">B3+C3</f>
        <v>-52000</v>
      </c>
    </row>
    <row r="4" spans="1:4" ht="26.1" customHeight="1" x14ac:dyDescent="0.2">
      <c r="A4" s="4">
        <v>37622</v>
      </c>
      <c r="B4" s="3">
        <v>-52000</v>
      </c>
      <c r="C4" s="3"/>
      <c r="D4" s="3">
        <f t="shared" si="0"/>
        <v>-52000</v>
      </c>
    </row>
    <row r="5" spans="1:4" ht="26.1" customHeight="1" x14ac:dyDescent="0.2">
      <c r="A5" s="4">
        <v>37987</v>
      </c>
      <c r="B5" s="3">
        <v>-52000</v>
      </c>
      <c r="C5" s="3"/>
      <c r="D5" s="3">
        <f t="shared" si="0"/>
        <v>-52000</v>
      </c>
    </row>
    <row r="6" spans="1:4" ht="26.1" customHeight="1" x14ac:dyDescent="0.2">
      <c r="A6" s="4">
        <v>38353</v>
      </c>
      <c r="B6" s="3">
        <v>-52000</v>
      </c>
      <c r="C6" s="3"/>
      <c r="D6" s="3">
        <f t="shared" si="0"/>
        <v>-52000</v>
      </c>
    </row>
    <row r="7" spans="1:4" ht="26.1" customHeight="1" x14ac:dyDescent="0.2">
      <c r="A7" s="4">
        <v>38718</v>
      </c>
      <c r="B7" s="3">
        <v>-52000</v>
      </c>
      <c r="C7" s="3">
        <v>250000</v>
      </c>
      <c r="D7" s="3">
        <f t="shared" si="0"/>
        <v>198000</v>
      </c>
    </row>
    <row r="8" spans="1:4" ht="26.1" customHeight="1" x14ac:dyDescent="0.2">
      <c r="A8" s="4">
        <v>39083</v>
      </c>
      <c r="B8" s="3">
        <v>-52000</v>
      </c>
      <c r="C8" s="3"/>
      <c r="D8" s="3">
        <f t="shared" si="0"/>
        <v>-52000</v>
      </c>
    </row>
    <row r="9" spans="1:4" ht="26.1" customHeight="1" x14ac:dyDescent="0.2">
      <c r="A9" s="4">
        <v>39448</v>
      </c>
      <c r="B9" s="3">
        <v>-52000</v>
      </c>
      <c r="C9" s="3"/>
      <c r="D9" s="3">
        <f t="shared" si="0"/>
        <v>-52000</v>
      </c>
    </row>
    <row r="10" spans="1:4" ht="26.1" customHeight="1" x14ac:dyDescent="0.2">
      <c r="A10" s="4">
        <v>39814</v>
      </c>
      <c r="B10" s="3">
        <v>-52000</v>
      </c>
      <c r="C10" s="3"/>
      <c r="D10" s="3">
        <f t="shared" si="0"/>
        <v>-52000</v>
      </c>
    </row>
    <row r="11" spans="1:4" ht="26.1" customHeight="1" x14ac:dyDescent="0.2">
      <c r="A11" s="4">
        <v>40179</v>
      </c>
      <c r="B11" s="3">
        <v>-52000</v>
      </c>
      <c r="C11" s="3"/>
      <c r="D11" s="3">
        <f t="shared" si="0"/>
        <v>-52000</v>
      </c>
    </row>
    <row r="12" spans="1:4" ht="26.1" customHeight="1" x14ac:dyDescent="0.2">
      <c r="A12" s="4">
        <v>40544</v>
      </c>
      <c r="B12" s="3">
        <v>-52000</v>
      </c>
      <c r="C12" s="3">
        <v>250000</v>
      </c>
      <c r="D12" s="3">
        <f t="shared" si="0"/>
        <v>198000</v>
      </c>
    </row>
    <row r="13" spans="1:4" ht="26.1" customHeight="1" x14ac:dyDescent="0.2">
      <c r="A13" s="4">
        <v>40909</v>
      </c>
      <c r="B13" s="3">
        <v>-52000</v>
      </c>
      <c r="C13" s="3"/>
      <c r="D13" s="3">
        <f t="shared" si="0"/>
        <v>-52000</v>
      </c>
    </row>
    <row r="14" spans="1:4" ht="26.1" customHeight="1" x14ac:dyDescent="0.2">
      <c r="A14" s="4">
        <v>41275</v>
      </c>
      <c r="B14" s="3">
        <v>-52000</v>
      </c>
      <c r="C14" s="3"/>
      <c r="D14" s="3">
        <f t="shared" si="0"/>
        <v>-52000</v>
      </c>
    </row>
    <row r="15" spans="1:4" ht="26.1" customHeight="1" x14ac:dyDescent="0.2">
      <c r="A15" s="4">
        <v>41640</v>
      </c>
      <c r="B15" s="3">
        <v>-52000</v>
      </c>
      <c r="C15" s="3"/>
      <c r="D15" s="3">
        <f t="shared" si="0"/>
        <v>-52000</v>
      </c>
    </row>
    <row r="16" spans="1:4" ht="26.1" customHeight="1" x14ac:dyDescent="0.2">
      <c r="A16" s="4">
        <v>42005</v>
      </c>
      <c r="B16" s="3">
        <v>-52000</v>
      </c>
      <c r="C16" s="3"/>
      <c r="D16" s="3">
        <f t="shared" si="0"/>
        <v>-52000</v>
      </c>
    </row>
    <row r="17" spans="1:4" ht="26.1" customHeight="1" x14ac:dyDescent="0.2">
      <c r="A17" s="4">
        <v>42370</v>
      </c>
      <c r="B17" s="3">
        <v>-52000</v>
      </c>
      <c r="C17" s="3">
        <v>250000</v>
      </c>
      <c r="D17" s="3">
        <f t="shared" si="0"/>
        <v>198000</v>
      </c>
    </row>
    <row r="18" spans="1:4" ht="26.1" customHeight="1" x14ac:dyDescent="0.2">
      <c r="A18" s="4">
        <v>42736</v>
      </c>
      <c r="B18" s="3">
        <v>-52000</v>
      </c>
      <c r="C18" s="3"/>
      <c r="D18" s="3">
        <f t="shared" si="0"/>
        <v>-52000</v>
      </c>
    </row>
    <row r="19" spans="1:4" ht="26.1" customHeight="1" x14ac:dyDescent="0.2">
      <c r="A19" s="4">
        <v>43101</v>
      </c>
      <c r="B19" s="3">
        <v>-52000</v>
      </c>
      <c r="C19" s="3"/>
      <c r="D19" s="3">
        <f t="shared" si="0"/>
        <v>-52000</v>
      </c>
    </row>
    <row r="20" spans="1:4" ht="26.1" customHeight="1" x14ac:dyDescent="0.2">
      <c r="A20" s="4">
        <v>43466</v>
      </c>
      <c r="B20" s="3">
        <v>-52000</v>
      </c>
      <c r="C20" s="3"/>
      <c r="D20" s="3">
        <f t="shared" si="0"/>
        <v>-52000</v>
      </c>
    </row>
    <row r="21" spans="1:4" ht="26.1" customHeight="1" x14ac:dyDescent="0.2">
      <c r="A21" s="4">
        <v>43831</v>
      </c>
      <c r="B21" s="3">
        <v>-52000</v>
      </c>
      <c r="C21" s="3"/>
      <c r="D21" s="3">
        <f t="shared" si="0"/>
        <v>-52000</v>
      </c>
    </row>
    <row r="22" spans="1:4" ht="26.1" customHeight="1" x14ac:dyDescent="0.2">
      <c r="A22" s="4">
        <v>44197</v>
      </c>
      <c r="C22" s="3">
        <v>500000</v>
      </c>
      <c r="D22" s="3">
        <f t="shared" si="0"/>
        <v>500000</v>
      </c>
    </row>
    <row r="23" spans="1:4" ht="26.1" customHeight="1" x14ac:dyDescent="0.2">
      <c r="A23" s="53" t="s">
        <v>3</v>
      </c>
      <c r="B23" s="54"/>
      <c r="C23" s="55"/>
      <c r="D23" s="46"/>
    </row>
  </sheetData>
  <mergeCells count="1">
    <mergeCell ref="A23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4E50-6DAF-0A4E-A595-601FA7420798}">
  <dimension ref="A1:H28"/>
  <sheetViews>
    <sheetView zoomScale="115" zoomScaleNormal="115" workbookViewId="0"/>
  </sheetViews>
  <sheetFormatPr defaultColWidth="22.6875" defaultRowHeight="15" x14ac:dyDescent="0.2"/>
  <cols>
    <col min="3" max="3" width="16.64453125" customWidth="1"/>
    <col min="5" max="5" width="22.44140625" style="38" customWidth="1"/>
    <col min="6" max="6" width="15.2890625" customWidth="1"/>
  </cols>
  <sheetData>
    <row r="1" spans="1:8" ht="47.1" customHeight="1" x14ac:dyDescent="0.3">
      <c r="A1" s="39" t="s">
        <v>0</v>
      </c>
      <c r="B1" s="35" t="s">
        <v>32</v>
      </c>
      <c r="D1" s="39" t="s">
        <v>97</v>
      </c>
      <c r="E1" s="40" t="s">
        <v>36</v>
      </c>
    </row>
    <row r="2" spans="1:8" ht="23.25" x14ac:dyDescent="0.2">
      <c r="A2" s="4">
        <v>36647</v>
      </c>
      <c r="B2" s="37">
        <v>10</v>
      </c>
    </row>
    <row r="3" spans="1:8" ht="23.25" x14ac:dyDescent="0.2">
      <c r="A3" s="4">
        <v>37012</v>
      </c>
      <c r="B3" s="37">
        <v>9.25</v>
      </c>
      <c r="D3" s="35" t="s">
        <v>33</v>
      </c>
      <c r="E3" s="6">
        <f>_xlfn.RRI(1,B2,B3)</f>
        <v>-7.4999999999999956E-2</v>
      </c>
    </row>
    <row r="4" spans="1:8" ht="23.25" x14ac:dyDescent="0.2">
      <c r="A4" s="4">
        <v>37377</v>
      </c>
      <c r="B4" s="37">
        <v>10.5</v>
      </c>
      <c r="D4" s="35" t="s">
        <v>34</v>
      </c>
      <c r="E4" s="6">
        <f t="shared" ref="E4:E24" si="0">_xlfn.RRI(1,B3,B4)</f>
        <v>0.13513513513513509</v>
      </c>
    </row>
    <row r="5" spans="1:8" ht="23.25" x14ac:dyDescent="0.2">
      <c r="A5" s="4">
        <v>37742</v>
      </c>
      <c r="B5" s="37">
        <v>12</v>
      </c>
      <c r="D5" s="35" t="s">
        <v>35</v>
      </c>
      <c r="E5" s="6">
        <f t="shared" si="0"/>
        <v>0.14285714285714279</v>
      </c>
    </row>
    <row r="6" spans="1:8" ht="23.25" x14ac:dyDescent="0.2">
      <c r="A6" s="4">
        <v>38108</v>
      </c>
      <c r="B6" s="37">
        <v>14.5</v>
      </c>
      <c r="D6" s="35" t="s">
        <v>41</v>
      </c>
      <c r="E6" s="6">
        <f t="shared" si="0"/>
        <v>0.20833333333333326</v>
      </c>
    </row>
    <row r="7" spans="1:8" ht="23.25" x14ac:dyDescent="0.2">
      <c r="A7" s="4">
        <v>38473</v>
      </c>
      <c r="B7" s="37">
        <v>15.95</v>
      </c>
      <c r="D7" s="41" t="s">
        <v>42</v>
      </c>
      <c r="E7" s="6">
        <f t="shared" si="0"/>
        <v>9.9999999999999867E-2</v>
      </c>
    </row>
    <row r="8" spans="1:8" ht="23.25" x14ac:dyDescent="0.2">
      <c r="A8" s="4">
        <v>38838</v>
      </c>
      <c r="B8" s="37">
        <v>13.5</v>
      </c>
      <c r="D8" s="35" t="s">
        <v>43</v>
      </c>
      <c r="E8" s="6">
        <f t="shared" si="0"/>
        <v>-0.1536050156739811</v>
      </c>
    </row>
    <row r="9" spans="1:8" ht="23.25" x14ac:dyDescent="0.2">
      <c r="A9" s="4">
        <v>39203</v>
      </c>
      <c r="B9" s="37">
        <v>16.75</v>
      </c>
      <c r="D9" s="35" t="s">
        <v>80</v>
      </c>
      <c r="E9" s="6">
        <f t="shared" si="0"/>
        <v>0.2407407407407407</v>
      </c>
    </row>
    <row r="10" spans="1:8" ht="23.25" x14ac:dyDescent="0.2">
      <c r="A10" s="4">
        <v>39569</v>
      </c>
      <c r="B10" s="37">
        <v>11.36</v>
      </c>
      <c r="D10" s="35" t="s">
        <v>81</v>
      </c>
      <c r="E10" s="6">
        <f t="shared" si="0"/>
        <v>-0.32179104477611942</v>
      </c>
    </row>
    <row r="11" spans="1:8" ht="23.25" x14ac:dyDescent="0.2">
      <c r="A11" s="4">
        <v>39934</v>
      </c>
      <c r="B11" s="37">
        <v>18.36</v>
      </c>
      <c r="D11" s="35" t="s">
        <v>82</v>
      </c>
      <c r="E11" s="6">
        <f t="shared" si="0"/>
        <v>0.61619718309859151</v>
      </c>
    </row>
    <row r="12" spans="1:8" ht="23.25" x14ac:dyDescent="0.2">
      <c r="A12" s="4">
        <v>40299</v>
      </c>
      <c r="B12" s="37">
        <v>17.29</v>
      </c>
      <c r="D12" s="35" t="s">
        <v>83</v>
      </c>
      <c r="E12" s="6">
        <f t="shared" si="0"/>
        <v>-5.8278867102396492E-2</v>
      </c>
    </row>
    <row r="13" spans="1:8" ht="23.25" x14ac:dyDescent="0.2">
      <c r="A13" s="4">
        <v>40664</v>
      </c>
      <c r="B13" s="37">
        <v>19.260000000000002</v>
      </c>
      <c r="D13" s="35" t="s">
        <v>84</v>
      </c>
      <c r="E13" s="6">
        <f t="shared" si="0"/>
        <v>0.11393869288606151</v>
      </c>
    </row>
    <row r="14" spans="1:8" ht="23.25" x14ac:dyDescent="0.2">
      <c r="A14" s="4">
        <v>41030</v>
      </c>
      <c r="B14" s="37">
        <v>18.25</v>
      </c>
      <c r="D14" s="35" t="s">
        <v>85</v>
      </c>
      <c r="E14" s="6">
        <f t="shared" si="0"/>
        <v>-5.2440290758047792E-2</v>
      </c>
    </row>
    <row r="15" spans="1:8" ht="23.25" x14ac:dyDescent="0.2">
      <c r="A15" s="4">
        <v>41395</v>
      </c>
      <c r="B15" s="37">
        <v>19.670000000000002</v>
      </c>
      <c r="D15" s="35" t="s">
        <v>86</v>
      </c>
      <c r="E15" s="6">
        <f t="shared" si="0"/>
        <v>7.7808219178082227E-2</v>
      </c>
    </row>
    <row r="16" spans="1:8" ht="23.25" x14ac:dyDescent="0.2">
      <c r="A16" s="4">
        <v>41760</v>
      </c>
      <c r="B16" s="37">
        <v>20.21</v>
      </c>
      <c r="D16" s="35" t="s">
        <v>87</v>
      </c>
      <c r="E16" s="6">
        <f t="shared" si="0"/>
        <v>2.7452974072191161E-2</v>
      </c>
      <c r="G16" s="3" t="s">
        <v>98</v>
      </c>
      <c r="H16" s="5">
        <f>E11</f>
        <v>0.61619718309859151</v>
      </c>
    </row>
    <row r="17" spans="1:8" ht="23.25" x14ac:dyDescent="0.2">
      <c r="A17" s="4">
        <v>42125</v>
      </c>
      <c r="B17" s="37">
        <v>21.23</v>
      </c>
      <c r="D17" s="35" t="s">
        <v>88</v>
      </c>
      <c r="E17" s="6">
        <f t="shared" si="0"/>
        <v>5.0470064324591668E-2</v>
      </c>
      <c r="G17" s="3" t="s">
        <v>99</v>
      </c>
      <c r="H17" s="5">
        <f>E10</f>
        <v>-0.32179104477611942</v>
      </c>
    </row>
    <row r="18" spans="1:8" ht="23.25" x14ac:dyDescent="0.2">
      <c r="A18" s="4">
        <v>42491</v>
      </c>
      <c r="B18" s="37">
        <v>22.97</v>
      </c>
      <c r="D18" s="35" t="s">
        <v>89</v>
      </c>
      <c r="E18" s="6">
        <f t="shared" si="0"/>
        <v>8.1959491285916064E-2</v>
      </c>
      <c r="G18" s="3" t="s">
        <v>100</v>
      </c>
      <c r="H18" s="5">
        <f>AVERAGE(E3:E24)</f>
        <v>7.5846209794317054E-2</v>
      </c>
    </row>
    <row r="19" spans="1:8" ht="23.25" x14ac:dyDescent="0.2">
      <c r="A19" s="4">
        <v>42856</v>
      </c>
      <c r="B19" s="37">
        <v>23.75</v>
      </c>
      <c r="D19" s="35" t="s">
        <v>90</v>
      </c>
      <c r="E19" s="6">
        <f t="shared" si="0"/>
        <v>3.3957335655202536E-2</v>
      </c>
      <c r="G19" s="3" t="s">
        <v>101</v>
      </c>
      <c r="H19" s="3" t="s">
        <v>102</v>
      </c>
    </row>
    <row r="20" spans="1:8" ht="23.25" x14ac:dyDescent="0.2">
      <c r="A20" s="4">
        <v>43221</v>
      </c>
      <c r="B20" s="37">
        <v>22.99</v>
      </c>
      <c r="D20" s="35" t="s">
        <v>91</v>
      </c>
      <c r="E20" s="6">
        <f t="shared" si="0"/>
        <v>-3.2000000000000028E-2</v>
      </c>
    </row>
    <row r="21" spans="1:8" ht="23.25" x14ac:dyDescent="0.2">
      <c r="A21" s="4">
        <v>43586</v>
      </c>
      <c r="B21" s="37">
        <v>24.5</v>
      </c>
      <c r="D21" s="35" t="s">
        <v>92</v>
      </c>
      <c r="E21" s="6">
        <f t="shared" si="0"/>
        <v>6.5680730752501137E-2</v>
      </c>
    </row>
    <row r="22" spans="1:8" ht="23.25" x14ac:dyDescent="0.2">
      <c r="A22" s="4">
        <v>43952</v>
      </c>
      <c r="B22" s="37">
        <v>23.5</v>
      </c>
      <c r="D22" s="35" t="s">
        <v>93</v>
      </c>
      <c r="E22" s="6">
        <f t="shared" si="0"/>
        <v>-4.081632653061229E-2</v>
      </c>
    </row>
    <row r="23" spans="1:8" ht="23.25" x14ac:dyDescent="0.2">
      <c r="A23" s="4">
        <v>44317</v>
      </c>
      <c r="B23" s="37">
        <v>30.23</v>
      </c>
      <c r="D23" s="35" t="s">
        <v>94</v>
      </c>
      <c r="E23" s="6">
        <f t="shared" si="0"/>
        <v>0.28638297872340424</v>
      </c>
    </row>
    <row r="24" spans="1:8" ht="23.25" x14ac:dyDescent="0.2">
      <c r="A24" s="4">
        <v>44682</v>
      </c>
      <c r="B24" s="37">
        <v>36.93</v>
      </c>
      <c r="D24" s="35" t="s">
        <v>95</v>
      </c>
      <c r="E24" s="6">
        <f t="shared" si="0"/>
        <v>0.22163413827323852</v>
      </c>
    </row>
    <row r="26" spans="1:8" ht="23.25" x14ac:dyDescent="0.2">
      <c r="A26" s="4">
        <v>36647</v>
      </c>
      <c r="B26" s="37">
        <v>-10</v>
      </c>
    </row>
    <row r="27" spans="1:8" ht="23.25" x14ac:dyDescent="0.2">
      <c r="A27" s="4">
        <v>44682</v>
      </c>
      <c r="B27" s="37">
        <v>36.93</v>
      </c>
      <c r="E27" s="42"/>
    </row>
    <row r="28" spans="1:8" ht="23.25" x14ac:dyDescent="0.2">
      <c r="A28" s="7" t="s">
        <v>96</v>
      </c>
      <c r="B28" s="11">
        <f>XIRR(B26:B27,A26:A27)</f>
        <v>6.1143013834953311E-2</v>
      </c>
      <c r="E28" s="1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A5C7-5CDF-0741-95BF-D70FFEF74BF9}">
  <dimension ref="A1:I28"/>
  <sheetViews>
    <sheetView workbookViewId="0">
      <selection activeCell="E5" sqref="E5:E24"/>
    </sheetView>
  </sheetViews>
  <sheetFormatPr defaultColWidth="22.6875" defaultRowHeight="23.25" x14ac:dyDescent="0.2"/>
  <cols>
    <col min="3" max="3" width="16.64453125" customWidth="1"/>
    <col min="4" max="4" width="23.55078125" customWidth="1"/>
    <col min="5" max="5" width="18.37109375" style="7" customWidth="1"/>
    <col min="6" max="6" width="13.4375" customWidth="1"/>
  </cols>
  <sheetData>
    <row r="1" spans="1:9" ht="47.1" customHeight="1" x14ac:dyDescent="0.3">
      <c r="A1" s="39" t="s">
        <v>0</v>
      </c>
      <c r="B1" s="35" t="s">
        <v>32</v>
      </c>
      <c r="D1" s="39" t="s">
        <v>97</v>
      </c>
      <c r="E1" s="40" t="s">
        <v>37</v>
      </c>
    </row>
    <row r="2" spans="1:9" x14ac:dyDescent="0.2">
      <c r="A2" s="4">
        <v>36647</v>
      </c>
      <c r="B2" s="37">
        <v>10</v>
      </c>
    </row>
    <row r="3" spans="1:9" x14ac:dyDescent="0.2">
      <c r="A3" s="4">
        <v>37012</v>
      </c>
      <c r="B3" s="37">
        <v>9.25</v>
      </c>
    </row>
    <row r="4" spans="1:9" x14ac:dyDescent="0.2">
      <c r="A4" s="4">
        <v>37377</v>
      </c>
      <c r="B4" s="37">
        <v>10.5</v>
      </c>
    </row>
    <row r="5" spans="1:9" x14ac:dyDescent="0.2">
      <c r="A5" s="4">
        <v>37742</v>
      </c>
      <c r="B5" s="37">
        <v>12</v>
      </c>
      <c r="D5" s="35" t="s">
        <v>40</v>
      </c>
      <c r="E5" s="6">
        <f>_xlfn.RRI(3,B2,B5)</f>
        <v>6.2658569182611146E-2</v>
      </c>
    </row>
    <row r="6" spans="1:9" x14ac:dyDescent="0.2">
      <c r="A6" s="4">
        <v>38108</v>
      </c>
      <c r="B6" s="37">
        <v>14.5</v>
      </c>
      <c r="D6" s="35" t="s">
        <v>39</v>
      </c>
      <c r="E6" s="6">
        <f t="shared" ref="E6:E24" si="0">_xlfn.RRI(3,B3,B6)</f>
        <v>0.16165033811172402</v>
      </c>
    </row>
    <row r="7" spans="1:9" x14ac:dyDescent="0.2">
      <c r="A7" s="4">
        <v>38473</v>
      </c>
      <c r="B7" s="37">
        <v>15.95</v>
      </c>
      <c r="D7" s="35" t="s">
        <v>44</v>
      </c>
      <c r="E7" s="6">
        <f t="shared" si="0"/>
        <v>0.14953922789482732</v>
      </c>
    </row>
    <row r="8" spans="1:9" x14ac:dyDescent="0.2">
      <c r="A8" s="4">
        <v>38838</v>
      </c>
      <c r="B8" s="37">
        <v>13.5</v>
      </c>
      <c r="D8" s="35" t="s">
        <v>45</v>
      </c>
      <c r="E8" s="6">
        <f t="shared" si="0"/>
        <v>4.0041911525952045E-2</v>
      </c>
    </row>
    <row r="9" spans="1:9" x14ac:dyDescent="0.2">
      <c r="A9" s="4">
        <v>39203</v>
      </c>
      <c r="B9" s="37">
        <v>16.75</v>
      </c>
      <c r="D9" s="35" t="s">
        <v>46</v>
      </c>
      <c r="E9" s="6">
        <f t="shared" si="0"/>
        <v>4.9257953047803449E-2</v>
      </c>
    </row>
    <row r="10" spans="1:9" x14ac:dyDescent="0.2">
      <c r="A10" s="4">
        <v>39569</v>
      </c>
      <c r="B10" s="37">
        <v>11.36</v>
      </c>
      <c r="D10" s="35" t="s">
        <v>47</v>
      </c>
      <c r="E10" s="6">
        <f t="shared" si="0"/>
        <v>-0.10695663534962463</v>
      </c>
    </row>
    <row r="11" spans="1:9" x14ac:dyDescent="0.2">
      <c r="A11" s="4">
        <v>39934</v>
      </c>
      <c r="B11" s="37">
        <v>18.36</v>
      </c>
      <c r="D11" s="35" t="s">
        <v>48</v>
      </c>
      <c r="E11" s="6">
        <f t="shared" si="0"/>
        <v>0.10793165135089278</v>
      </c>
    </row>
    <row r="12" spans="1:9" x14ac:dyDescent="0.2">
      <c r="A12" s="4">
        <v>40299</v>
      </c>
      <c r="B12" s="37">
        <v>17.29</v>
      </c>
      <c r="D12" s="35" t="s">
        <v>49</v>
      </c>
      <c r="E12" s="6">
        <f t="shared" si="0"/>
        <v>1.0632811277619059E-2</v>
      </c>
    </row>
    <row r="13" spans="1:9" x14ac:dyDescent="0.2">
      <c r="A13" s="4">
        <v>40664</v>
      </c>
      <c r="B13" s="37">
        <v>19.260000000000002</v>
      </c>
      <c r="D13" s="35" t="s">
        <v>50</v>
      </c>
      <c r="E13" s="6">
        <f t="shared" si="0"/>
        <v>0.19241102760929762</v>
      </c>
    </row>
    <row r="14" spans="1:9" x14ac:dyDescent="0.2">
      <c r="A14" s="4">
        <v>41030</v>
      </c>
      <c r="B14" s="37">
        <v>18.25</v>
      </c>
      <c r="D14" s="35" t="s">
        <v>51</v>
      </c>
      <c r="E14" s="6">
        <f t="shared" si="0"/>
        <v>-2.0010968519041938E-3</v>
      </c>
    </row>
    <row r="15" spans="1:9" x14ac:dyDescent="0.2">
      <c r="A15" s="4">
        <v>41395</v>
      </c>
      <c r="B15" s="37">
        <v>19.670000000000002</v>
      </c>
      <c r="D15" s="35" t="s">
        <v>52</v>
      </c>
      <c r="E15" s="6">
        <f t="shared" si="0"/>
        <v>4.3926179394929044E-2</v>
      </c>
      <c r="H15" s="3" t="s">
        <v>98</v>
      </c>
      <c r="I15" s="5">
        <f>19.24%</f>
        <v>0.19239999999999999</v>
      </c>
    </row>
    <row r="16" spans="1:9" x14ac:dyDescent="0.2">
      <c r="A16" s="4">
        <v>41760</v>
      </c>
      <c r="B16" s="37">
        <v>20.21</v>
      </c>
      <c r="D16" s="35" t="s">
        <v>53</v>
      </c>
      <c r="E16" s="6">
        <f t="shared" si="0"/>
        <v>1.6178519287761928E-2</v>
      </c>
      <c r="H16" s="3" t="s">
        <v>99</v>
      </c>
      <c r="I16" s="5">
        <f>E10</f>
        <v>-0.10695663534962463</v>
      </c>
    </row>
    <row r="17" spans="1:9" x14ac:dyDescent="0.2">
      <c r="A17" s="4">
        <v>42125</v>
      </c>
      <c r="B17" s="37">
        <v>21.23</v>
      </c>
      <c r="D17" s="35" t="s">
        <v>54</v>
      </c>
      <c r="E17" s="6">
        <f t="shared" si="0"/>
        <v>5.1709285870186417E-2</v>
      </c>
      <c r="H17" s="3" t="s">
        <v>100</v>
      </c>
      <c r="I17" s="5">
        <f>AVERAGE(E5:E24)</f>
        <v>5.8627744519220613E-2</v>
      </c>
    </row>
    <row r="18" spans="1:9" x14ac:dyDescent="0.2">
      <c r="A18" s="4">
        <v>42491</v>
      </c>
      <c r="B18" s="37">
        <v>22.97</v>
      </c>
      <c r="D18" s="35" t="s">
        <v>55</v>
      </c>
      <c r="E18" s="6">
        <f t="shared" si="0"/>
        <v>5.3057805967041016E-2</v>
      </c>
      <c r="H18" s="3" t="s">
        <v>101</v>
      </c>
      <c r="I18" s="3" t="s">
        <v>106</v>
      </c>
    </row>
    <row r="19" spans="1:9" x14ac:dyDescent="0.2">
      <c r="A19" s="4">
        <v>42856</v>
      </c>
      <c r="B19" s="37">
        <v>23.75</v>
      </c>
      <c r="D19" s="35" t="s">
        <v>56</v>
      </c>
      <c r="E19" s="6">
        <f t="shared" si="0"/>
        <v>5.5275284804758407E-2</v>
      </c>
    </row>
    <row r="20" spans="1:9" x14ac:dyDescent="0.2">
      <c r="A20" s="4">
        <v>43221</v>
      </c>
      <c r="B20" s="37">
        <v>22.99</v>
      </c>
      <c r="D20" s="35" t="s">
        <v>57</v>
      </c>
      <c r="E20" s="6">
        <f t="shared" si="0"/>
        <v>2.6903559033992774E-2</v>
      </c>
    </row>
    <row r="21" spans="1:9" x14ac:dyDescent="0.2">
      <c r="A21" s="4">
        <v>43586</v>
      </c>
      <c r="B21" s="37">
        <v>24.5</v>
      </c>
      <c r="D21" s="35" t="s">
        <v>58</v>
      </c>
      <c r="E21" s="6">
        <f t="shared" si="0"/>
        <v>2.1727375457321951E-2</v>
      </c>
    </row>
    <row r="22" spans="1:9" x14ac:dyDescent="0.2">
      <c r="A22" s="4">
        <v>43952</v>
      </c>
      <c r="B22" s="37">
        <v>23.5</v>
      </c>
      <c r="D22" s="35" t="s">
        <v>59</v>
      </c>
      <c r="E22" s="6">
        <f t="shared" si="0"/>
        <v>-3.5211559164159967E-3</v>
      </c>
    </row>
    <row r="23" spans="1:9" x14ac:dyDescent="0.2">
      <c r="A23" s="4">
        <v>44317</v>
      </c>
      <c r="B23" s="37">
        <v>30.23</v>
      </c>
      <c r="D23" s="35" t="s">
        <v>60</v>
      </c>
      <c r="E23" s="6">
        <f t="shared" si="0"/>
        <v>9.5552157944070126E-2</v>
      </c>
    </row>
    <row r="24" spans="1:9" x14ac:dyDescent="0.2">
      <c r="A24" s="4">
        <v>44682</v>
      </c>
      <c r="B24" s="37">
        <v>36.93</v>
      </c>
      <c r="D24" s="35" t="s">
        <v>61</v>
      </c>
      <c r="E24" s="6">
        <f t="shared" si="0"/>
        <v>0.14658012074156801</v>
      </c>
    </row>
    <row r="26" spans="1:9" x14ac:dyDescent="0.2">
      <c r="A26" s="4">
        <v>36647</v>
      </c>
      <c r="B26" s="37">
        <v>-10</v>
      </c>
      <c r="E26" s="38"/>
    </row>
    <row r="27" spans="1:9" x14ac:dyDescent="0.2">
      <c r="A27" s="4">
        <v>44682</v>
      </c>
      <c r="B27" s="37">
        <v>36.93</v>
      </c>
      <c r="E27" s="42"/>
    </row>
    <row r="28" spans="1:9" x14ac:dyDescent="0.2">
      <c r="A28" s="7" t="s">
        <v>96</v>
      </c>
      <c r="B28" s="11">
        <f>XIRR(B26:B27,A26:A27)</f>
        <v>6.1143013834953311E-2</v>
      </c>
      <c r="E28" s="11">
        <f>AVERAGE(E5:E24)</f>
        <v>5.8627744519220613E-2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 1C</vt:lpstr>
      <vt:lpstr>CAGR</vt:lpstr>
      <vt:lpstr>Scenario 2</vt:lpstr>
      <vt:lpstr>Scenario 3</vt:lpstr>
      <vt:lpstr>Scenario 4</vt:lpstr>
      <vt:lpstr>Scenario 5</vt:lpstr>
      <vt:lpstr>Scenario 6</vt:lpstr>
      <vt:lpstr>1 yr rolling</vt:lpstr>
      <vt:lpstr>3 yr rolling</vt:lpstr>
      <vt:lpstr>5 yr rolling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BANERJEE</dc:creator>
  <cp:lastModifiedBy>RAHUL BANERJEE</cp:lastModifiedBy>
  <dcterms:created xsi:type="dcterms:W3CDTF">2022-05-04T01:39:41Z</dcterms:created>
  <dcterms:modified xsi:type="dcterms:W3CDTF">2023-05-10T12:16:11Z</dcterms:modified>
</cp:coreProperties>
</file>