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lve\MathResearch\givewell-malaria\Logan Work\"/>
    </mc:Choice>
  </mc:AlternateContent>
  <xr:revisionPtr revIDLastSave="0" documentId="13_ncr:1_{6A6DDF13-73B9-4F34-8AFD-943B2933FB06}" xr6:coauthVersionLast="47" xr6:coauthVersionMax="47" xr10:uidLastSave="{00000000-0000-0000-0000-000000000000}"/>
  <bookViews>
    <workbookView xWindow="-108" yWindow="-108" windowWidth="23256" windowHeight="12456" activeTab="3" xr2:uid="{1AB54DB7-6AE6-4179-8521-65BD20A45308}"/>
  </bookViews>
  <sheets>
    <sheet name="Key" sheetId="1" r:id="rId1"/>
    <sheet name="2021_BurkinaFaso" sheetId="2" r:id="rId2"/>
    <sheet name="2020_BurkinaFaso" sheetId="3" r:id="rId3"/>
    <sheet name="2019_BurkinaFaso" sheetId="4" r:id="rId4"/>
    <sheet name="2018_BurkinaFas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3" l="1"/>
  <c r="E20" i="3"/>
  <c r="E15" i="3"/>
  <c r="E14" i="3"/>
  <c r="E13" i="3"/>
  <c r="E12" i="3"/>
  <c r="E4" i="3"/>
  <c r="E5" i="3"/>
  <c r="E6" i="3"/>
  <c r="E7" i="3"/>
  <c r="E3" i="3"/>
  <c r="G14" i="2"/>
  <c r="G15" i="2"/>
  <c r="G16" i="2"/>
  <c r="G18" i="2"/>
  <c r="G12" i="2"/>
  <c r="F14" i="2"/>
  <c r="F15" i="2"/>
  <c r="F16" i="2"/>
  <c r="F18" i="2"/>
  <c r="F12" i="2"/>
  <c r="E14" i="2"/>
  <c r="E15" i="2"/>
  <c r="E16" i="2"/>
  <c r="E18" i="2"/>
  <c r="E12" i="2"/>
  <c r="E4" i="2"/>
  <c r="F4" i="2" s="1"/>
  <c r="G4" i="2" s="1"/>
  <c r="E5" i="2"/>
  <c r="F5" i="2" s="1"/>
  <c r="G5" i="2" s="1"/>
  <c r="E6" i="2"/>
  <c r="F6" i="2" s="1"/>
  <c r="G6" i="2" s="1"/>
  <c r="E7" i="2"/>
  <c r="F7" i="2" s="1"/>
  <c r="G7" i="2" s="1"/>
  <c r="E3" i="2"/>
  <c r="F3" i="2" s="1"/>
  <c r="G3" i="2" s="1"/>
  <c r="F8" i="2" l="1"/>
  <c r="E8" i="2"/>
</calcChain>
</file>

<file path=xl/sharedStrings.xml><?xml version="1.0" encoding="utf-8"?>
<sst xmlns="http://schemas.openxmlformats.org/spreadsheetml/2006/main" count="142" uniqueCount="79">
  <si>
    <t>The purpose of this file is the check the work done by GiveWell for the Malaria Consortium.  I have step by step insturctions on how things are calculated along with why.  This is to help bridge the gap between the techincal and the non-technical so that anyone can understand the calculations that go on.  The idea is for transparency and accuracy to be equal in measure.</t>
  </si>
  <si>
    <t>Number of cycles</t>
  </si>
  <si>
    <t>Number of children sampled</t>
  </si>
  <si>
    <t>Proportion of eligible children covered</t>
  </si>
  <si>
    <t>95% CI</t>
  </si>
  <si>
    <t>Burkina Faso (Ipelcé commune only, Saponé district, weighted proportion)</t>
  </si>
  <si>
    <t>None</t>
  </si>
  <si>
    <t>0.0-1.6</t>
  </si>
  <si>
    <t>One</t>
  </si>
  <si>
    <t>0.3-2.0</t>
  </si>
  <si>
    <t>Two</t>
  </si>
  <si>
    <t>1.3-4.0</t>
  </si>
  <si>
    <t>Three</t>
  </si>
  <si>
    <t>1.7-5.0</t>
  </si>
  <si>
    <t>Four</t>
  </si>
  <si>
    <t>91.3-95.6</t>
  </si>
  <si>
    <t xml:space="preserve">Number of children based on proportion given </t>
  </si>
  <si>
    <t>Rounded Value of Previous Column</t>
  </si>
  <si>
    <t>Lower Bound of 95% CI</t>
  </si>
  <si>
    <t>Upper Bound of 95% CI</t>
  </si>
  <si>
    <t>Full 95% CI</t>
  </si>
  <si>
    <t>Proportion based on Rounded Value</t>
  </si>
  <si>
    <t>SMC Cycles Received by each child</t>
  </si>
  <si>
    <t>Data source</t>
  </si>
  <si>
    <t>Proportion of children covered</t>
  </si>
  <si>
    <t>Burkina Faso (areas with five cycles: Cascades and Hauts Bassins regions; Pô district, Centre-Sud region)</t>
  </si>
  <si>
    <t>EoC: cycle 1</t>
  </si>
  <si>
    <t>98.3-99.2</t>
  </si>
  <si>
    <t>Burkina Faso</t>
  </si>
  <si>
    <t>EoC: cycle 2</t>
  </si>
  <si>
    <t>98.5-99.3</t>
  </si>
  <si>
    <t>EoC: cycle 3</t>
  </si>
  <si>
    <t>EoC: cycle 4</t>
  </si>
  <si>
    <t>98.6-99.4</t>
  </si>
  <si>
    <t>EoR: cycle 5</t>
  </si>
  <si>
    <t>96.8-99.2</t>
  </si>
  <si>
    <t>Post cycle and Post Round Coverage</t>
  </si>
  <si>
    <t>Number of children covered</t>
  </si>
  <si>
    <t>Percent (%) coverage 
(95% CI)</t>
  </si>
  <si>
    <t>EoR cycle 1</t>
  </si>
  <si>
    <t>EoR cycle 2</t>
  </si>
  <si>
    <t>EoR cycle 3</t>
  </si>
  <si>
    <t>EoR: cycle 4</t>
  </si>
  <si>
    <t>Percent coverage</t>
  </si>
  <si>
    <t>Burkina Faso (excluding Mangodara)</t>
  </si>
  <si>
    <t>EoC: cycle three</t>
  </si>
  <si>
    <t>EoR: cycle four</t>
  </si>
  <si>
    <t>Post Round Coverage</t>
  </si>
  <si>
    <t>Post Cycle Coverage</t>
  </si>
  <si>
    <t>Number of children surveyed</t>
  </si>
  <si>
    <t>Number of children covered (by number of cycles)</t>
  </si>
  <si>
    <t>Cumulative
proportion (by number of cycles)</t>
  </si>
  <si>
    <t>Percent (%) coverage (95% CI)</t>
  </si>
  <si>
    <t>Burkina Faso (22 health districts exc. Mangodara)</t>
  </si>
  <si>
    <t>Burkina Faso (23 health districts, weighted proportion)</t>
  </si>
  <si>
    <t>EoR: cycle 1</t>
  </si>
  <si>
    <t>EoR: cycle 2</t>
  </si>
  <si>
    <t>EoR: cycle 3</t>
  </si>
  <si>
    <t>Burkina Faso (*23 health districts / **22 health districts exc. Mangodara)</t>
  </si>
  <si>
    <t>EoC: cycle 1*</t>
  </si>
  <si>
    <t>EoC: cycle 2*</t>
  </si>
  <si>
    <t>EoC: cycle 3*</t>
  </si>
  <si>
    <t>EoR: at least 1 dose**</t>
  </si>
  <si>
    <t>Burkina Faso (Mangodara health district only)</t>
  </si>
  <si>
    <t>EoR: at least 1 dose</t>
  </si>
  <si>
    <t>Number of treatments received</t>
  </si>
  <si>
    <t>Coverage</t>
  </si>
  <si>
    <t>Check (added by GiveWell)</t>
  </si>
  <si>
    <t>Number of children surveyed (recalculation added by GiveWell)</t>
  </si>
  <si>
    <t>Coverage (recalculation added by GiveWell)</t>
  </si>
  <si>
    <t>Burkina Faso (n=1,828)</t>
  </si>
  <si>
    <t>Number of children treated</t>
  </si>
  <si>
    <t>EoC: Cycle 1</t>
  </si>
  <si>
    <t>EoC: Cycle 2</t>
  </si>
  <si>
    <t>EoC: Cycle 3</t>
  </si>
  <si>
    <t>EoR: At least 1 treatment</t>
  </si>
  <si>
    <t>n/a</t>
  </si>
  <si>
    <t>-</t>
  </si>
  <si>
    <t>Proportion based on "Number of children covered"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</si>
</sst>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theme="1"/>
      <name val="Calibri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837B"/>
        <bgColor indexed="64"/>
      </patternFill>
    </fill>
    <fill>
      <patternFill patternType="solid">
        <fgColor rgb="FFE3FFF5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FEFEF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10" fontId="4" fillId="0" borderId="5" xfId="0" applyNumberFormat="1" applyFont="1" applyBorder="1" applyAlignment="1">
      <alignment horizontal="center" vertical="top" wrapText="1"/>
    </xf>
    <xf numFmtId="0" fontId="4" fillId="0" borderId="5" xfId="0" applyFont="1" applyBorder="1" applyAlignment="1">
      <alignment horizontal="right" vertical="top" wrapText="1"/>
    </xf>
    <xf numFmtId="0" fontId="4" fillId="0" borderId="7" xfId="0" applyFont="1" applyBorder="1" applyAlignment="1">
      <alignment vertical="center" wrapText="1"/>
    </xf>
    <xf numFmtId="0" fontId="2" fillId="0" borderId="8" xfId="0" applyFont="1" applyBorder="1" applyAlignment="1">
      <alignment wrapText="1"/>
    </xf>
    <xf numFmtId="10" fontId="4" fillId="0" borderId="9" xfId="0" applyNumberFormat="1" applyFont="1" applyBorder="1" applyAlignment="1">
      <alignment horizontal="center" vertical="top" wrapText="1"/>
    </xf>
    <xf numFmtId="0" fontId="4" fillId="0" borderId="10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5" borderId="12" xfId="0" applyFont="1" applyFill="1" applyBorder="1" applyAlignment="1">
      <alignment horizontal="center" wrapText="1"/>
    </xf>
    <xf numFmtId="0" fontId="5" fillId="5" borderId="13" xfId="0" applyFont="1" applyFill="1" applyBorder="1" applyAlignment="1">
      <alignment horizontal="center" wrapText="1"/>
    </xf>
    <xf numFmtId="0" fontId="4" fillId="0" borderId="18" xfId="0" applyFont="1" applyBorder="1" applyAlignment="1">
      <alignment wrapText="1"/>
    </xf>
    <xf numFmtId="3" fontId="4" fillId="0" borderId="19" xfId="0" applyNumberFormat="1" applyFont="1" applyBorder="1" applyAlignment="1">
      <alignment horizontal="right" wrapText="1"/>
    </xf>
    <xf numFmtId="10" fontId="4" fillId="0" borderId="19" xfId="0" applyNumberFormat="1" applyFont="1" applyBorder="1" applyAlignment="1">
      <alignment horizontal="right" wrapText="1"/>
    </xf>
    <xf numFmtId="0" fontId="4" fillId="0" borderId="14" xfId="0" applyFont="1" applyBorder="1" applyAlignment="1">
      <alignment horizontal="right" wrapText="1"/>
    </xf>
    <xf numFmtId="0" fontId="6" fillId="0" borderId="18" xfId="0" applyFont="1" applyBorder="1" applyAlignment="1">
      <alignment wrapText="1"/>
    </xf>
    <xf numFmtId="3" fontId="4" fillId="6" borderId="19" xfId="0" applyNumberFormat="1" applyFont="1" applyFill="1" applyBorder="1" applyAlignment="1">
      <alignment horizontal="right" wrapText="1"/>
    </xf>
    <xf numFmtId="10" fontId="4" fillId="6" borderId="19" xfId="0" applyNumberFormat="1" applyFont="1" applyFill="1" applyBorder="1" applyAlignment="1">
      <alignment horizontal="right" wrapText="1"/>
    </xf>
    <xf numFmtId="0" fontId="4" fillId="6" borderId="14" xfId="0" applyFont="1" applyFill="1" applyBorder="1" applyAlignment="1">
      <alignment horizontal="right" wrapText="1"/>
    </xf>
    <xf numFmtId="0" fontId="4" fillId="6" borderId="19" xfId="0" applyFont="1" applyFill="1" applyBorder="1" applyAlignment="1">
      <alignment horizontal="right" wrapText="1"/>
    </xf>
    <xf numFmtId="0" fontId="4" fillId="4" borderId="17" xfId="0" applyFont="1" applyFill="1" applyBorder="1" applyAlignment="1">
      <alignment wrapText="1"/>
    </xf>
    <xf numFmtId="0" fontId="6" fillId="4" borderId="17" xfId="0" applyFont="1" applyFill="1" applyBorder="1" applyAlignment="1">
      <alignment wrapText="1"/>
    </xf>
    <xf numFmtId="0" fontId="0" fillId="8" borderId="0" xfId="0" applyFill="1" applyAlignment="1">
      <alignment vertical="center" wrapText="1"/>
    </xf>
    <xf numFmtId="0" fontId="0" fillId="8" borderId="0" xfId="0" applyFill="1"/>
    <xf numFmtId="0" fontId="0" fillId="2" borderId="0" xfId="0" applyFill="1" applyAlignment="1">
      <alignment horizontal="center" wrapText="1"/>
    </xf>
    <xf numFmtId="0" fontId="0" fillId="7" borderId="11" xfId="0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wrapText="1"/>
    </xf>
    <xf numFmtId="0" fontId="4" fillId="4" borderId="16" xfId="0" applyFont="1" applyFill="1" applyBorder="1" applyAlignment="1">
      <alignment horizontal="center" wrapText="1"/>
    </xf>
    <xf numFmtId="0" fontId="6" fillId="4" borderId="20" xfId="0" applyFont="1" applyFill="1" applyBorder="1" applyAlignment="1">
      <alignment horizontal="center" wrapText="1"/>
    </xf>
    <xf numFmtId="0" fontId="6" fillId="4" borderId="16" xfId="0" applyFont="1" applyFill="1" applyBorder="1" applyAlignment="1">
      <alignment horizontal="center" wrapText="1"/>
    </xf>
    <xf numFmtId="0" fontId="0" fillId="7" borderId="0" xfId="0" applyFill="1" applyAlignment="1">
      <alignment horizontal="center" vertical="center" wrapText="1"/>
    </xf>
    <xf numFmtId="0" fontId="7" fillId="3" borderId="1" xfId="0" applyFont="1" applyFill="1" applyBorder="1" applyAlignment="1">
      <alignment wrapText="1"/>
    </xf>
    <xf numFmtId="0" fontId="7" fillId="3" borderId="2" xfId="0" applyFont="1" applyFill="1" applyBorder="1" applyAlignment="1">
      <alignment horizontal="center" wrapText="1"/>
    </xf>
    <xf numFmtId="0" fontId="8" fillId="0" borderId="6" xfId="0" applyFont="1" applyBorder="1" applyAlignment="1">
      <alignment wrapText="1"/>
    </xf>
    <xf numFmtId="0" fontId="9" fillId="0" borderId="5" xfId="0" applyFont="1" applyBorder="1" applyAlignment="1">
      <alignment horizontal="center" vertical="top" wrapText="1"/>
    </xf>
    <xf numFmtId="10" fontId="9" fillId="0" borderId="5" xfId="0" applyNumberFormat="1" applyFont="1" applyBorder="1" applyAlignment="1">
      <alignment horizontal="center" vertical="top"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3" fontId="4" fillId="0" borderId="5" xfId="0" applyNumberFormat="1" applyFont="1" applyBorder="1" applyAlignment="1">
      <alignment horizontal="center" vertical="top" wrapText="1"/>
    </xf>
    <xf numFmtId="0" fontId="5" fillId="5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3" fontId="4" fillId="0" borderId="5" xfId="0" applyNumberFormat="1" applyFont="1" applyBorder="1" applyAlignment="1">
      <alignment horizontal="right" wrapText="1"/>
    </xf>
    <xf numFmtId="10" fontId="4" fillId="0" borderId="5" xfId="0" applyNumberFormat="1" applyFont="1" applyBorder="1" applyAlignment="1">
      <alignment horizontal="right" wrapText="1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3" fontId="9" fillId="0" borderId="7" xfId="0" applyNumberFormat="1" applyFont="1" applyBorder="1" applyAlignment="1">
      <alignment vertical="center" wrapText="1"/>
    </xf>
    <xf numFmtId="0" fontId="8" fillId="0" borderId="8" xfId="0" applyFont="1" applyBorder="1" applyAlignment="1">
      <alignment wrapText="1"/>
    </xf>
    <xf numFmtId="3" fontId="9" fillId="0" borderId="9" xfId="0" applyNumberFormat="1" applyFont="1" applyBorder="1" applyAlignment="1">
      <alignment horizontal="center" vertical="top" wrapText="1"/>
    </xf>
    <xf numFmtId="3" fontId="9" fillId="0" borderId="10" xfId="0" applyNumberFormat="1" applyFont="1" applyBorder="1" applyAlignment="1">
      <alignment vertical="center" wrapText="1"/>
    </xf>
    <xf numFmtId="0" fontId="8" fillId="4" borderId="23" xfId="0" applyFont="1" applyFill="1" applyBorder="1" applyAlignment="1">
      <alignment wrapText="1"/>
    </xf>
    <xf numFmtId="0" fontId="8" fillId="4" borderId="21" xfId="0" applyFont="1" applyFill="1" applyBorder="1" applyAlignment="1">
      <alignment horizontal="center" wrapText="1"/>
    </xf>
    <xf numFmtId="0" fontId="8" fillId="4" borderId="22" xfId="0" applyFont="1" applyFill="1" applyBorder="1" applyAlignment="1">
      <alignment horizontal="center" wrapText="1"/>
    </xf>
    <xf numFmtId="0" fontId="2" fillId="4" borderId="23" xfId="0" applyFont="1" applyFill="1" applyBorder="1" applyAlignment="1">
      <alignment wrapText="1"/>
    </xf>
    <xf numFmtId="0" fontId="2" fillId="4" borderId="21" xfId="0" applyFont="1" applyFill="1" applyBorder="1" applyAlignment="1">
      <alignment horizontal="center" wrapText="1"/>
    </xf>
    <xf numFmtId="0" fontId="2" fillId="4" borderId="22" xfId="0" applyFont="1" applyFill="1" applyBorder="1" applyAlignment="1">
      <alignment horizontal="center" wrapText="1"/>
    </xf>
    <xf numFmtId="0" fontId="4" fillId="9" borderId="23" xfId="0" applyFont="1" applyFill="1" applyBorder="1" applyAlignment="1">
      <alignment wrapText="1"/>
    </xf>
    <xf numFmtId="0" fontId="4" fillId="9" borderId="21" xfId="0" applyFont="1" applyFill="1" applyBorder="1" applyAlignment="1">
      <alignment horizontal="center" wrapText="1"/>
    </xf>
    <xf numFmtId="0" fontId="4" fillId="9" borderId="22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right" wrapText="1"/>
    </xf>
    <xf numFmtId="10" fontId="4" fillId="6" borderId="5" xfId="0" applyNumberFormat="1" applyFont="1" applyFill="1" applyBorder="1" applyAlignment="1">
      <alignment horizontal="right" wrapText="1"/>
    </xf>
    <xf numFmtId="0" fontId="3" fillId="10" borderId="1" xfId="0" applyFont="1" applyFill="1" applyBorder="1" applyAlignment="1">
      <alignment horizontal="center" wrapText="1"/>
    </xf>
    <xf numFmtId="0" fontId="3" fillId="10" borderId="2" xfId="0" applyFont="1" applyFill="1" applyBorder="1" applyAlignment="1">
      <alignment horizontal="center" wrapText="1"/>
    </xf>
    <xf numFmtId="0" fontId="10" fillId="10" borderId="2" xfId="0" applyFont="1" applyFill="1" applyBorder="1" applyAlignment="1">
      <alignment horizontal="center" wrapText="1"/>
    </xf>
    <xf numFmtId="0" fontId="3" fillId="0" borderId="6" xfId="0" applyFont="1" applyBorder="1" applyAlignment="1">
      <alignment wrapText="1"/>
    </xf>
    <xf numFmtId="0" fontId="3" fillId="0" borderId="5" xfId="0" applyFont="1" applyBorder="1" applyAlignment="1">
      <alignment horizontal="right" wrapText="1"/>
    </xf>
    <xf numFmtId="10" fontId="3" fillId="0" borderId="5" xfId="0" applyNumberFormat="1" applyFont="1" applyBorder="1" applyAlignment="1">
      <alignment horizontal="right" wrapText="1"/>
    </xf>
    <xf numFmtId="10" fontId="10" fillId="0" borderId="5" xfId="0" applyNumberFormat="1" applyFont="1" applyBorder="1" applyAlignment="1">
      <alignment horizontal="right" wrapText="1"/>
    </xf>
    <xf numFmtId="3" fontId="3" fillId="0" borderId="5" xfId="0" applyNumberFormat="1" applyFont="1" applyBorder="1" applyAlignment="1">
      <alignment horizontal="right" wrapText="1"/>
    </xf>
    <xf numFmtId="0" fontId="11" fillId="11" borderId="21" xfId="0" applyFont="1" applyFill="1" applyBorder="1" applyAlignment="1">
      <alignment wrapText="1"/>
    </xf>
    <xf numFmtId="0" fontId="11" fillId="11" borderId="22" xfId="0" applyFont="1" applyFill="1" applyBorder="1" applyAlignment="1">
      <alignment wrapText="1"/>
    </xf>
    <xf numFmtId="0" fontId="11" fillId="11" borderId="23" xfId="0" applyFont="1" applyFill="1" applyBorder="1" applyAlignment="1">
      <alignment wrapText="1"/>
    </xf>
    <xf numFmtId="0" fontId="11" fillId="11" borderId="21" xfId="0" applyFont="1" applyFill="1" applyBorder="1" applyAlignment="1">
      <alignment wrapText="1"/>
    </xf>
    <xf numFmtId="0" fontId="11" fillId="11" borderId="22" xfId="0" applyFont="1" applyFill="1" applyBorder="1" applyAlignment="1">
      <alignment wrapText="1"/>
    </xf>
    <xf numFmtId="0" fontId="11" fillId="11" borderId="23" xfId="0" applyFont="1" applyFill="1" applyBorder="1" applyAlignment="1">
      <alignment wrapText="1"/>
    </xf>
    <xf numFmtId="0" fontId="3" fillId="11" borderId="5" xfId="0" applyFont="1" applyFill="1" applyBorder="1" applyAlignment="1">
      <alignment wrapText="1"/>
    </xf>
    <xf numFmtId="0" fontId="3" fillId="6" borderId="6" xfId="0" applyFont="1" applyFill="1" applyBorder="1" applyAlignment="1">
      <alignment wrapText="1"/>
    </xf>
    <xf numFmtId="3" fontId="3" fillId="6" borderId="5" xfId="0" applyNumberFormat="1" applyFont="1" applyFill="1" applyBorder="1" applyAlignment="1">
      <alignment horizontal="right" wrapText="1"/>
    </xf>
    <xf numFmtId="10" fontId="3" fillId="6" borderId="5" xfId="0" applyNumberFormat="1" applyFont="1" applyFill="1" applyBorder="1" applyAlignment="1">
      <alignment horizontal="right" wrapText="1"/>
    </xf>
    <xf numFmtId="0" fontId="3" fillId="6" borderId="5" xfId="0" applyFont="1" applyFill="1" applyBorder="1" applyAlignment="1">
      <alignment horizontal="right" wrapText="1"/>
    </xf>
    <xf numFmtId="0" fontId="10" fillId="0" borderId="5" xfId="0" applyFont="1" applyBorder="1" applyAlignment="1">
      <alignment horizontal="right" wrapText="1"/>
    </xf>
    <xf numFmtId="3" fontId="4" fillId="0" borderId="7" xfId="0" applyNumberFormat="1" applyFont="1" applyBorder="1" applyAlignment="1">
      <alignment vertical="center" wrapText="1"/>
    </xf>
    <xf numFmtId="0" fontId="4" fillId="0" borderId="8" xfId="0" applyFont="1" applyBorder="1" applyAlignment="1">
      <alignment wrapText="1"/>
    </xf>
    <xf numFmtId="3" fontId="4" fillId="0" borderId="9" xfId="0" applyNumberFormat="1" applyFont="1" applyBorder="1" applyAlignment="1">
      <alignment horizontal="right" wrapText="1"/>
    </xf>
    <xf numFmtId="3" fontId="4" fillId="0" borderId="10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ACDD-426E-4017-BFA0-48577109528A}">
  <dimension ref="A1:F6"/>
  <sheetViews>
    <sheetView workbookViewId="0">
      <selection activeCell="G7" sqref="G7"/>
    </sheetView>
  </sheetViews>
  <sheetFormatPr defaultRowHeight="14.4" x14ac:dyDescent="0.3"/>
  <sheetData>
    <row r="1" spans="1:6" ht="14.4" customHeight="1" x14ac:dyDescent="0.3">
      <c r="A1" s="30" t="s">
        <v>0</v>
      </c>
      <c r="B1" s="30"/>
      <c r="C1" s="30"/>
      <c r="D1" s="30"/>
      <c r="E1" s="30"/>
      <c r="F1" s="30"/>
    </row>
    <row r="2" spans="1:6" x14ac:dyDescent="0.3">
      <c r="A2" s="30"/>
      <c r="B2" s="30"/>
      <c r="C2" s="30"/>
      <c r="D2" s="30"/>
      <c r="E2" s="30"/>
      <c r="F2" s="30"/>
    </row>
    <row r="3" spans="1:6" x14ac:dyDescent="0.3">
      <c r="A3" s="30"/>
      <c r="B3" s="30"/>
      <c r="C3" s="30"/>
      <c r="D3" s="30"/>
      <c r="E3" s="30"/>
      <c r="F3" s="30"/>
    </row>
    <row r="4" spans="1:6" x14ac:dyDescent="0.3">
      <c r="A4" s="30"/>
      <c r="B4" s="30"/>
      <c r="C4" s="30"/>
      <c r="D4" s="30"/>
      <c r="E4" s="30"/>
      <c r="F4" s="30"/>
    </row>
    <row r="5" spans="1:6" x14ac:dyDescent="0.3">
      <c r="A5" s="30"/>
      <c r="B5" s="30"/>
      <c r="C5" s="30"/>
      <c r="D5" s="30"/>
      <c r="E5" s="30"/>
      <c r="F5" s="30"/>
    </row>
    <row r="6" spans="1:6" x14ac:dyDescent="0.3">
      <c r="A6" s="30"/>
      <c r="B6" s="30"/>
      <c r="C6" s="30"/>
      <c r="D6" s="30"/>
      <c r="E6" s="30"/>
      <c r="F6" s="30"/>
    </row>
  </sheetData>
  <mergeCells count="1">
    <mergeCell ref="A1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142AE-CAC3-4AA3-9B8D-13D3B8854666}">
  <dimension ref="A1:K18"/>
  <sheetViews>
    <sheetView workbookViewId="0">
      <selection activeCell="H1" sqref="H1:J1"/>
    </sheetView>
  </sheetViews>
  <sheetFormatPr defaultRowHeight="14.4" x14ac:dyDescent="0.3"/>
  <cols>
    <col min="2" max="2" width="14.6640625" bestFit="1" customWidth="1"/>
    <col min="3" max="3" width="23.6640625" bestFit="1" customWidth="1"/>
    <col min="4" max="4" width="45.88671875" customWidth="1"/>
    <col min="5" max="5" width="21.77734375" customWidth="1"/>
    <col min="6" max="6" width="16.21875" customWidth="1"/>
    <col min="7" max="7" width="17.109375" customWidth="1"/>
    <col min="8" max="8" width="13.33203125" customWidth="1"/>
    <col min="9" max="9" width="13.77734375" customWidth="1"/>
    <col min="10" max="10" width="9.77734375" bestFit="1" customWidth="1"/>
    <col min="11" max="11" width="8.44140625" bestFit="1" customWidth="1"/>
  </cols>
  <sheetData>
    <row r="1" spans="1:11" ht="30" customHeight="1" thickBot="1" x14ac:dyDescent="0.35">
      <c r="A1" s="31" t="s">
        <v>22</v>
      </c>
      <c r="B1" s="13" t="s">
        <v>1</v>
      </c>
      <c r="C1" s="1" t="s">
        <v>2</v>
      </c>
      <c r="D1" s="1" t="s">
        <v>3</v>
      </c>
      <c r="E1" s="14" t="s">
        <v>16</v>
      </c>
      <c r="F1" s="14" t="s">
        <v>17</v>
      </c>
      <c r="G1" s="14" t="s">
        <v>21</v>
      </c>
      <c r="H1" s="28" t="s">
        <v>18</v>
      </c>
      <c r="I1" s="28" t="s">
        <v>19</v>
      </c>
      <c r="J1" s="28" t="s">
        <v>20</v>
      </c>
      <c r="K1" s="1" t="s">
        <v>4</v>
      </c>
    </row>
    <row r="2" spans="1:11" ht="15" thickBot="1" x14ac:dyDescent="0.35">
      <c r="A2" s="31"/>
      <c r="B2" s="2" t="s">
        <v>5</v>
      </c>
      <c r="C2" s="3"/>
      <c r="D2" s="4"/>
      <c r="H2" s="29"/>
      <c r="I2" s="29"/>
      <c r="J2" s="29"/>
      <c r="K2" s="5"/>
    </row>
    <row r="3" spans="1:11" ht="15" customHeight="1" thickBot="1" x14ac:dyDescent="0.35">
      <c r="A3" s="31"/>
      <c r="B3" s="6" t="s">
        <v>6</v>
      </c>
      <c r="C3" s="9">
        <v>475</v>
      </c>
      <c r="D3" s="7">
        <v>2E-3</v>
      </c>
      <c r="E3">
        <f>C3*D3</f>
        <v>0.95000000000000007</v>
      </c>
      <c r="F3">
        <f>ROUND(E3,0)</f>
        <v>1</v>
      </c>
      <c r="G3">
        <f>F3/C3</f>
        <v>2.1052631578947368E-3</v>
      </c>
      <c r="H3" s="29"/>
      <c r="I3" s="29"/>
      <c r="J3" s="29"/>
      <c r="K3" s="8" t="s">
        <v>7</v>
      </c>
    </row>
    <row r="4" spans="1:11" ht="15" customHeight="1" thickBot="1" x14ac:dyDescent="0.35">
      <c r="A4" s="31"/>
      <c r="B4" s="6" t="s">
        <v>8</v>
      </c>
      <c r="C4" s="9">
        <v>475</v>
      </c>
      <c r="D4" s="7">
        <v>7.0000000000000001E-3</v>
      </c>
      <c r="E4">
        <f t="shared" ref="E4:E7" si="0">C4*D4</f>
        <v>3.3250000000000002</v>
      </c>
      <c r="F4">
        <f t="shared" ref="F4:F7" si="1">ROUND(E4,0)</f>
        <v>3</v>
      </c>
      <c r="G4">
        <f t="shared" ref="G4:G7" si="2">F4/C4</f>
        <v>6.3157894736842104E-3</v>
      </c>
      <c r="H4" s="29"/>
      <c r="I4" s="29"/>
      <c r="J4" s="29"/>
      <c r="K4" s="8" t="s">
        <v>9</v>
      </c>
    </row>
    <row r="5" spans="1:11" ht="15" customHeight="1" thickBot="1" x14ac:dyDescent="0.35">
      <c r="A5" s="31"/>
      <c r="B5" s="6" t="s">
        <v>10</v>
      </c>
      <c r="C5" s="9">
        <v>475</v>
      </c>
      <c r="D5" s="7">
        <v>2.3E-2</v>
      </c>
      <c r="E5">
        <f t="shared" si="0"/>
        <v>10.924999999999999</v>
      </c>
      <c r="F5">
        <f t="shared" si="1"/>
        <v>11</v>
      </c>
      <c r="G5">
        <f t="shared" si="2"/>
        <v>2.3157894736842106E-2</v>
      </c>
      <c r="H5" s="29"/>
      <c r="I5" s="29"/>
      <c r="J5" s="29"/>
      <c r="K5" s="8" t="s">
        <v>11</v>
      </c>
    </row>
    <row r="6" spans="1:11" ht="15" customHeight="1" thickBot="1" x14ac:dyDescent="0.35">
      <c r="A6" s="31"/>
      <c r="B6" s="6" t="s">
        <v>12</v>
      </c>
      <c r="C6" s="9">
        <v>475</v>
      </c>
      <c r="D6" s="7">
        <v>0.03</v>
      </c>
      <c r="E6">
        <f t="shared" si="0"/>
        <v>14.25</v>
      </c>
      <c r="F6">
        <f t="shared" si="1"/>
        <v>14</v>
      </c>
      <c r="G6">
        <f t="shared" si="2"/>
        <v>2.9473684210526315E-2</v>
      </c>
      <c r="H6" s="29"/>
      <c r="I6" s="29"/>
      <c r="J6" s="29"/>
      <c r="K6" s="8" t="s">
        <v>13</v>
      </c>
    </row>
    <row r="7" spans="1:11" ht="15" customHeight="1" thickBot="1" x14ac:dyDescent="0.35">
      <c r="A7" s="31"/>
      <c r="B7" s="10" t="s">
        <v>14</v>
      </c>
      <c r="C7" s="12">
        <v>475</v>
      </c>
      <c r="D7" s="11">
        <v>0.93799999999999994</v>
      </c>
      <c r="E7">
        <f t="shared" si="0"/>
        <v>445.54999999999995</v>
      </c>
      <c r="F7">
        <f t="shared" si="1"/>
        <v>446</v>
      </c>
      <c r="G7">
        <f t="shared" si="2"/>
        <v>0.93894736842105264</v>
      </c>
      <c r="H7" s="29"/>
      <c r="I7" s="29"/>
      <c r="J7" s="29"/>
      <c r="K7" s="8" t="s">
        <v>15</v>
      </c>
    </row>
    <row r="8" spans="1:11" x14ac:dyDescent="0.3">
      <c r="E8">
        <f>SUM(E3:E7)</f>
        <v>474.99999999999994</v>
      </c>
      <c r="F8">
        <f>SUM(F3:F7)</f>
        <v>475</v>
      </c>
      <c r="H8" s="29"/>
      <c r="I8" s="29"/>
      <c r="J8" s="29"/>
    </row>
    <row r="9" spans="1:11" ht="15" thickBot="1" x14ac:dyDescent="0.35">
      <c r="H9" s="29"/>
      <c r="I9" s="29"/>
      <c r="J9" s="29"/>
    </row>
    <row r="10" spans="1:11" ht="29.4" thickBot="1" x14ac:dyDescent="0.35">
      <c r="A10" s="36" t="s">
        <v>36</v>
      </c>
      <c r="B10" s="15" t="s">
        <v>23</v>
      </c>
      <c r="C10" s="16" t="s">
        <v>2</v>
      </c>
      <c r="D10" s="16" t="s">
        <v>24</v>
      </c>
      <c r="E10" s="14" t="s">
        <v>16</v>
      </c>
      <c r="F10" s="14" t="s">
        <v>17</v>
      </c>
      <c r="G10" s="14" t="s">
        <v>21</v>
      </c>
      <c r="H10" s="28" t="s">
        <v>18</v>
      </c>
      <c r="I10" s="28" t="s">
        <v>19</v>
      </c>
      <c r="J10" s="28" t="s">
        <v>20</v>
      </c>
      <c r="K10" s="16" t="s">
        <v>4</v>
      </c>
    </row>
    <row r="11" spans="1:11" ht="15" customHeight="1" thickBot="1" x14ac:dyDescent="0.35">
      <c r="A11" s="36"/>
      <c r="B11" s="32" t="s">
        <v>25</v>
      </c>
      <c r="C11" s="33"/>
      <c r="D11" s="33"/>
      <c r="H11" s="29"/>
      <c r="I11" s="29"/>
      <c r="J11" s="29"/>
      <c r="K11" s="26"/>
    </row>
    <row r="12" spans="1:11" ht="15" thickBot="1" x14ac:dyDescent="0.35">
      <c r="A12" s="36"/>
      <c r="B12" s="17" t="s">
        <v>26</v>
      </c>
      <c r="C12" s="18">
        <v>2108</v>
      </c>
      <c r="D12" s="19">
        <v>0.98899999999999999</v>
      </c>
      <c r="E12">
        <f>C12*D12</f>
        <v>2084.8119999999999</v>
      </c>
      <c r="F12">
        <f>ROUND(E12, 0)</f>
        <v>2085</v>
      </c>
      <c r="G12">
        <f>F12/C12</f>
        <v>0.9890891840607211</v>
      </c>
      <c r="H12" s="29"/>
      <c r="I12" s="29"/>
      <c r="J12" s="29"/>
      <c r="K12" s="20" t="s">
        <v>27</v>
      </c>
    </row>
    <row r="13" spans="1:11" ht="15" thickBot="1" x14ac:dyDescent="0.35">
      <c r="A13" s="36"/>
      <c r="B13" s="34" t="s">
        <v>28</v>
      </c>
      <c r="C13" s="35"/>
      <c r="D13" s="35"/>
      <c r="H13" s="29"/>
      <c r="I13" s="29"/>
      <c r="J13" s="29"/>
      <c r="K13" s="27"/>
    </row>
    <row r="14" spans="1:11" ht="15" thickBot="1" x14ac:dyDescent="0.35">
      <c r="A14" s="36"/>
      <c r="B14" s="21" t="s">
        <v>29</v>
      </c>
      <c r="C14" s="22">
        <v>2202</v>
      </c>
      <c r="D14" s="23">
        <v>0.99</v>
      </c>
      <c r="E14">
        <f t="shared" ref="E14:E18" si="3">C14*D14</f>
        <v>2179.98</v>
      </c>
      <c r="F14">
        <f t="shared" ref="F14:F18" si="4">ROUND(E14, 0)</f>
        <v>2180</v>
      </c>
      <c r="G14">
        <f t="shared" ref="G14:G18" si="5">F14/C14</f>
        <v>0.99000908265213439</v>
      </c>
      <c r="H14" s="29"/>
      <c r="I14" s="29"/>
      <c r="J14" s="29"/>
      <c r="K14" s="24" t="s">
        <v>30</v>
      </c>
    </row>
    <row r="15" spans="1:11" ht="15" thickBot="1" x14ac:dyDescent="0.35">
      <c r="A15" s="36"/>
      <c r="B15" s="21" t="s">
        <v>31</v>
      </c>
      <c r="C15" s="22">
        <v>2108</v>
      </c>
      <c r="D15" s="23">
        <v>0.98899999999999999</v>
      </c>
      <c r="E15">
        <f t="shared" si="3"/>
        <v>2084.8119999999999</v>
      </c>
      <c r="F15">
        <f t="shared" si="4"/>
        <v>2085</v>
      </c>
      <c r="G15">
        <f t="shared" si="5"/>
        <v>0.9890891840607211</v>
      </c>
      <c r="H15" s="29"/>
      <c r="I15" s="29"/>
      <c r="J15" s="29"/>
      <c r="K15" s="24" t="s">
        <v>27</v>
      </c>
    </row>
    <row r="16" spans="1:11" ht="15" thickBot="1" x14ac:dyDescent="0.35">
      <c r="A16" s="36"/>
      <c r="B16" s="21" t="s">
        <v>32</v>
      </c>
      <c r="C16" s="22">
        <v>2228</v>
      </c>
      <c r="D16" s="23">
        <v>0.99099999999999999</v>
      </c>
      <c r="E16">
        <f t="shared" si="3"/>
        <v>2207.9479999999999</v>
      </c>
      <c r="F16">
        <f t="shared" si="4"/>
        <v>2208</v>
      </c>
      <c r="G16">
        <f t="shared" si="5"/>
        <v>0.99102333931777375</v>
      </c>
      <c r="H16" s="29"/>
      <c r="I16" s="29"/>
      <c r="J16" s="29"/>
      <c r="K16" s="24" t="s">
        <v>33</v>
      </c>
    </row>
    <row r="17" spans="1:11" ht="15" customHeight="1" thickBot="1" x14ac:dyDescent="0.35">
      <c r="A17" s="36"/>
      <c r="B17" s="34" t="s">
        <v>5</v>
      </c>
      <c r="C17" s="35"/>
      <c r="D17" s="35"/>
      <c r="H17" s="29"/>
      <c r="I17" s="29"/>
      <c r="J17" s="29"/>
      <c r="K17" s="27"/>
    </row>
    <row r="18" spans="1:11" ht="15" thickBot="1" x14ac:dyDescent="0.35">
      <c r="A18" s="36"/>
      <c r="B18" s="21" t="s">
        <v>34</v>
      </c>
      <c r="C18" s="25">
        <v>475</v>
      </c>
      <c r="D18" s="23">
        <v>0.98399999999999999</v>
      </c>
      <c r="E18">
        <f t="shared" si="3"/>
        <v>467.4</v>
      </c>
      <c r="F18">
        <f t="shared" si="4"/>
        <v>467</v>
      </c>
      <c r="G18">
        <f t="shared" si="5"/>
        <v>0.98315789473684212</v>
      </c>
      <c r="H18" s="29"/>
      <c r="I18" s="29"/>
      <c r="J18" s="29"/>
      <c r="K18" s="24" t="s">
        <v>35</v>
      </c>
    </row>
  </sheetData>
  <mergeCells count="5">
    <mergeCell ref="A1:A7"/>
    <mergeCell ref="B11:D11"/>
    <mergeCell ref="B13:D13"/>
    <mergeCell ref="B17:D17"/>
    <mergeCell ref="A10:A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CE7E2-F4AC-425A-8B90-A91A3E4CF520}">
  <dimension ref="A1:I23"/>
  <sheetViews>
    <sheetView workbookViewId="0">
      <selection activeCell="F6" sqref="F6"/>
    </sheetView>
  </sheetViews>
  <sheetFormatPr defaultRowHeight="14.4" x14ac:dyDescent="0.3"/>
  <cols>
    <col min="1" max="1" width="10.33203125" bestFit="1" customWidth="1"/>
    <col min="2" max="2" width="16.21875" bestFit="1" customWidth="1"/>
    <col min="3" max="3" width="17.88671875" bestFit="1" customWidth="1"/>
    <col min="4" max="4" width="19.77734375" customWidth="1"/>
    <col min="5" max="5" width="24.77734375" bestFit="1" customWidth="1"/>
    <col min="6" max="7" width="11.33203125" bestFit="1" customWidth="1"/>
    <col min="8" max="8" width="7.77734375" bestFit="1" customWidth="1"/>
    <col min="9" max="9" width="21.21875" customWidth="1"/>
  </cols>
  <sheetData>
    <row r="1" spans="1:9" ht="30" customHeight="1" thickBot="1" x14ac:dyDescent="0.35">
      <c r="A1" s="31" t="s">
        <v>22</v>
      </c>
      <c r="B1" s="37" t="s">
        <v>1</v>
      </c>
      <c r="C1" s="38" t="s">
        <v>2</v>
      </c>
      <c r="D1" s="38" t="s">
        <v>37</v>
      </c>
      <c r="E1" s="14" t="s">
        <v>78</v>
      </c>
      <c r="F1" s="28" t="s">
        <v>18</v>
      </c>
      <c r="G1" s="28" t="s">
        <v>19</v>
      </c>
      <c r="H1" s="28" t="s">
        <v>20</v>
      </c>
      <c r="I1" s="38" t="s">
        <v>38</v>
      </c>
    </row>
    <row r="2" spans="1:9" ht="15" thickBot="1" x14ac:dyDescent="0.35">
      <c r="A2" s="31"/>
      <c r="B2" s="57" t="s">
        <v>28</v>
      </c>
      <c r="C2" s="58"/>
      <c r="D2" s="58"/>
      <c r="I2" s="56"/>
    </row>
    <row r="3" spans="1:9" ht="15" thickBot="1" x14ac:dyDescent="0.35">
      <c r="A3" s="31"/>
      <c r="B3" s="39" t="s">
        <v>6</v>
      </c>
      <c r="C3" s="52">
        <v>2156</v>
      </c>
      <c r="D3" s="40">
        <v>1</v>
      </c>
      <c r="E3">
        <f>D3/C3</f>
        <v>4.6382189239332097E-4</v>
      </c>
      <c r="I3" s="41">
        <v>0</v>
      </c>
    </row>
    <row r="4" spans="1:9" ht="15" thickBot="1" x14ac:dyDescent="0.35">
      <c r="A4" s="31"/>
      <c r="B4" s="39" t="s">
        <v>8</v>
      </c>
      <c r="C4" s="52">
        <v>2156</v>
      </c>
      <c r="D4" s="40">
        <v>35</v>
      </c>
      <c r="E4">
        <f t="shared" ref="E4:E7" si="0">D4/C4</f>
        <v>1.6233766233766232E-2</v>
      </c>
      <c r="I4" s="41">
        <v>1.6E-2</v>
      </c>
    </row>
    <row r="5" spans="1:9" ht="15" thickBot="1" x14ac:dyDescent="0.35">
      <c r="A5" s="31"/>
      <c r="B5" s="39" t="s">
        <v>10</v>
      </c>
      <c r="C5" s="52">
        <v>2156</v>
      </c>
      <c r="D5" s="40">
        <v>43</v>
      </c>
      <c r="E5">
        <f t="shared" si="0"/>
        <v>1.9944341372912802E-2</v>
      </c>
      <c r="I5" s="41">
        <v>0.02</v>
      </c>
    </row>
    <row r="6" spans="1:9" ht="15" thickBot="1" x14ac:dyDescent="0.35">
      <c r="A6" s="31"/>
      <c r="B6" s="39" t="s">
        <v>12</v>
      </c>
      <c r="C6" s="52">
        <v>2156</v>
      </c>
      <c r="D6" s="40">
        <v>93</v>
      </c>
      <c r="E6">
        <f t="shared" si="0"/>
        <v>4.3135435992578852E-2</v>
      </c>
      <c r="I6" s="41">
        <v>4.2999999999999997E-2</v>
      </c>
    </row>
    <row r="7" spans="1:9" ht="15" thickBot="1" x14ac:dyDescent="0.35">
      <c r="A7" s="31"/>
      <c r="B7" s="53" t="s">
        <v>14</v>
      </c>
      <c r="C7" s="55">
        <v>2156</v>
      </c>
      <c r="D7" s="54">
        <v>1984</v>
      </c>
      <c r="E7">
        <f t="shared" si="0"/>
        <v>0.92022263450834885</v>
      </c>
      <c r="I7" s="41">
        <v>0.92</v>
      </c>
    </row>
    <row r="9" spans="1:9" ht="15" thickBot="1" x14ac:dyDescent="0.35"/>
    <row r="10" spans="1:9" ht="28.2" thickBot="1" x14ac:dyDescent="0.35">
      <c r="A10" s="31" t="s">
        <v>47</v>
      </c>
      <c r="B10" s="42" t="s">
        <v>23</v>
      </c>
      <c r="C10" s="43" t="s">
        <v>2</v>
      </c>
      <c r="D10" s="43" t="s">
        <v>37</v>
      </c>
      <c r="I10" s="43" t="s">
        <v>38</v>
      </c>
    </row>
    <row r="11" spans="1:9" ht="15" thickBot="1" x14ac:dyDescent="0.35">
      <c r="A11" s="31"/>
      <c r="B11" s="60" t="s">
        <v>28</v>
      </c>
      <c r="C11" s="61"/>
      <c r="D11" s="61"/>
      <c r="I11" s="59"/>
    </row>
    <row r="12" spans="1:9" ht="15" thickBot="1" x14ac:dyDescent="0.35">
      <c r="A12" s="31"/>
      <c r="B12" s="6" t="s">
        <v>39</v>
      </c>
      <c r="C12" s="44">
        <v>2040</v>
      </c>
      <c r="D12" s="44">
        <v>2169</v>
      </c>
      <c r="E12">
        <f>D12/C12</f>
        <v>1.0632352941176471</v>
      </c>
      <c r="I12" s="7">
        <v>0.94199999999999995</v>
      </c>
    </row>
    <row r="13" spans="1:9" ht="15" thickBot="1" x14ac:dyDescent="0.35">
      <c r="A13" s="31"/>
      <c r="B13" s="6" t="s">
        <v>40</v>
      </c>
      <c r="C13" s="44">
        <v>2079</v>
      </c>
      <c r="D13" s="44">
        <v>2169</v>
      </c>
      <c r="E13">
        <f t="shared" ref="E13:E16" si="1">D13/C13</f>
        <v>1.0432900432900434</v>
      </c>
      <c r="I13" s="7">
        <v>0.95899999999999996</v>
      </c>
    </row>
    <row r="14" spans="1:9" ht="15" thickBot="1" x14ac:dyDescent="0.35">
      <c r="A14" s="31"/>
      <c r="B14" s="6" t="s">
        <v>41</v>
      </c>
      <c r="C14" s="44">
        <v>2131</v>
      </c>
      <c r="D14" s="44">
        <v>2169</v>
      </c>
      <c r="E14">
        <f t="shared" si="1"/>
        <v>1.017832003754106</v>
      </c>
      <c r="I14" s="7">
        <v>0.98199999999999998</v>
      </c>
    </row>
    <row r="15" spans="1:9" ht="15" thickBot="1" x14ac:dyDescent="0.35">
      <c r="A15" s="31"/>
      <c r="B15" s="6" t="s">
        <v>42</v>
      </c>
      <c r="C15" s="44">
        <v>2164</v>
      </c>
      <c r="D15" s="44">
        <v>2136</v>
      </c>
      <c r="E15">
        <f t="shared" si="1"/>
        <v>0.98706099815157111</v>
      </c>
      <c r="I15" s="7">
        <v>0.98699999999999999</v>
      </c>
    </row>
    <row r="16" spans="1:9" x14ac:dyDescent="0.3">
      <c r="A16" s="50"/>
    </row>
    <row r="17" spans="1:9" ht="15" thickBot="1" x14ac:dyDescent="0.35">
      <c r="A17" s="50"/>
    </row>
    <row r="18" spans="1:9" ht="28.2" thickBot="1" x14ac:dyDescent="0.35">
      <c r="A18" s="31" t="s">
        <v>48</v>
      </c>
      <c r="B18" s="45" t="s">
        <v>23</v>
      </c>
      <c r="C18" s="46" t="s">
        <v>2</v>
      </c>
      <c r="D18" s="46" t="s">
        <v>37</v>
      </c>
      <c r="I18" s="46" t="s">
        <v>43</v>
      </c>
    </row>
    <row r="19" spans="1:9" ht="15" customHeight="1" thickBot="1" x14ac:dyDescent="0.35">
      <c r="A19" s="31"/>
      <c r="B19" s="63" t="s">
        <v>44</v>
      </c>
      <c r="C19" s="64"/>
      <c r="D19" s="64"/>
      <c r="I19" s="62"/>
    </row>
    <row r="20" spans="1:9" ht="15" thickBot="1" x14ac:dyDescent="0.35">
      <c r="A20" s="31"/>
      <c r="B20" s="47" t="s">
        <v>45</v>
      </c>
      <c r="C20" s="48">
        <v>1526</v>
      </c>
      <c r="D20" s="48">
        <v>1492</v>
      </c>
      <c r="E20">
        <f>D20/C20</f>
        <v>0.97771952817824381</v>
      </c>
      <c r="I20" s="49">
        <v>0.97799999999999998</v>
      </c>
    </row>
    <row r="21" spans="1:9" ht="15" thickBot="1" x14ac:dyDescent="0.35">
      <c r="A21" s="31"/>
      <c r="B21" s="47" t="s">
        <v>46</v>
      </c>
      <c r="C21" s="48">
        <v>2164</v>
      </c>
      <c r="D21" s="48">
        <v>2136</v>
      </c>
      <c r="E21">
        <f t="shared" ref="E21:E24" si="2">D21/C21</f>
        <v>0.98706099815157111</v>
      </c>
      <c r="I21" s="49">
        <v>0.98699999999999999</v>
      </c>
    </row>
    <row r="22" spans="1:9" x14ac:dyDescent="0.3">
      <c r="A22" s="51"/>
    </row>
    <row r="23" spans="1:9" x14ac:dyDescent="0.3">
      <c r="A23" s="51"/>
    </row>
  </sheetData>
  <mergeCells count="6">
    <mergeCell ref="B11:D11"/>
    <mergeCell ref="B19:D19"/>
    <mergeCell ref="A1:A7"/>
    <mergeCell ref="A10:A15"/>
    <mergeCell ref="A18:A21"/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2602-073A-4AA0-93FA-12E42EA53F86}">
  <dimension ref="A1:J25"/>
  <sheetViews>
    <sheetView tabSelected="1" workbookViewId="0">
      <selection activeCell="E3" sqref="E3"/>
    </sheetView>
  </sheetViews>
  <sheetFormatPr defaultRowHeight="14.4" x14ac:dyDescent="0.3"/>
  <cols>
    <col min="1" max="1" width="11.33203125" customWidth="1"/>
    <col min="2" max="2" width="18.109375" bestFit="1" customWidth="1"/>
    <col min="3" max="3" width="23.77734375" bestFit="1" customWidth="1"/>
    <col min="4" max="4" width="22.88671875" bestFit="1" customWidth="1"/>
    <col min="5" max="5" width="26.88671875" bestFit="1" customWidth="1"/>
    <col min="10" max="10" width="14.77734375" bestFit="1" customWidth="1"/>
  </cols>
  <sheetData>
    <row r="1" spans="1:10" ht="30.6" customHeight="1" thickBot="1" x14ac:dyDescent="0.35">
      <c r="A1" s="31" t="s">
        <v>22</v>
      </c>
      <c r="B1" s="45" t="s">
        <v>23</v>
      </c>
      <c r="C1" s="46" t="s">
        <v>49</v>
      </c>
      <c r="D1" s="46" t="s">
        <v>50</v>
      </c>
      <c r="E1" s="46" t="s">
        <v>51</v>
      </c>
      <c r="J1" s="46" t="s">
        <v>52</v>
      </c>
    </row>
    <row r="2" spans="1:10" ht="15" customHeight="1" thickBot="1" x14ac:dyDescent="0.35">
      <c r="A2" s="31"/>
      <c r="B2" s="63" t="s">
        <v>53</v>
      </c>
      <c r="C2" s="64"/>
      <c r="D2" s="64"/>
      <c r="E2" s="64"/>
      <c r="J2" s="62"/>
    </row>
    <row r="3" spans="1:10" ht="15" thickBot="1" x14ac:dyDescent="0.35">
      <c r="A3" s="31"/>
      <c r="B3" s="47" t="s">
        <v>6</v>
      </c>
      <c r="C3" s="87">
        <v>3923</v>
      </c>
      <c r="D3" s="65">
        <v>286</v>
      </c>
      <c r="E3" s="65">
        <v>100</v>
      </c>
      <c r="J3" s="49">
        <v>7.2999999999999995E-2</v>
      </c>
    </row>
    <row r="4" spans="1:10" ht="15" thickBot="1" x14ac:dyDescent="0.35">
      <c r="A4" s="31"/>
      <c r="B4" s="47" t="s">
        <v>8</v>
      </c>
      <c r="C4" s="87">
        <v>3923</v>
      </c>
      <c r="D4" s="65">
        <v>21</v>
      </c>
      <c r="E4" s="65">
        <v>92.7</v>
      </c>
      <c r="J4" s="49">
        <v>5.0000000000000001E-3</v>
      </c>
    </row>
    <row r="5" spans="1:10" ht="15" thickBot="1" x14ac:dyDescent="0.35">
      <c r="A5" s="31"/>
      <c r="B5" s="47" t="s">
        <v>10</v>
      </c>
      <c r="C5" s="87">
        <v>3923</v>
      </c>
      <c r="D5" s="65">
        <v>80</v>
      </c>
      <c r="E5" s="65">
        <v>92.2</v>
      </c>
      <c r="J5" s="49">
        <v>0.02</v>
      </c>
    </row>
    <row r="6" spans="1:10" ht="15" thickBot="1" x14ac:dyDescent="0.35">
      <c r="A6" s="31"/>
      <c r="B6" s="47" t="s">
        <v>12</v>
      </c>
      <c r="C6" s="87">
        <v>3923</v>
      </c>
      <c r="D6" s="65">
        <v>259</v>
      </c>
      <c r="E6" s="65">
        <v>90.2</v>
      </c>
      <c r="J6" s="49">
        <v>6.6000000000000003E-2</v>
      </c>
    </row>
    <row r="7" spans="1:10" ht="15" thickBot="1" x14ac:dyDescent="0.35">
      <c r="A7" s="31"/>
      <c r="B7" s="88" t="s">
        <v>14</v>
      </c>
      <c r="C7" s="90">
        <v>3923</v>
      </c>
      <c r="D7" s="89">
        <v>3277</v>
      </c>
      <c r="E7" s="65">
        <v>83.5</v>
      </c>
      <c r="J7" s="49">
        <v>0.83499999999999996</v>
      </c>
    </row>
    <row r="9" spans="1:10" ht="15" thickBot="1" x14ac:dyDescent="0.35"/>
    <row r="10" spans="1:10" ht="15" customHeight="1" thickBot="1" x14ac:dyDescent="0.35">
      <c r="A10" s="31" t="s">
        <v>47</v>
      </c>
      <c r="B10" s="45" t="s">
        <v>23</v>
      </c>
      <c r="C10" s="46" t="s">
        <v>49</v>
      </c>
      <c r="D10" s="46" t="s">
        <v>37</v>
      </c>
      <c r="J10" s="46" t="s">
        <v>52</v>
      </c>
    </row>
    <row r="11" spans="1:10" ht="15" customHeight="1" thickBot="1" x14ac:dyDescent="0.35">
      <c r="A11" s="31"/>
      <c r="B11" s="63" t="s">
        <v>54</v>
      </c>
      <c r="C11" s="64"/>
      <c r="D11" s="64"/>
      <c r="J11" s="62"/>
    </row>
    <row r="12" spans="1:10" ht="15" customHeight="1" thickBot="1" x14ac:dyDescent="0.35">
      <c r="A12" s="31"/>
      <c r="B12" s="47" t="s">
        <v>55</v>
      </c>
      <c r="C12" s="87">
        <v>4986</v>
      </c>
      <c r="D12" s="48">
        <v>4375</v>
      </c>
      <c r="J12" s="49">
        <v>0.872</v>
      </c>
    </row>
    <row r="13" spans="1:10" ht="15" customHeight="1" thickBot="1" x14ac:dyDescent="0.35">
      <c r="A13" s="31"/>
      <c r="B13" s="47" t="s">
        <v>56</v>
      </c>
      <c r="C13" s="87">
        <v>4986</v>
      </c>
      <c r="D13" s="48">
        <v>4469</v>
      </c>
      <c r="J13" s="49">
        <v>0.88700000000000001</v>
      </c>
    </row>
    <row r="14" spans="1:10" ht="15" customHeight="1" thickBot="1" x14ac:dyDescent="0.35">
      <c r="A14" s="31"/>
      <c r="B14" s="47" t="s">
        <v>57</v>
      </c>
      <c r="C14" s="87">
        <v>4986</v>
      </c>
      <c r="D14" s="48">
        <v>4488</v>
      </c>
      <c r="J14" s="49">
        <v>0.9</v>
      </c>
    </row>
    <row r="15" spans="1:10" ht="15" customHeight="1" thickBot="1" x14ac:dyDescent="0.35">
      <c r="A15" s="31"/>
      <c r="B15" s="88" t="s">
        <v>42</v>
      </c>
      <c r="C15" s="90">
        <v>4986</v>
      </c>
      <c r="D15" s="89">
        <v>4453</v>
      </c>
      <c r="J15" s="49">
        <v>0.89300000000000002</v>
      </c>
    </row>
    <row r="17" spans="1:10" ht="15" thickBot="1" x14ac:dyDescent="0.35"/>
    <row r="18" spans="1:10" ht="15" customHeight="1" thickBot="1" x14ac:dyDescent="0.35">
      <c r="A18" s="31" t="s">
        <v>48</v>
      </c>
      <c r="B18" s="45" t="s">
        <v>23</v>
      </c>
      <c r="C18" s="46" t="s">
        <v>49</v>
      </c>
      <c r="D18" s="46" t="s">
        <v>37</v>
      </c>
      <c r="J18" s="46" t="s">
        <v>52</v>
      </c>
    </row>
    <row r="19" spans="1:10" ht="15" customHeight="1" thickBot="1" x14ac:dyDescent="0.35">
      <c r="A19" s="31"/>
      <c r="B19" s="63" t="s">
        <v>58</v>
      </c>
      <c r="C19" s="64"/>
      <c r="D19" s="64"/>
      <c r="J19" s="62"/>
    </row>
    <row r="20" spans="1:10" ht="15" customHeight="1" thickBot="1" x14ac:dyDescent="0.35">
      <c r="A20" s="31"/>
      <c r="B20" s="47" t="s">
        <v>59</v>
      </c>
      <c r="C20" s="48">
        <v>2070</v>
      </c>
      <c r="D20" s="48">
        <v>1925</v>
      </c>
      <c r="J20" s="49">
        <v>0.93</v>
      </c>
    </row>
    <row r="21" spans="1:10" ht="15" customHeight="1" thickBot="1" x14ac:dyDescent="0.35">
      <c r="A21" s="31"/>
      <c r="B21" s="47" t="s">
        <v>60</v>
      </c>
      <c r="C21" s="48">
        <v>2245</v>
      </c>
      <c r="D21" s="48">
        <v>2110</v>
      </c>
      <c r="J21" s="66">
        <v>0.94</v>
      </c>
    </row>
    <row r="22" spans="1:10" ht="15" customHeight="1" thickBot="1" x14ac:dyDescent="0.35">
      <c r="A22" s="31"/>
      <c r="B22" s="47" t="s">
        <v>61</v>
      </c>
      <c r="C22" s="48">
        <v>2357</v>
      </c>
      <c r="D22" s="48">
        <v>2233</v>
      </c>
      <c r="J22" s="66">
        <v>0.94699999999999995</v>
      </c>
    </row>
    <row r="23" spans="1:10" ht="15" customHeight="1" thickBot="1" x14ac:dyDescent="0.35">
      <c r="A23" s="31"/>
      <c r="B23" s="47" t="s">
        <v>62</v>
      </c>
      <c r="C23" s="48">
        <v>3923</v>
      </c>
      <c r="D23" s="48">
        <v>3803</v>
      </c>
      <c r="J23" s="66">
        <v>0.96899999999999997</v>
      </c>
    </row>
    <row r="24" spans="1:10" ht="15" customHeight="1" thickBot="1" x14ac:dyDescent="0.35">
      <c r="A24" s="31"/>
      <c r="B24" s="63" t="s">
        <v>63</v>
      </c>
      <c r="C24" s="64"/>
      <c r="D24" s="64"/>
      <c r="J24" s="62"/>
    </row>
    <row r="25" spans="1:10" ht="15" customHeight="1" thickBot="1" x14ac:dyDescent="0.35">
      <c r="A25" s="31"/>
      <c r="B25" s="47" t="s">
        <v>64</v>
      </c>
      <c r="C25" s="48">
        <v>1063</v>
      </c>
      <c r="D25" s="48">
        <v>1029</v>
      </c>
      <c r="J25" s="66">
        <v>0.96799999999999997</v>
      </c>
    </row>
  </sheetData>
  <mergeCells count="7">
    <mergeCell ref="A18:A25"/>
    <mergeCell ref="B19:D19"/>
    <mergeCell ref="B24:D24"/>
    <mergeCell ref="B2:E2"/>
    <mergeCell ref="A1:A7"/>
    <mergeCell ref="B11:D11"/>
    <mergeCell ref="A10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59EC4-F30B-4197-ADFA-389E45F7B260}">
  <dimension ref="A1:G17"/>
  <sheetViews>
    <sheetView workbookViewId="0">
      <selection activeCell="B11" sqref="B11:E11"/>
    </sheetView>
  </sheetViews>
  <sheetFormatPr defaultRowHeight="14.4" x14ac:dyDescent="0.3"/>
  <cols>
    <col min="2" max="2" width="21.5546875" bestFit="1" customWidth="1"/>
    <col min="3" max="3" width="15.44140625" bestFit="1" customWidth="1"/>
    <col min="4" max="4" width="8.77734375" bestFit="1" customWidth="1"/>
    <col min="5" max="5" width="13.21875" bestFit="1" customWidth="1"/>
    <col min="6" max="6" width="28.77734375" bestFit="1" customWidth="1"/>
    <col min="7" max="7" width="20.44140625" bestFit="1" customWidth="1"/>
  </cols>
  <sheetData>
    <row r="1" spans="1:7" ht="30" customHeight="1" thickBot="1" x14ac:dyDescent="0.35">
      <c r="A1" s="31" t="s">
        <v>22</v>
      </c>
      <c r="B1" s="67" t="s">
        <v>65</v>
      </c>
      <c r="C1" s="68" t="s">
        <v>49</v>
      </c>
      <c r="D1" s="68" t="s">
        <v>66</v>
      </c>
      <c r="E1" s="69" t="s">
        <v>67</v>
      </c>
      <c r="F1" s="68" t="s">
        <v>68</v>
      </c>
      <c r="G1" s="68" t="s">
        <v>69</v>
      </c>
    </row>
    <row r="2" spans="1:7" ht="15" customHeight="1" thickBot="1" x14ac:dyDescent="0.35">
      <c r="A2" s="31"/>
      <c r="B2" s="78" t="s">
        <v>70</v>
      </c>
      <c r="C2" s="79"/>
      <c r="D2" s="79"/>
      <c r="E2" s="79"/>
      <c r="F2" s="79"/>
      <c r="G2" s="80"/>
    </row>
    <row r="3" spans="1:7" ht="15" thickBot="1" x14ac:dyDescent="0.35">
      <c r="A3" s="31"/>
      <c r="B3" s="70" t="s">
        <v>6</v>
      </c>
      <c r="C3" s="71">
        <v>111</v>
      </c>
      <c r="D3" s="72">
        <v>6.0999999999999999E-2</v>
      </c>
      <c r="E3" s="73">
        <v>6.0999999999999999E-2</v>
      </c>
      <c r="F3" s="71">
        <v>111</v>
      </c>
      <c r="G3" s="72">
        <v>6.0999999999999999E-2</v>
      </c>
    </row>
    <row r="4" spans="1:7" ht="15" thickBot="1" x14ac:dyDescent="0.35">
      <c r="A4" s="31"/>
      <c r="B4" s="70" t="s">
        <v>8</v>
      </c>
      <c r="C4" s="74">
        <v>1717</v>
      </c>
      <c r="D4" s="72">
        <v>0.93899999999999995</v>
      </c>
      <c r="E4" s="73">
        <v>0.93899999999999995</v>
      </c>
      <c r="F4" s="71">
        <v>59</v>
      </c>
      <c r="G4" s="72">
        <v>3.2000000000000001E-2</v>
      </c>
    </row>
    <row r="5" spans="1:7" ht="15" thickBot="1" x14ac:dyDescent="0.35">
      <c r="A5" s="31"/>
      <c r="B5" s="70" t="s">
        <v>10</v>
      </c>
      <c r="C5" s="74">
        <v>1658</v>
      </c>
      <c r="D5" s="72">
        <v>0.90700000000000003</v>
      </c>
      <c r="E5" s="73">
        <v>0.90700000000000003</v>
      </c>
      <c r="F5" s="71">
        <v>48</v>
      </c>
      <c r="G5" s="72">
        <v>2.5999999999999999E-2</v>
      </c>
    </row>
    <row r="6" spans="1:7" ht="15" thickBot="1" x14ac:dyDescent="0.35">
      <c r="A6" s="31"/>
      <c r="B6" s="70" t="s">
        <v>12</v>
      </c>
      <c r="C6" s="74">
        <v>1610</v>
      </c>
      <c r="D6" s="72">
        <v>0.88100000000000001</v>
      </c>
      <c r="E6" s="73">
        <v>0.88100000000000001</v>
      </c>
      <c r="F6" s="71">
        <v>97</v>
      </c>
      <c r="G6" s="72">
        <v>5.2999999999999999E-2</v>
      </c>
    </row>
    <row r="7" spans="1:7" ht="15" thickBot="1" x14ac:dyDescent="0.35">
      <c r="A7" s="31"/>
      <c r="B7" s="70" t="s">
        <v>14</v>
      </c>
      <c r="C7" s="74">
        <v>1513</v>
      </c>
      <c r="D7" s="72">
        <v>0.82799999999999996</v>
      </c>
      <c r="E7" s="73">
        <v>0.82799999999999996</v>
      </c>
      <c r="F7" s="74">
        <v>1513</v>
      </c>
      <c r="G7" s="72">
        <v>0.82799999999999996</v>
      </c>
    </row>
    <row r="9" spans="1:7" ht="15" thickBot="1" x14ac:dyDescent="0.35"/>
    <row r="10" spans="1:7" ht="54" thickBot="1" x14ac:dyDescent="0.35">
      <c r="A10" s="31" t="s">
        <v>48</v>
      </c>
      <c r="B10" s="67" t="s">
        <v>23</v>
      </c>
      <c r="C10" s="68" t="s">
        <v>71</v>
      </c>
      <c r="D10" s="68" t="s">
        <v>49</v>
      </c>
      <c r="E10" s="68" t="s">
        <v>66</v>
      </c>
      <c r="F10" s="69" t="s">
        <v>67</v>
      </c>
    </row>
    <row r="11" spans="1:7" ht="15" thickBot="1" x14ac:dyDescent="0.35">
      <c r="A11" s="31"/>
      <c r="B11" s="75" t="s">
        <v>28</v>
      </c>
      <c r="C11" s="76"/>
      <c r="D11" s="76"/>
      <c r="E11" s="77"/>
      <c r="F11" s="81"/>
    </row>
    <row r="12" spans="1:7" ht="15" thickBot="1" x14ac:dyDescent="0.35">
      <c r="A12" s="31"/>
      <c r="B12" s="82" t="s">
        <v>72</v>
      </c>
      <c r="C12" s="83">
        <v>8394</v>
      </c>
      <c r="D12" s="83">
        <v>8909</v>
      </c>
      <c r="E12" s="84">
        <v>0.94199999999999995</v>
      </c>
      <c r="F12" s="73">
        <v>0.94199999999999995</v>
      </c>
    </row>
    <row r="13" spans="1:7" ht="15" thickBot="1" x14ac:dyDescent="0.35">
      <c r="A13" s="31"/>
      <c r="B13" s="82" t="s">
        <v>73</v>
      </c>
      <c r="C13" s="83">
        <v>3842</v>
      </c>
      <c r="D13" s="83">
        <v>4002</v>
      </c>
      <c r="E13" s="72">
        <v>0.96</v>
      </c>
      <c r="F13" s="73">
        <v>0.96</v>
      </c>
    </row>
    <row r="14" spans="1:7" ht="15" thickBot="1" x14ac:dyDescent="0.35">
      <c r="A14" s="31"/>
      <c r="B14" s="82" t="s">
        <v>74</v>
      </c>
      <c r="C14" s="83">
        <v>3923</v>
      </c>
      <c r="D14" s="83">
        <v>4196</v>
      </c>
      <c r="E14" s="84">
        <v>0.93500000000000005</v>
      </c>
      <c r="F14" s="73">
        <v>0.93500000000000005</v>
      </c>
    </row>
    <row r="15" spans="1:7" ht="15" thickBot="1" x14ac:dyDescent="0.35">
      <c r="A15" s="31"/>
      <c r="B15" s="82" t="s">
        <v>75</v>
      </c>
      <c r="C15" s="85" t="s">
        <v>76</v>
      </c>
      <c r="D15" s="85" t="s">
        <v>76</v>
      </c>
      <c r="E15" s="85" t="s">
        <v>76</v>
      </c>
      <c r="F15" s="86" t="s">
        <v>77</v>
      </c>
    </row>
    <row r="16" spans="1:7" x14ac:dyDescent="0.3">
      <c r="A16" s="51"/>
    </row>
    <row r="17" spans="1:1" x14ac:dyDescent="0.3">
      <c r="A17" s="51"/>
    </row>
  </sheetData>
  <mergeCells count="3">
    <mergeCell ref="A1:A7"/>
    <mergeCell ref="B11:E11"/>
    <mergeCell ref="A10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</vt:lpstr>
      <vt:lpstr>2021_BurkinaFaso</vt:lpstr>
      <vt:lpstr>2020_BurkinaFaso</vt:lpstr>
      <vt:lpstr>2019_BurkinaFaso</vt:lpstr>
      <vt:lpstr>2018_BurkinaFaso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Swain</dc:creator>
  <cp:lastModifiedBy>Logan Swain</cp:lastModifiedBy>
  <dcterms:created xsi:type="dcterms:W3CDTF">2025-02-03T21:12:29Z</dcterms:created>
  <dcterms:modified xsi:type="dcterms:W3CDTF">2025-02-04T16:54:18Z</dcterms:modified>
</cp:coreProperties>
</file>