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255" windowWidth="15600" windowHeight="9240"/>
  </bookViews>
  <sheets>
    <sheet name="AV-BP" sheetId="2" r:id="rId1"/>
    <sheet name="AH-BP" sheetId="1" r:id="rId2"/>
    <sheet name="AH-DRE" sheetId="4" r:id="rId3"/>
    <sheet name="AV-DRE" sheetId="3" r:id="rId4"/>
    <sheet name="Plan2" sheetId="5" r:id="rId5"/>
  </sheets>
  <calcPr calcId="125725"/>
</workbook>
</file>

<file path=xl/calcChain.xml><?xml version="1.0" encoding="utf-8"?>
<calcChain xmlns="http://schemas.openxmlformats.org/spreadsheetml/2006/main">
  <c r="D40" i="2"/>
  <c r="H40"/>
  <c r="F40"/>
  <c r="B40"/>
  <c r="H37"/>
  <c r="D37"/>
  <c r="F37"/>
  <c r="B37"/>
  <c r="D39"/>
  <c r="D38"/>
  <c r="H46"/>
  <c r="H45"/>
  <c r="H44"/>
  <c r="H43"/>
  <c r="H41"/>
  <c r="H39"/>
  <c r="H38"/>
  <c r="F46"/>
  <c r="F45"/>
  <c r="F44"/>
  <c r="F43"/>
  <c r="F41"/>
  <c r="F39"/>
  <c r="F38"/>
  <c r="D46"/>
  <c r="D45"/>
  <c r="D44"/>
  <c r="D43"/>
  <c r="D41"/>
  <c r="B38"/>
  <c r="B39"/>
  <c r="B41"/>
  <c r="B43"/>
  <c r="B44"/>
  <c r="B46"/>
  <c r="B45"/>
  <c r="C25" i="1"/>
  <c r="C26"/>
  <c r="C27"/>
  <c r="C28"/>
  <c r="C29"/>
  <c r="C30"/>
  <c r="C31"/>
  <c r="C32"/>
  <c r="C33"/>
  <c r="C18"/>
  <c r="C19"/>
  <c r="C20"/>
  <c r="C21"/>
  <c r="C22"/>
  <c r="C17"/>
  <c r="C16"/>
  <c r="C5"/>
  <c r="C6"/>
  <c r="C7"/>
  <c r="C8"/>
  <c r="C9"/>
  <c r="C10"/>
  <c r="C11"/>
  <c r="C12"/>
  <c r="C13"/>
  <c r="C4"/>
  <c r="C3"/>
  <c r="I2" i="4"/>
  <c r="E2"/>
  <c r="K25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6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U2"/>
  <c r="U3"/>
  <c r="U6"/>
  <c r="U5"/>
  <c r="U4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S2"/>
  <c r="Q2"/>
  <c r="O2"/>
  <c r="M2"/>
  <c r="K2"/>
  <c r="G2"/>
  <c r="I26"/>
  <c r="T26" i="3"/>
  <c r="R26"/>
  <c r="P26"/>
  <c r="N26"/>
  <c r="L26"/>
  <c r="J26"/>
  <c r="H26"/>
  <c r="F26"/>
  <c r="D26"/>
  <c r="T25"/>
  <c r="R25"/>
  <c r="P25"/>
  <c r="N25"/>
  <c r="L25"/>
  <c r="J25"/>
  <c r="H25"/>
  <c r="F25"/>
  <c r="D25"/>
  <c r="T24"/>
  <c r="R24"/>
  <c r="P24"/>
  <c r="N24"/>
  <c r="L24"/>
  <c r="J24"/>
  <c r="H24"/>
  <c r="F24"/>
  <c r="D24"/>
  <c r="T23"/>
  <c r="R23"/>
  <c r="P23"/>
  <c r="N23"/>
  <c r="L23"/>
  <c r="J23"/>
  <c r="H23"/>
  <c r="F23"/>
  <c r="D23"/>
  <c r="T22"/>
  <c r="R22"/>
  <c r="P22"/>
  <c r="N22"/>
  <c r="L22"/>
  <c r="J22"/>
  <c r="H22"/>
  <c r="F22"/>
  <c r="D22"/>
  <c r="T21"/>
  <c r="R21"/>
  <c r="P21"/>
  <c r="N21"/>
  <c r="L21"/>
  <c r="J21"/>
  <c r="H21"/>
  <c r="F21"/>
  <c r="D21"/>
  <c r="T20"/>
  <c r="R20"/>
  <c r="P20"/>
  <c r="N20"/>
  <c r="L20"/>
  <c r="J20"/>
  <c r="H20"/>
  <c r="F20"/>
  <c r="D20"/>
  <c r="T19"/>
  <c r="R19"/>
  <c r="P19"/>
  <c r="N19"/>
  <c r="L19"/>
  <c r="J19"/>
  <c r="H19"/>
  <c r="F19"/>
  <c r="D19"/>
  <c r="T18"/>
  <c r="R18"/>
  <c r="P18"/>
  <c r="N18"/>
  <c r="L18"/>
  <c r="J18"/>
  <c r="H18"/>
  <c r="F18"/>
  <c r="D18"/>
  <c r="T17"/>
  <c r="R17"/>
  <c r="P17"/>
  <c r="N17"/>
  <c r="L17"/>
  <c r="J17"/>
  <c r="H17"/>
  <c r="F17"/>
  <c r="D17"/>
  <c r="T16"/>
  <c r="R16"/>
  <c r="P16"/>
  <c r="N16"/>
  <c r="L16"/>
  <c r="J16"/>
  <c r="H16"/>
  <c r="F16"/>
  <c r="D16"/>
  <c r="T15"/>
  <c r="R15"/>
  <c r="P15"/>
  <c r="N15"/>
  <c r="L15"/>
  <c r="J15"/>
  <c r="H15"/>
  <c r="F15"/>
  <c r="D15"/>
  <c r="T14"/>
  <c r="R14"/>
  <c r="P14"/>
  <c r="N14"/>
  <c r="L14"/>
  <c r="J14"/>
  <c r="H14"/>
  <c r="F14"/>
  <c r="D14"/>
  <c r="T13"/>
  <c r="R13"/>
  <c r="P13"/>
  <c r="N13"/>
  <c r="L13"/>
  <c r="J13"/>
  <c r="H13"/>
  <c r="F13"/>
  <c r="D13"/>
  <c r="T12"/>
  <c r="R12"/>
  <c r="P12"/>
  <c r="N12"/>
  <c r="L12"/>
  <c r="J12"/>
  <c r="H12"/>
  <c r="F12"/>
  <c r="D12"/>
  <c r="T11"/>
  <c r="R11"/>
  <c r="P11"/>
  <c r="N11"/>
  <c r="L11"/>
  <c r="J11"/>
  <c r="H11"/>
  <c r="F11"/>
  <c r="D11"/>
  <c r="T10"/>
  <c r="R10"/>
  <c r="P10"/>
  <c r="N10"/>
  <c r="L10"/>
  <c r="J10"/>
  <c r="H10"/>
  <c r="F10"/>
  <c r="D10"/>
  <c r="T9"/>
  <c r="R9"/>
  <c r="P9"/>
  <c r="N9"/>
  <c r="L9"/>
  <c r="J9"/>
  <c r="H9"/>
  <c r="F9"/>
  <c r="D9"/>
  <c r="T8"/>
  <c r="R8"/>
  <c r="P8"/>
  <c r="N8"/>
  <c r="L8"/>
  <c r="J8"/>
  <c r="H8"/>
  <c r="F8"/>
  <c r="D8"/>
  <c r="T7"/>
  <c r="R7"/>
  <c r="P7"/>
  <c r="N7"/>
  <c r="L7"/>
  <c r="J7"/>
  <c r="H7"/>
  <c r="F7"/>
  <c r="D7"/>
  <c r="T6"/>
  <c r="R6"/>
  <c r="P6"/>
  <c r="N6"/>
  <c r="L6"/>
  <c r="J6"/>
  <c r="H6"/>
  <c r="F6"/>
  <c r="D6"/>
  <c r="T5"/>
  <c r="R5"/>
  <c r="P5"/>
  <c r="N5"/>
  <c r="L5"/>
  <c r="J5"/>
  <c r="H5"/>
  <c r="F5"/>
  <c r="D5"/>
  <c r="T4"/>
  <c r="R4"/>
  <c r="P4"/>
  <c r="N4"/>
  <c r="L4"/>
  <c r="J4"/>
  <c r="H4"/>
  <c r="F4"/>
  <c r="D4"/>
  <c r="T2"/>
  <c r="R2"/>
  <c r="P2"/>
  <c r="N2"/>
  <c r="L2"/>
  <c r="J2"/>
  <c r="H2"/>
  <c r="F2"/>
  <c r="D2"/>
  <c r="E3" i="1" l="1"/>
  <c r="E4"/>
  <c r="E5"/>
  <c r="E6"/>
  <c r="E7"/>
  <c r="E8"/>
  <c r="E9"/>
  <c r="E10"/>
  <c r="E11"/>
  <c r="E12"/>
  <c r="E13"/>
  <c r="E16"/>
  <c r="E17"/>
  <c r="E18"/>
  <c r="E19"/>
  <c r="E20"/>
  <c r="E21"/>
  <c r="E22"/>
  <c r="E25"/>
  <c r="I25" s="1"/>
  <c r="E26"/>
  <c r="E27"/>
  <c r="E28"/>
  <c r="E29"/>
  <c r="E31"/>
  <c r="E32"/>
  <c r="E33"/>
  <c r="I32" i="2"/>
  <c r="I27"/>
  <c r="I28"/>
  <c r="I26"/>
  <c r="I25"/>
  <c r="I23"/>
  <c r="I21"/>
  <c r="I20"/>
  <c r="I19"/>
  <c r="I18"/>
  <c r="I17"/>
  <c r="I16"/>
  <c r="I4"/>
  <c r="G32"/>
  <c r="G29"/>
  <c r="G28"/>
  <c r="G27"/>
  <c r="G26"/>
  <c r="G25"/>
  <c r="G24"/>
  <c r="G22"/>
  <c r="G21"/>
  <c r="G20"/>
  <c r="G19"/>
  <c r="G18"/>
  <c r="G17"/>
  <c r="G16"/>
  <c r="E16"/>
  <c r="G7"/>
  <c r="G8"/>
  <c r="G9"/>
  <c r="G11"/>
  <c r="G12"/>
  <c r="G4"/>
  <c r="E32"/>
  <c r="E31"/>
  <c r="E29"/>
  <c r="E28"/>
  <c r="E27"/>
  <c r="E26"/>
  <c r="E25"/>
  <c r="E23"/>
  <c r="E22"/>
  <c r="E21"/>
  <c r="E20"/>
  <c r="E19"/>
  <c r="E18"/>
  <c r="E17"/>
  <c r="C17"/>
  <c r="C18"/>
  <c r="C19"/>
  <c r="C20"/>
  <c r="C21"/>
  <c r="C22"/>
  <c r="C32"/>
  <c r="C31"/>
  <c r="C30"/>
  <c r="C29"/>
  <c r="C28"/>
  <c r="C27"/>
  <c r="C26"/>
  <c r="C25"/>
  <c r="C16"/>
  <c r="I12"/>
  <c r="I11"/>
  <c r="I10"/>
  <c r="I9"/>
  <c r="I8"/>
  <c r="I7"/>
  <c r="I6"/>
  <c r="I5"/>
  <c r="G5"/>
  <c r="G6"/>
  <c r="E4"/>
  <c r="C12"/>
  <c r="E12"/>
  <c r="E11"/>
  <c r="E10"/>
  <c r="E9"/>
  <c r="E8"/>
  <c r="E7"/>
  <c r="E6"/>
  <c r="E5"/>
  <c r="E3"/>
  <c r="C11"/>
  <c r="C9"/>
  <c r="C8"/>
  <c r="C7"/>
  <c r="C6"/>
  <c r="C5"/>
  <c r="C4"/>
  <c r="C3"/>
  <c r="I3"/>
  <c r="G3"/>
  <c r="I29"/>
  <c r="G16" i="1"/>
  <c r="I16"/>
  <c r="G17"/>
  <c r="I17"/>
  <c r="G18"/>
  <c r="I18"/>
  <c r="G19"/>
  <c r="I19"/>
  <c r="G20"/>
  <c r="I20"/>
  <c r="G21"/>
  <c r="I21"/>
  <c r="G22"/>
  <c r="G25"/>
  <c r="G26"/>
  <c r="I26"/>
  <c r="G27"/>
  <c r="I27"/>
  <c r="G28"/>
  <c r="I28"/>
  <c r="G29"/>
  <c r="I29"/>
  <c r="G32"/>
  <c r="I32"/>
  <c r="G33"/>
  <c r="I33"/>
  <c r="I13" l="1"/>
  <c r="I10"/>
  <c r="I5"/>
  <c r="I6"/>
  <c r="I7"/>
  <c r="I8"/>
  <c r="I9"/>
  <c r="I11"/>
  <c r="I12"/>
  <c r="I3"/>
  <c r="I4"/>
  <c r="G4"/>
  <c r="G5"/>
  <c r="G6"/>
  <c r="G7"/>
  <c r="G8"/>
  <c r="G9"/>
  <c r="G11"/>
  <c r="G12"/>
  <c r="G13"/>
  <c r="G3"/>
</calcChain>
</file>

<file path=xl/sharedStrings.xml><?xml version="1.0" encoding="utf-8"?>
<sst xmlns="http://schemas.openxmlformats.org/spreadsheetml/2006/main" count="228" uniqueCount="81">
  <si>
    <t>BALANÇO PATRIMONIAL CONSOLIDADO (milhões de R$)</t>
  </si>
  <si>
    <t>ATIVO</t>
  </si>
  <si>
    <t>ATIVO CIRCULANTE</t>
  </si>
  <si>
    <t>Disponível / Aplicações</t>
  </si>
  <si>
    <t>-</t>
  </si>
  <si>
    <t>Clientes</t>
  </si>
  <si>
    <t>Estoques</t>
  </si>
  <si>
    <t>Valores a Receber / Desp. Antecipadas / Imp. a Recuperar</t>
  </si>
  <si>
    <t>ATIVO NÃO CIRCULANTE</t>
  </si>
  <si>
    <t>Tributos a Compensar/Dep. Vinculados/Outros Créditos</t>
  </si>
  <si>
    <t>Outros Investimentos</t>
  </si>
  <si>
    <t>Imobilizado</t>
  </si>
  <si>
    <t>Ativo Intangível</t>
  </si>
  <si>
    <t>TOTAL  ATIVO</t>
  </si>
  <si>
    <t>PASSIVO</t>
  </si>
  <si>
    <t>PASSIVO CIRCULANTE</t>
  </si>
  <si>
    <t>Instituições Financeiras</t>
  </si>
  <si>
    <t>Fornecedores</t>
  </si>
  <si>
    <t>Obrigações com Pessoal</t>
  </si>
  <si>
    <t>Impostos a Pagar</t>
  </si>
  <si>
    <t>Provisões, Contas a Pagar e Outras Obrigações</t>
  </si>
  <si>
    <t>Juros s/ Capital Próprio / Dividendos</t>
  </si>
  <si>
    <t>Passivo com Parte Relacionada</t>
  </si>
  <si>
    <t>Passivos sobre Ativos de Operações Descontinuadas</t>
  </si>
  <si>
    <t>PASSIVO NÃO CIRCULANTE</t>
  </si>
  <si>
    <t>Provisão para Contigencias e Impostos e Outras obrigações</t>
  </si>
  <si>
    <t>PATRIMÔNIO LÍQUIDO</t>
  </si>
  <si>
    <t>Capital Social</t>
  </si>
  <si>
    <t>Ajuste de Avaliação Patrimonial</t>
  </si>
  <si>
    <t>Reservas de Lucros</t>
  </si>
  <si>
    <t>Reservas de Capital</t>
  </si>
  <si>
    <t>TOTAL PASSIVO</t>
  </si>
  <si>
    <t>Análise Vertical</t>
  </si>
  <si>
    <t>Análise Horizontal</t>
  </si>
  <si>
    <t>IFRS - Demonstração do Resultado Consolidado (R$ Milhões)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</si>
  <si>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</si>
  <si>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</si>
  <si>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</si>
  <si>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</si>
  <si>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</si>
  <si>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</si>
  <si>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</si>
  <si>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</si>
  <si>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</si>
  <si>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</si>
  <si>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Produto Bancário</t>
  </si>
  <si>
    <t xml:space="preserve">   Receita de Juros e Rendimentos</t>
  </si>
  <si>
    <t xml:space="preserve">   Despesa de Juros e Rendimentos</t>
  </si>
  <si>
    <t xml:space="preserve">   Receita de Dividendos</t>
  </si>
  <si>
    <t xml:space="preserve">   Ganho (Perda) Líquido com Investimentos em Títulos e Derivativos</t>
  </si>
  <si>
    <t xml:space="preserve">   Resultado de Operações de Câmbio e Variação Cambial de Transações no Exterior</t>
  </si>
  <si>
    <t xml:space="preserve">   Receita de Prestação de Serviços</t>
  </si>
  <si>
    <t xml:space="preserve">   Resultado de Operações de Seg., Prev. e Cap. antes das Despesas com Sinistros e de Comercialização</t>
  </si>
  <si>
    <t xml:space="preserve">   Outras Receitas</t>
  </si>
  <si>
    <t>Perdas com Créditos e Sinistros</t>
  </si>
  <si>
    <t xml:space="preserve">   Despesa de Provisão para Créditos de Liquidação Duvidosa</t>
  </si>
  <si>
    <t xml:space="preserve">   Recuperação de Créditos Baixados como Prejuízo</t>
  </si>
  <si>
    <t xml:space="preserve">   Despesas com Sinistros</t>
  </si>
  <si>
    <t xml:space="preserve">   Recuperação de Sinistros com Resseguros</t>
  </si>
  <si>
    <t xml:space="preserve">   Margem Operacional</t>
  </si>
  <si>
    <t>Outras Receitas/(Despesas) Operacionais</t>
  </si>
  <si>
    <t xml:space="preserve">  Despesas Gerais e Administrativas</t>
  </si>
  <si>
    <t xml:space="preserve">  Despesas Tributárias</t>
  </si>
  <si>
    <t xml:space="preserve">  Resultado de Participação sobre o Lucro Líquido em Associadas e Entidades Controladas em Conjunto</t>
  </si>
  <si>
    <t>Lucro Líquido Antes de Imposto de Renda e Contribuição Social</t>
  </si>
  <si>
    <t xml:space="preserve">   Imposto de Renda e Contribuição Social Correntes</t>
  </si>
  <si>
    <t xml:space="preserve">   Imposto de Renda e Contribuição Social Diferidos</t>
  </si>
  <si>
    <t>LUCRO LÍQUIDO</t>
  </si>
  <si>
    <t xml:space="preserve">   Lucro Líquido Atribuível aos Acionistas Controladores</t>
  </si>
  <si>
    <t xml:space="preserve">   Lucro Líquido Atribuível aos Acionistas Não Controladores</t>
  </si>
  <si>
    <t>ILG:</t>
  </si>
  <si>
    <t>ILI</t>
  </si>
  <si>
    <t>ILS:</t>
  </si>
  <si>
    <t>CCL:</t>
  </si>
  <si>
    <t>Índices de LIQUIDEZ</t>
  </si>
  <si>
    <t>Índices de ENDIVIDAMENTO</t>
  </si>
  <si>
    <t>ILC:</t>
  </si>
  <si>
    <t>IEC:</t>
  </si>
  <si>
    <t>ID:</t>
  </si>
  <si>
    <t>IDCP:</t>
  </si>
  <si>
    <t>IC:</t>
  </si>
</sst>
</file>

<file path=xl/styles.xml><?xml version="1.0" encoding="utf-8"?>
<styleSheet xmlns="http://schemas.openxmlformats.org/spreadsheetml/2006/main">
  <numFmts count="3">
    <numFmt numFmtId="164" formatCode="[$-409]mmm\-yy;@"/>
    <numFmt numFmtId="165" formatCode="_(* #,##0.00_);_(* \(#,##0.00\);_(* &quot;-&quot;??_);_(@_)"/>
    <numFmt numFmtId="166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indexed="8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 style="thin">
        <color indexed="64"/>
      </right>
      <top style="medium">
        <color rgb="FFE5E5E5"/>
      </top>
      <bottom style="medium">
        <color rgb="FFE5E5E5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E5E5E5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</cellStyleXfs>
  <cellXfs count="103">
    <xf numFmtId="0" fontId="0" fillId="0" borderId="0" xfId="0"/>
    <xf numFmtId="9" fontId="0" fillId="0" borderId="0" xfId="1" applyFont="1"/>
    <xf numFmtId="9" fontId="0" fillId="0" borderId="3" xfId="1" applyFont="1" applyBorder="1"/>
    <xf numFmtId="0" fontId="2" fillId="0" borderId="0" xfId="0" applyFont="1"/>
    <xf numFmtId="9" fontId="2" fillId="0" borderId="0" xfId="1" applyFont="1"/>
    <xf numFmtId="9" fontId="2" fillId="0" borderId="3" xfId="1" applyFont="1" applyBorder="1"/>
    <xf numFmtId="9" fontId="2" fillId="3" borderId="1" xfId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9" fontId="2" fillId="3" borderId="4" xfId="1" applyFont="1" applyFill="1" applyBorder="1" applyAlignment="1">
      <alignment horizontal="right" vertical="top" wrapText="1"/>
    </xf>
    <xf numFmtId="9" fontId="2" fillId="3" borderId="2" xfId="1" applyFont="1" applyFill="1" applyBorder="1" applyAlignment="1">
      <alignment horizontal="right" vertical="top" wrapText="1"/>
    </xf>
    <xf numFmtId="164" fontId="4" fillId="5" borderId="0" xfId="2" applyNumberFormat="1" applyFont="1" applyFill="1" applyBorder="1" applyAlignment="1">
      <alignment horizontal="center" vertical="center"/>
    </xf>
    <xf numFmtId="164" fontId="4" fillId="5" borderId="0" xfId="2" applyNumberFormat="1" applyFont="1" applyFill="1" applyBorder="1" applyAlignment="1">
      <alignment horizontal="left" vertical="center"/>
    </xf>
    <xf numFmtId="9" fontId="4" fillId="5" borderId="0" xfId="1" applyFont="1" applyFill="1" applyBorder="1" applyAlignment="1">
      <alignment horizontal="center" vertical="center"/>
    </xf>
    <xf numFmtId="0" fontId="5" fillId="0" borderId="0" xfId="0" applyFont="1"/>
    <xf numFmtId="166" fontId="6" fillId="0" borderId="0" xfId="3" applyNumberFormat="1" applyFont="1" applyBorder="1"/>
    <xf numFmtId="9" fontId="6" fillId="0" borderId="0" xfId="1" applyFont="1" applyBorder="1"/>
    <xf numFmtId="0" fontId="7" fillId="0" borderId="0" xfId="0" applyFont="1"/>
    <xf numFmtId="166" fontId="8" fillId="0" borderId="0" xfId="3" applyNumberFormat="1" applyFont="1" applyBorder="1"/>
    <xf numFmtId="0" fontId="7" fillId="0" borderId="5" xfId="0" applyFont="1" applyBorder="1"/>
    <xf numFmtId="166" fontId="8" fillId="0" borderId="5" xfId="3" applyNumberFormat="1" applyFont="1" applyBorder="1"/>
    <xf numFmtId="9" fontId="6" fillId="0" borderId="6" xfId="1" applyFont="1" applyFill="1" applyBorder="1"/>
    <xf numFmtId="9" fontId="2" fillId="2" borderId="1" xfId="1" applyFont="1" applyFill="1" applyBorder="1" applyAlignment="1">
      <alignment horizontal="right" vertical="top" wrapText="1"/>
    </xf>
    <xf numFmtId="9" fontId="2" fillId="4" borderId="1" xfId="1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9" fontId="2" fillId="0" borderId="1" xfId="1" applyFont="1" applyBorder="1" applyAlignment="1">
      <alignment horizontal="center" vertical="top" wrapText="1"/>
    </xf>
    <xf numFmtId="9" fontId="2" fillId="0" borderId="4" xfId="1" applyFont="1" applyBorder="1" applyAlignment="1">
      <alignment horizontal="center" vertical="top" wrapText="1"/>
    </xf>
    <xf numFmtId="0" fontId="2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9" fontId="2" fillId="2" borderId="4" xfId="1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9" fontId="2" fillId="0" borderId="1" xfId="1" applyFont="1" applyBorder="1" applyAlignment="1">
      <alignment horizontal="right" vertical="top" wrapText="1"/>
    </xf>
    <xf numFmtId="9" fontId="2" fillId="0" borderId="4" xfId="1" applyFont="1" applyBorder="1" applyAlignment="1">
      <alignment horizontal="right" vertical="top" wrapText="1"/>
    </xf>
    <xf numFmtId="4" fontId="2" fillId="4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9" fontId="2" fillId="4" borderId="4" xfId="1" applyFont="1" applyFill="1" applyBorder="1" applyAlignment="1">
      <alignment horizontal="right" vertical="top" wrapText="1"/>
    </xf>
    <xf numFmtId="0" fontId="0" fillId="0" borderId="0" xfId="0" applyFont="1"/>
    <xf numFmtId="0" fontId="2" fillId="3" borderId="1" xfId="0" applyFont="1" applyFill="1" applyBorder="1" applyAlignment="1">
      <alignment vertical="top" wrapText="1"/>
    </xf>
    <xf numFmtId="4" fontId="2" fillId="3" borderId="1" xfId="0" applyNumberFormat="1" applyFont="1" applyFill="1" applyBorder="1" applyAlignment="1">
      <alignment horizontal="right" vertical="top" wrapText="1"/>
    </xf>
    <xf numFmtId="9" fontId="2" fillId="4" borderId="2" xfId="1" applyFont="1" applyFill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9" fontId="9" fillId="0" borderId="1" xfId="1" applyFont="1" applyBorder="1" applyAlignment="1">
      <alignment horizontal="center" vertical="top" wrapText="1"/>
    </xf>
    <xf numFmtId="9" fontId="9" fillId="0" borderId="4" xfId="1" applyFont="1" applyBorder="1" applyAlignment="1">
      <alignment horizontal="center" vertical="top" wrapText="1"/>
    </xf>
    <xf numFmtId="0" fontId="11" fillId="0" borderId="0" xfId="0" applyFont="1"/>
    <xf numFmtId="0" fontId="12" fillId="4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horizontal="right" vertical="top" wrapText="1"/>
    </xf>
    <xf numFmtId="9" fontId="12" fillId="2" borderId="1" xfId="1" applyFont="1" applyFill="1" applyBorder="1" applyAlignment="1">
      <alignment horizontal="right" vertical="top" wrapText="1"/>
    </xf>
    <xf numFmtId="9" fontId="12" fillId="2" borderId="4" xfId="1" applyFont="1" applyFill="1" applyBorder="1" applyAlignment="1">
      <alignment horizontal="right" vertical="top" wrapText="1"/>
    </xf>
    <xf numFmtId="0" fontId="9" fillId="0" borderId="1" xfId="0" applyFont="1" applyBorder="1" applyAlignment="1">
      <alignment horizontal="right" vertical="top" wrapText="1"/>
    </xf>
    <xf numFmtId="9" fontId="9" fillId="0" borderId="1" xfId="1" applyFont="1" applyBorder="1" applyAlignment="1">
      <alignment horizontal="right" vertical="top" wrapText="1"/>
    </xf>
    <xf numFmtId="9" fontId="9" fillId="0" borderId="4" xfId="1" applyFont="1" applyBorder="1" applyAlignment="1">
      <alignment horizontal="right" vertical="top" wrapText="1"/>
    </xf>
    <xf numFmtId="4" fontId="12" fillId="4" borderId="1" xfId="0" applyNumberFormat="1" applyFont="1" applyFill="1" applyBorder="1" applyAlignment="1">
      <alignment horizontal="right" vertical="top" wrapText="1"/>
    </xf>
    <xf numFmtId="9" fontId="12" fillId="4" borderId="1" xfId="1" applyFont="1" applyFill="1" applyBorder="1" applyAlignment="1">
      <alignment horizontal="right" vertical="top" wrapText="1"/>
    </xf>
    <xf numFmtId="0" fontId="12" fillId="4" borderId="1" xfId="0" applyFont="1" applyFill="1" applyBorder="1" applyAlignment="1">
      <alignment horizontal="right" vertical="top" wrapText="1"/>
    </xf>
    <xf numFmtId="9" fontId="12" fillId="4" borderId="4" xfId="1" applyFont="1" applyFill="1" applyBorder="1" applyAlignment="1">
      <alignment horizontal="right" vertical="top" wrapText="1"/>
    </xf>
    <xf numFmtId="0" fontId="12" fillId="3" borderId="1" xfId="0" applyFont="1" applyFill="1" applyBorder="1" applyAlignment="1">
      <alignment vertical="top" wrapText="1"/>
    </xf>
    <xf numFmtId="4" fontId="12" fillId="3" borderId="1" xfId="0" applyNumberFormat="1" applyFont="1" applyFill="1" applyBorder="1" applyAlignment="1">
      <alignment horizontal="right" vertical="top" wrapText="1"/>
    </xf>
    <xf numFmtId="9" fontId="12" fillId="3" borderId="1" xfId="1" applyFont="1" applyFill="1" applyBorder="1" applyAlignment="1">
      <alignment horizontal="right" vertical="top" wrapText="1"/>
    </xf>
    <xf numFmtId="0" fontId="12" fillId="3" borderId="1" xfId="0" applyFont="1" applyFill="1" applyBorder="1" applyAlignment="1">
      <alignment horizontal="right" vertical="top" wrapText="1"/>
    </xf>
    <xf numFmtId="9" fontId="12" fillId="3" borderId="4" xfId="1" applyFont="1" applyFill="1" applyBorder="1" applyAlignment="1">
      <alignment horizontal="right" vertical="top" wrapText="1"/>
    </xf>
    <xf numFmtId="9" fontId="9" fillId="0" borderId="1" xfId="1" applyFont="1" applyFill="1" applyBorder="1" applyAlignment="1">
      <alignment horizontal="right" vertical="top" wrapText="1"/>
    </xf>
    <xf numFmtId="9" fontId="9" fillId="3" borderId="1" xfId="1" applyFont="1" applyFill="1" applyBorder="1" applyAlignment="1">
      <alignment horizontal="right" vertical="top" wrapText="1"/>
    </xf>
    <xf numFmtId="0" fontId="9" fillId="3" borderId="1" xfId="0" applyFont="1" applyFill="1" applyBorder="1" applyAlignment="1">
      <alignment horizontal="right" vertical="top" wrapText="1"/>
    </xf>
    <xf numFmtId="9" fontId="9" fillId="3" borderId="4" xfId="1" applyFont="1" applyFill="1" applyBorder="1" applyAlignment="1">
      <alignment horizontal="right" vertical="top" wrapText="1"/>
    </xf>
    <xf numFmtId="9" fontId="9" fillId="3" borderId="2" xfId="1" applyFont="1" applyFill="1" applyBorder="1" applyAlignment="1">
      <alignment horizontal="right" vertical="top" wrapText="1"/>
    </xf>
    <xf numFmtId="9" fontId="12" fillId="4" borderId="2" xfId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Border="1" applyAlignment="1">
      <alignment horizontal="right" vertical="top" wrapText="1"/>
    </xf>
    <xf numFmtId="9" fontId="12" fillId="0" borderId="0" xfId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11" fillId="0" borderId="0" xfId="0" applyFont="1" applyFill="1"/>
    <xf numFmtId="0" fontId="10" fillId="6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center" vertical="top" wrapText="1"/>
    </xf>
    <xf numFmtId="2" fontId="11" fillId="0" borderId="0" xfId="0" applyNumberFormat="1" applyFont="1" applyFill="1"/>
    <xf numFmtId="0" fontId="13" fillId="0" borderId="0" xfId="0" applyFont="1" applyFill="1" applyAlignment="1"/>
    <xf numFmtId="0" fontId="9" fillId="0" borderId="0" xfId="0" applyFont="1" applyFill="1" applyBorder="1" applyAlignment="1">
      <alignment vertical="top" wrapText="1"/>
    </xf>
    <xf numFmtId="0" fontId="13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right" vertical="top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/>
    <xf numFmtId="0" fontId="14" fillId="0" borderId="0" xfId="0" applyFont="1"/>
    <xf numFmtId="2" fontId="9" fillId="7" borderId="0" xfId="0" applyNumberFormat="1" applyFont="1" applyFill="1" applyBorder="1" applyAlignment="1">
      <alignment horizontal="right" vertical="top" wrapText="1"/>
    </xf>
    <xf numFmtId="0" fontId="15" fillId="7" borderId="7" xfId="0" applyFont="1" applyFill="1" applyBorder="1" applyAlignment="1">
      <alignment horizontal="center" vertical="top" wrapText="1"/>
    </xf>
    <xf numFmtId="0" fontId="15" fillId="7" borderId="10" xfId="0" applyFont="1" applyFill="1" applyBorder="1" applyAlignment="1">
      <alignment horizontal="center" vertical="top" wrapText="1"/>
    </xf>
    <xf numFmtId="0" fontId="15" fillId="7" borderId="8" xfId="0" applyFont="1" applyFill="1" applyBorder="1" applyAlignment="1">
      <alignment horizontal="center" vertical="top" wrapText="1"/>
    </xf>
    <xf numFmtId="0" fontId="10" fillId="6" borderId="9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center" vertical="top" wrapText="1"/>
    </xf>
    <xf numFmtId="0" fontId="10" fillId="7" borderId="0" xfId="0" applyFont="1" applyFill="1" applyBorder="1" applyAlignment="1">
      <alignment horizontal="right" vertical="top" wrapText="1"/>
    </xf>
    <xf numFmtId="2" fontId="10" fillId="7" borderId="0" xfId="0" applyNumberFormat="1" applyFont="1" applyFill="1" applyBorder="1" applyAlignment="1">
      <alignment horizontal="right" vertical="top" wrapText="1"/>
    </xf>
    <xf numFmtId="0" fontId="13" fillId="7" borderId="0" xfId="0" applyFont="1" applyFill="1" applyBorder="1" applyAlignment="1">
      <alignment horizontal="right"/>
    </xf>
    <xf numFmtId="2" fontId="11" fillId="7" borderId="0" xfId="0" applyNumberFormat="1" applyFont="1" applyFill="1" applyBorder="1"/>
    <xf numFmtId="0" fontId="11" fillId="7" borderId="0" xfId="0" applyFont="1" applyFill="1" applyBorder="1"/>
    <xf numFmtId="0" fontId="13" fillId="6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2" fontId="11" fillId="0" borderId="0" xfId="0" applyNumberFormat="1" applyFont="1" applyFill="1" applyBorder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/>
  </cellXfs>
  <cellStyles count="4">
    <cellStyle name="Estilo 1 18" xfId="2"/>
    <cellStyle name="Normal" xfId="0" builtinId="0"/>
    <cellStyle name="Porcentagem" xfId="1" builtinId="5"/>
    <cellStyle name="Vírgula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2" name="Retângulo 1"/>
        <xdr:cNvSpPr/>
      </xdr:nvSpPr>
      <xdr:spPr>
        <a:xfrm flipH="1">
          <a:off x="1580548" y="190500"/>
          <a:ext cx="41154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3" name="Retângulo 2"/>
        <xdr:cNvSpPr/>
      </xdr:nvSpPr>
      <xdr:spPr>
        <a:xfrm flipH="1">
          <a:off x="1580548" y="190500"/>
          <a:ext cx="41154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4" name="Retângulo 3"/>
        <xdr:cNvSpPr/>
      </xdr:nvSpPr>
      <xdr:spPr>
        <a:xfrm flipH="1">
          <a:off x="1580548" y="190500"/>
          <a:ext cx="41154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5" name="Retângulo 4"/>
        <xdr:cNvSpPr/>
      </xdr:nvSpPr>
      <xdr:spPr>
        <a:xfrm flipH="1">
          <a:off x="1580548" y="190500"/>
          <a:ext cx="41154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6" name="Retângulo 5"/>
        <xdr:cNvSpPr/>
      </xdr:nvSpPr>
      <xdr:spPr>
        <a:xfrm flipH="1">
          <a:off x="1580548" y="190500"/>
          <a:ext cx="41154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7" name="Retângulo 6"/>
        <xdr:cNvSpPr/>
      </xdr:nvSpPr>
      <xdr:spPr>
        <a:xfrm flipH="1">
          <a:off x="1580548" y="190500"/>
          <a:ext cx="41154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8" name="Retângulo 7"/>
        <xdr:cNvSpPr/>
      </xdr:nvSpPr>
      <xdr:spPr>
        <a:xfrm flipH="1">
          <a:off x="1580548" y="190500"/>
          <a:ext cx="41154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0" name="Retângulo 9"/>
        <xdr:cNvSpPr/>
      </xdr:nvSpPr>
      <xdr:spPr>
        <a:xfrm flipH="1">
          <a:off x="6676423" y="190500"/>
          <a:ext cx="467327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1" name="Retângulo 10"/>
        <xdr:cNvSpPr/>
      </xdr:nvSpPr>
      <xdr:spPr>
        <a:xfrm flipH="1">
          <a:off x="6676423" y="190500"/>
          <a:ext cx="467327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2" name="Retângulo 11"/>
        <xdr:cNvSpPr/>
      </xdr:nvSpPr>
      <xdr:spPr>
        <a:xfrm flipH="1">
          <a:off x="6676423" y="190500"/>
          <a:ext cx="467327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3" name="Retângulo 12"/>
        <xdr:cNvSpPr/>
      </xdr:nvSpPr>
      <xdr:spPr>
        <a:xfrm flipH="1">
          <a:off x="6676423" y="190500"/>
          <a:ext cx="467327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4" name="Retângulo 13"/>
        <xdr:cNvSpPr/>
      </xdr:nvSpPr>
      <xdr:spPr>
        <a:xfrm flipH="1">
          <a:off x="6676423" y="190500"/>
          <a:ext cx="467327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5" name="Retângulo 14"/>
        <xdr:cNvSpPr/>
      </xdr:nvSpPr>
      <xdr:spPr>
        <a:xfrm flipH="1">
          <a:off x="6676423" y="190500"/>
          <a:ext cx="467327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6" name="Retângulo 15"/>
        <xdr:cNvSpPr/>
      </xdr:nvSpPr>
      <xdr:spPr>
        <a:xfrm flipH="1">
          <a:off x="6676423" y="190500"/>
          <a:ext cx="467327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7" name="Retângulo 16"/>
        <xdr:cNvSpPr/>
      </xdr:nvSpPr>
      <xdr:spPr>
        <a:xfrm flipH="1">
          <a:off x="6676423" y="190500"/>
          <a:ext cx="467327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2" name="Retângulo 1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3" name="Retângulo 2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4" name="Retângulo 3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5" name="Retângulo 4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6" name="Retângulo 5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7" name="Retângulo 6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8" name="Retângulo 7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980473</xdr:colOff>
      <xdr:row>1</xdr:row>
      <xdr:rowOff>0</xdr:rowOff>
    </xdr:from>
    <xdr:to>
      <xdr:col>2</xdr:col>
      <xdr:colOff>0</xdr:colOff>
      <xdr:row>1</xdr:row>
      <xdr:rowOff>66675</xdr:rowOff>
    </xdr:to>
    <xdr:sp macro="" textlink="">
      <xdr:nvSpPr>
        <xdr:cNvPr id="9" name="Retângulo 8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0" name="Retângulo 9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1" name="Retângulo 10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2" name="Retângulo 11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3" name="Retângulo 12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4" name="Retângulo 13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5" name="Retângulo 14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6" name="Retângulo 15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980473</xdr:colOff>
      <xdr:row>1</xdr:row>
      <xdr:rowOff>0</xdr:rowOff>
    </xdr:from>
    <xdr:to>
      <xdr:col>3</xdr:col>
      <xdr:colOff>0</xdr:colOff>
      <xdr:row>1</xdr:row>
      <xdr:rowOff>66675</xdr:rowOff>
    </xdr:to>
    <xdr:sp macro="" textlink="">
      <xdr:nvSpPr>
        <xdr:cNvPr id="17" name="Retângulo 16"/>
        <xdr:cNvSpPr/>
      </xdr:nvSpPr>
      <xdr:spPr>
        <a:xfrm flipH="1">
          <a:off x="1323373" y="428625"/>
          <a:ext cx="4039202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A31" zoomScale="70" zoomScaleNormal="70" workbookViewId="0">
      <selection activeCell="C36" sqref="C36:D36"/>
    </sheetView>
  </sheetViews>
  <sheetFormatPr defaultRowHeight="43.5" customHeight="1"/>
  <cols>
    <col min="1" max="1" width="30.85546875" style="45" customWidth="1"/>
    <col min="2" max="2" width="27.42578125" style="45" customWidth="1"/>
    <col min="3" max="3" width="24.85546875" style="45" customWidth="1"/>
    <col min="4" max="4" width="21.7109375" style="45" customWidth="1"/>
    <col min="5" max="5" width="22.7109375" style="45" customWidth="1"/>
    <col min="6" max="6" width="24.5703125" style="45" customWidth="1"/>
    <col min="7" max="7" width="25.5703125" style="45" customWidth="1"/>
    <col min="8" max="8" width="23.42578125" style="45" customWidth="1"/>
    <col min="9" max="9" width="24.7109375" style="45" customWidth="1"/>
    <col min="10" max="16384" width="9.140625" style="45"/>
  </cols>
  <sheetData>
    <row r="1" spans="1:9" ht="43.5" customHeight="1" thickBot="1">
      <c r="A1" s="41" t="s">
        <v>0</v>
      </c>
      <c r="B1" s="42">
        <v>2011</v>
      </c>
      <c r="C1" s="43" t="s">
        <v>32</v>
      </c>
      <c r="D1" s="42">
        <v>2012</v>
      </c>
      <c r="E1" s="43" t="s">
        <v>32</v>
      </c>
      <c r="F1" s="42">
        <v>2013</v>
      </c>
      <c r="G1" s="43" t="s">
        <v>32</v>
      </c>
      <c r="H1" s="42">
        <v>2014</v>
      </c>
      <c r="I1" s="44" t="s">
        <v>32</v>
      </c>
    </row>
    <row r="2" spans="1:9" ht="43.5" customHeight="1" thickBot="1">
      <c r="A2" s="46" t="s">
        <v>1</v>
      </c>
      <c r="B2" s="3"/>
      <c r="C2" s="4"/>
      <c r="D2" s="3"/>
      <c r="E2" s="4"/>
      <c r="F2" s="3"/>
      <c r="G2" s="4"/>
      <c r="H2" s="3"/>
      <c r="I2" s="5"/>
    </row>
    <row r="3" spans="1:9" ht="43.5" customHeight="1" thickBot="1">
      <c r="A3" s="47" t="s">
        <v>2</v>
      </c>
      <c r="B3" s="48">
        <v>898.2</v>
      </c>
      <c r="C3" s="49">
        <f>B3/B13</f>
        <v>0.76351581094865695</v>
      </c>
      <c r="D3" s="48">
        <v>731.2</v>
      </c>
      <c r="E3" s="49">
        <f>D3/D13</f>
        <v>0.67980661956117527</v>
      </c>
      <c r="F3" s="48">
        <v>595.29999999999995</v>
      </c>
      <c r="G3" s="49">
        <f>F3/B13</f>
        <v>0.50603536212172717</v>
      </c>
      <c r="H3" s="48">
        <v>104.8</v>
      </c>
      <c r="I3" s="50">
        <f>H3/B13</f>
        <v>8.9085345120707232E-2</v>
      </c>
    </row>
    <row r="4" spans="1:9" ht="43.5" customHeight="1" thickBot="1">
      <c r="A4" s="41" t="s">
        <v>3</v>
      </c>
      <c r="B4" s="51">
        <v>360.8</v>
      </c>
      <c r="C4" s="52">
        <f>B4/B13</f>
        <v>0.30669840190411424</v>
      </c>
      <c r="D4" s="51">
        <v>196.4</v>
      </c>
      <c r="E4" s="52">
        <f>(D4/D13)</f>
        <v>0.18259576050576423</v>
      </c>
      <c r="F4" s="51">
        <v>22.7</v>
      </c>
      <c r="G4" s="52">
        <f>F4/F13</f>
        <v>3.0242472688515851E-2</v>
      </c>
      <c r="H4" s="51">
        <v>41.8</v>
      </c>
      <c r="I4" s="53">
        <f>H4/H13</f>
        <v>0.14433701657458561</v>
      </c>
    </row>
    <row r="5" spans="1:9" ht="43.5" customHeight="1" thickBot="1">
      <c r="A5" s="41" t="s">
        <v>5</v>
      </c>
      <c r="B5" s="51">
        <v>219.3</v>
      </c>
      <c r="C5" s="52">
        <f>B5/B13</f>
        <v>0.18641618497109827</v>
      </c>
      <c r="D5" s="51">
        <v>223.6</v>
      </c>
      <c r="E5" s="52">
        <f>D5/D13</f>
        <v>0.20788397173670511</v>
      </c>
      <c r="F5" s="51">
        <v>120.5</v>
      </c>
      <c r="G5" s="52">
        <f>F5/F13</f>
        <v>0.16053823607780443</v>
      </c>
      <c r="H5" s="51">
        <v>17.5</v>
      </c>
      <c r="I5" s="53">
        <f>H5/H13</f>
        <v>6.0428176795580109E-2</v>
      </c>
    </row>
    <row r="6" spans="1:9" ht="43.5" customHeight="1" thickBot="1">
      <c r="A6" s="41" t="s">
        <v>6</v>
      </c>
      <c r="B6" s="51">
        <v>256.8</v>
      </c>
      <c r="C6" s="52">
        <f>B6/B13</f>
        <v>0.21829309758585513</v>
      </c>
      <c r="D6" s="51">
        <v>266.2</v>
      </c>
      <c r="E6" s="52">
        <f>D6/D13</f>
        <v>0.24748977314986986</v>
      </c>
      <c r="F6" s="51">
        <v>73.599999999999994</v>
      </c>
      <c r="G6" s="52">
        <f>F6/F13</f>
        <v>9.8054889421795882E-2</v>
      </c>
      <c r="H6" s="51">
        <v>17.3</v>
      </c>
      <c r="I6" s="53">
        <f>H6/H13</f>
        <v>5.9737569060773481E-2</v>
      </c>
    </row>
    <row r="7" spans="1:9" ht="43.5" customHeight="1" thickBot="1">
      <c r="A7" s="41" t="s">
        <v>7</v>
      </c>
      <c r="B7" s="51">
        <v>60</v>
      </c>
      <c r="C7" s="52">
        <f>B7/B13</f>
        <v>5.1003060183611011E-2</v>
      </c>
      <c r="D7" s="51">
        <v>44.9</v>
      </c>
      <c r="E7" s="52">
        <f>D7/D13</f>
        <v>4.1744142804016365E-2</v>
      </c>
      <c r="F7" s="51">
        <v>43.6</v>
      </c>
      <c r="G7" s="52">
        <f>F7/F13</f>
        <v>5.8086863842259528E-2</v>
      </c>
      <c r="H7" s="51">
        <v>28.2</v>
      </c>
      <c r="I7" s="53">
        <f>H7/H13</f>
        <v>9.7375690607734794E-2</v>
      </c>
    </row>
    <row r="8" spans="1:9" ht="43.5" customHeight="1" thickBot="1">
      <c r="A8" s="41" t="s">
        <v>8</v>
      </c>
      <c r="B8" s="51">
        <v>278.2</v>
      </c>
      <c r="C8" s="52">
        <f>B8/B13</f>
        <v>0.23648418905134305</v>
      </c>
      <c r="D8" s="51">
        <v>344.4</v>
      </c>
      <c r="E8" s="52">
        <f>D8/D13</f>
        <v>0.32019338043882484</v>
      </c>
      <c r="F8" s="51">
        <v>155.30000000000001</v>
      </c>
      <c r="G8" s="52">
        <f>F8/F13</f>
        <v>0.20690114575006663</v>
      </c>
      <c r="H8" s="51">
        <v>184.8</v>
      </c>
      <c r="I8" s="53">
        <f>H8/H13</f>
        <v>0.63812154696132595</v>
      </c>
    </row>
    <row r="9" spans="1:9" ht="43.5" customHeight="1" thickBot="1">
      <c r="A9" s="41" t="s">
        <v>9</v>
      </c>
      <c r="B9" s="51">
        <v>182.7</v>
      </c>
      <c r="C9" s="52">
        <f>B9/B13</f>
        <v>0.15530431825909552</v>
      </c>
      <c r="D9" s="51">
        <v>255</v>
      </c>
      <c r="E9" s="52">
        <f>D9/D13</f>
        <v>0.23707698029007068</v>
      </c>
      <c r="F9" s="51">
        <v>106.5</v>
      </c>
      <c r="G9" s="52">
        <f>F9/F13</f>
        <v>0.1418864908073541</v>
      </c>
      <c r="H9" s="51">
        <v>103.2</v>
      </c>
      <c r="I9" s="53">
        <f>H9/H13</f>
        <v>0.35635359116022097</v>
      </c>
    </row>
    <row r="10" spans="1:9" ht="43.5" customHeight="1" thickBot="1">
      <c r="A10" s="41" t="s">
        <v>10</v>
      </c>
      <c r="B10" s="51">
        <v>1.8</v>
      </c>
      <c r="C10" s="52"/>
      <c r="D10" s="51">
        <v>2</v>
      </c>
      <c r="E10" s="52">
        <f>D10/D13</f>
        <v>1.8594272963927112E-3</v>
      </c>
      <c r="F10" s="51" t="s">
        <v>4</v>
      </c>
      <c r="G10" s="52"/>
      <c r="H10" s="51">
        <v>40.4</v>
      </c>
      <c r="I10" s="53">
        <f>H10/H13</f>
        <v>0.1395027624309392</v>
      </c>
    </row>
    <row r="11" spans="1:9" ht="43.5" customHeight="1" thickBot="1">
      <c r="A11" s="41" t="s">
        <v>11</v>
      </c>
      <c r="B11" s="51">
        <v>72.7</v>
      </c>
      <c r="C11" s="52">
        <f>B11/B13</f>
        <v>6.1798707922475347E-2</v>
      </c>
      <c r="D11" s="51">
        <v>63.6</v>
      </c>
      <c r="E11" s="52">
        <f>D11/D13</f>
        <v>5.9129788025288219E-2</v>
      </c>
      <c r="F11" s="51">
        <v>42.6</v>
      </c>
      <c r="G11" s="52">
        <f>F11/F13</f>
        <v>5.675459632294165E-2</v>
      </c>
      <c r="H11" s="51">
        <v>36.299999999999997</v>
      </c>
      <c r="I11" s="53">
        <f>H11/H13</f>
        <v>0.12534530386740331</v>
      </c>
    </row>
    <row r="12" spans="1:9" ht="43.5" customHeight="1" thickBot="1">
      <c r="A12" s="41" t="s">
        <v>12</v>
      </c>
      <c r="B12" s="51">
        <v>21</v>
      </c>
      <c r="C12" s="52">
        <f>B12/B13</f>
        <v>1.7851071064263854E-2</v>
      </c>
      <c r="D12" s="51">
        <v>23</v>
      </c>
      <c r="E12" s="52">
        <f>D12/D13</f>
        <v>2.1383413908516179E-2</v>
      </c>
      <c r="F12" s="51">
        <v>6.1</v>
      </c>
      <c r="G12" s="52">
        <f>F12/F13</f>
        <v>8.1268318678390621E-3</v>
      </c>
      <c r="H12" s="51">
        <v>4.9000000000000004</v>
      </c>
      <c r="I12" s="53">
        <f>H12/H13</f>
        <v>1.6919889502762429E-2</v>
      </c>
    </row>
    <row r="13" spans="1:9" ht="43.5" customHeight="1" thickBot="1">
      <c r="A13" s="46" t="s">
        <v>13</v>
      </c>
      <c r="B13" s="54">
        <v>1176.4000000000001</v>
      </c>
      <c r="C13" s="55">
        <v>1</v>
      </c>
      <c r="D13" s="54">
        <v>1075.5999999999999</v>
      </c>
      <c r="E13" s="55">
        <v>1</v>
      </c>
      <c r="F13" s="56">
        <v>750.6</v>
      </c>
      <c r="G13" s="55">
        <v>1</v>
      </c>
      <c r="H13" s="56">
        <v>289.60000000000002</v>
      </c>
      <c r="I13" s="57">
        <v>1</v>
      </c>
    </row>
    <row r="14" spans="1:9" ht="20.25" customHeight="1" thickBot="1">
      <c r="A14" s="58"/>
      <c r="B14" s="59"/>
      <c r="C14" s="60"/>
      <c r="D14" s="59"/>
      <c r="E14" s="60"/>
      <c r="F14" s="61"/>
      <c r="G14" s="60"/>
      <c r="H14" s="61"/>
      <c r="I14" s="62"/>
    </row>
    <row r="15" spans="1:9" ht="43.5" customHeight="1" thickBot="1">
      <c r="A15" s="46" t="s">
        <v>14</v>
      </c>
      <c r="B15" s="51">
        <v>2011</v>
      </c>
      <c r="C15" s="52"/>
      <c r="D15" s="51">
        <v>2012</v>
      </c>
      <c r="E15" s="52"/>
      <c r="F15" s="51">
        <v>2013</v>
      </c>
      <c r="G15" s="52"/>
      <c r="H15" s="51">
        <v>2014</v>
      </c>
      <c r="I15" s="53"/>
    </row>
    <row r="16" spans="1:9" ht="43.5" customHeight="1" thickBot="1">
      <c r="A16" s="47" t="s">
        <v>15</v>
      </c>
      <c r="B16" s="48">
        <v>396.9</v>
      </c>
      <c r="C16" s="49">
        <f>B16/B33</f>
        <v>0.33738524311458684</v>
      </c>
      <c r="D16" s="48">
        <v>308.3</v>
      </c>
      <c r="E16" s="49">
        <f>D16/D33</f>
        <v>0.28663071773893645</v>
      </c>
      <c r="F16" s="48">
        <v>422.9</v>
      </c>
      <c r="G16" s="49">
        <f>F16/F33</f>
        <v>0.56341593391953104</v>
      </c>
      <c r="H16" s="48">
        <v>73.3</v>
      </c>
      <c r="I16" s="50">
        <f>H16/H33</f>
        <v>0.25310773480662979</v>
      </c>
    </row>
    <row r="17" spans="1:9" ht="43.5" customHeight="1" thickBot="1">
      <c r="A17" s="41" t="s">
        <v>16</v>
      </c>
      <c r="B17" s="51">
        <v>91.4</v>
      </c>
      <c r="C17" s="63">
        <f>B17/B33</f>
        <v>7.769466167970078E-2</v>
      </c>
      <c r="D17" s="51">
        <v>49.5</v>
      </c>
      <c r="E17" s="52">
        <f>D17/D33</f>
        <v>4.6020825585719599E-2</v>
      </c>
      <c r="F17" s="51">
        <v>150.1</v>
      </c>
      <c r="G17" s="64">
        <f>F17/F33</f>
        <v>0.19997335464961363</v>
      </c>
      <c r="H17" s="65">
        <v>39.6</v>
      </c>
      <c r="I17" s="66">
        <f>H17/H33</f>
        <v>0.13674033149171269</v>
      </c>
    </row>
    <row r="18" spans="1:9" ht="43.5" customHeight="1" thickBot="1">
      <c r="A18" s="41" t="s">
        <v>17</v>
      </c>
      <c r="B18" s="51">
        <v>82.5</v>
      </c>
      <c r="C18" s="63">
        <f>B18/B33</f>
        <v>7.0129207752465145E-2</v>
      </c>
      <c r="D18" s="51">
        <v>48.7</v>
      </c>
      <c r="E18" s="52">
        <f>D18/D33</f>
        <v>4.5277054667162524E-2</v>
      </c>
      <c r="F18" s="51">
        <v>71.3</v>
      </c>
      <c r="G18" s="52">
        <f>F18/F33</f>
        <v>9.4990674127364769E-2</v>
      </c>
      <c r="H18" s="51">
        <v>0.7</v>
      </c>
      <c r="I18" s="66">
        <f>H18/H33</f>
        <v>2.4171270718232039E-3</v>
      </c>
    </row>
    <row r="19" spans="1:9" ht="43.5" customHeight="1" thickBot="1">
      <c r="A19" s="41" t="s">
        <v>18</v>
      </c>
      <c r="B19" s="51">
        <v>75.8</v>
      </c>
      <c r="C19" s="63">
        <f>B19/B33</f>
        <v>6.4433866031961912E-2</v>
      </c>
      <c r="D19" s="51">
        <v>66.400000000000006</v>
      </c>
      <c r="E19" s="52">
        <f>D19/D33</f>
        <v>6.1732986240238021E-2</v>
      </c>
      <c r="F19" s="51">
        <v>7.5</v>
      </c>
      <c r="G19" s="52">
        <f>F19/F33</f>
        <v>9.9920063948840919E-3</v>
      </c>
      <c r="H19" s="51">
        <v>3</v>
      </c>
      <c r="I19" s="66">
        <f>H19/H33</f>
        <v>1.0359116022099447E-2</v>
      </c>
    </row>
    <row r="20" spans="1:9" ht="43.5" customHeight="1" thickBot="1">
      <c r="A20" s="41" t="s">
        <v>19</v>
      </c>
      <c r="B20" s="51">
        <v>16.399999999999999</v>
      </c>
      <c r="C20" s="63">
        <f>B20/B33</f>
        <v>1.3940836450187009E-2</v>
      </c>
      <c r="D20" s="51">
        <v>23.7</v>
      </c>
      <c r="E20" s="52">
        <f>D20/D33</f>
        <v>2.2034213462253628E-2</v>
      </c>
      <c r="F20" s="51">
        <v>4.0999999999999996</v>
      </c>
      <c r="G20" s="52">
        <f>F20/F33</f>
        <v>5.4622968292033034E-3</v>
      </c>
      <c r="H20" s="51">
        <v>1.3</v>
      </c>
      <c r="I20" s="66">
        <f>H20/H33</f>
        <v>4.4889502762430937E-3</v>
      </c>
    </row>
    <row r="21" spans="1:9" ht="43.5" customHeight="1" thickBot="1">
      <c r="A21" s="41" t="s">
        <v>20</v>
      </c>
      <c r="B21" s="51">
        <v>118.6</v>
      </c>
      <c r="C21" s="63">
        <f>B21/B33</f>
        <v>0.10081604896293776</v>
      </c>
      <c r="D21" s="51">
        <v>119.1</v>
      </c>
      <c r="E21" s="52">
        <f>D21/D33</f>
        <v>0.11072889550018594</v>
      </c>
      <c r="F21" s="51">
        <v>45</v>
      </c>
      <c r="G21" s="52">
        <f>F21/F33</f>
        <v>5.9952038369304551E-2</v>
      </c>
      <c r="H21" s="51">
        <v>24.6</v>
      </c>
      <c r="I21" s="66">
        <f>H21/H33</f>
        <v>8.4944751381215475E-2</v>
      </c>
    </row>
    <row r="22" spans="1:9" ht="43.5" customHeight="1" thickBot="1">
      <c r="A22" s="41" t="s">
        <v>21</v>
      </c>
      <c r="B22" s="51">
        <v>12.2</v>
      </c>
      <c r="C22" s="63">
        <f>B22/B33</f>
        <v>1.0370622237334239E-2</v>
      </c>
      <c r="D22" s="51">
        <v>0.2</v>
      </c>
      <c r="E22" s="52">
        <f>D22/D33</f>
        <v>1.8594272963927112E-4</v>
      </c>
      <c r="F22" s="51">
        <v>0</v>
      </c>
      <c r="G22" s="52">
        <f>F22/F33</f>
        <v>0</v>
      </c>
      <c r="H22" s="51" t="s">
        <v>4</v>
      </c>
      <c r="I22" s="67"/>
    </row>
    <row r="23" spans="1:9" ht="43.5" customHeight="1" thickBot="1">
      <c r="A23" s="41" t="s">
        <v>22</v>
      </c>
      <c r="B23" s="51" t="s">
        <v>4</v>
      </c>
      <c r="C23" s="63"/>
      <c r="D23" s="51">
        <v>0.2</v>
      </c>
      <c r="E23" s="52">
        <f>D23/D33</f>
        <v>1.8594272963927112E-4</v>
      </c>
      <c r="F23" s="51" t="s">
        <v>4</v>
      </c>
      <c r="G23" s="52"/>
      <c r="H23" s="51">
        <v>4.0999999999999996</v>
      </c>
      <c r="I23" s="67">
        <f>H23/H33</f>
        <v>1.4157458563535908E-2</v>
      </c>
    </row>
    <row r="24" spans="1:9" ht="43.5" customHeight="1" thickBot="1">
      <c r="A24" s="41" t="s">
        <v>23</v>
      </c>
      <c r="B24" s="51" t="s">
        <v>4</v>
      </c>
      <c r="C24" s="63"/>
      <c r="D24" s="51" t="s">
        <v>4</v>
      </c>
      <c r="E24" s="52"/>
      <c r="F24" s="51">
        <v>144.9</v>
      </c>
      <c r="G24" s="52">
        <f>F24/F33</f>
        <v>0.19304556354916066</v>
      </c>
      <c r="H24" s="51" t="s">
        <v>4</v>
      </c>
      <c r="I24" s="67"/>
    </row>
    <row r="25" spans="1:9" ht="43.5" customHeight="1" thickBot="1">
      <c r="A25" s="47" t="s">
        <v>24</v>
      </c>
      <c r="B25" s="48">
        <v>241.7</v>
      </c>
      <c r="C25" s="49">
        <f>B25/B33</f>
        <v>0.20545732743964634</v>
      </c>
      <c r="D25" s="48">
        <v>223.5</v>
      </c>
      <c r="E25" s="49">
        <f>D25/D33</f>
        <v>0.20779100037188547</v>
      </c>
      <c r="F25" s="48">
        <v>171.7</v>
      </c>
      <c r="G25" s="49">
        <f>F25/F33</f>
        <v>0.22875033306687981</v>
      </c>
      <c r="H25" s="48">
        <v>107</v>
      </c>
      <c r="I25" s="50">
        <f>H25/H33</f>
        <v>0.36947513812154692</v>
      </c>
    </row>
    <row r="26" spans="1:9" ht="43.5" customHeight="1" thickBot="1">
      <c r="A26" s="41" t="s">
        <v>16</v>
      </c>
      <c r="B26" s="51">
        <v>131</v>
      </c>
      <c r="C26" s="63">
        <f>B26/B33</f>
        <v>0.11135668140088405</v>
      </c>
      <c r="D26" s="51">
        <v>102.3</v>
      </c>
      <c r="E26" s="52">
        <f>D26/D33</f>
        <v>9.5109706210487172E-2</v>
      </c>
      <c r="F26" s="51">
        <v>55.9</v>
      </c>
      <c r="G26" s="52">
        <f>F26/F33</f>
        <v>7.447375432986944E-2</v>
      </c>
      <c r="H26" s="51">
        <v>46.9</v>
      </c>
      <c r="I26" s="53">
        <f>H26/H33</f>
        <v>0.16194751381215469</v>
      </c>
    </row>
    <row r="27" spans="1:9" ht="43.5" customHeight="1" thickBot="1">
      <c r="A27" s="41" t="s">
        <v>25</v>
      </c>
      <c r="B27" s="51">
        <v>110.7</v>
      </c>
      <c r="C27" s="63">
        <f>B27/B33</f>
        <v>9.4100646038762323E-2</v>
      </c>
      <c r="D27" s="51">
        <v>121.2</v>
      </c>
      <c r="E27" s="52">
        <f>D27/D33</f>
        <v>0.1126812941613983</v>
      </c>
      <c r="F27" s="51">
        <v>115.9</v>
      </c>
      <c r="G27" s="52">
        <f>F27/F33</f>
        <v>0.15440980548894218</v>
      </c>
      <c r="H27" s="51">
        <v>60.1</v>
      </c>
      <c r="I27" s="53">
        <f>H27/H33</f>
        <v>0.20752762430939226</v>
      </c>
    </row>
    <row r="28" spans="1:9" ht="43.5" customHeight="1" thickBot="1">
      <c r="A28" s="47" t="s">
        <v>26</v>
      </c>
      <c r="B28" s="48">
        <v>537.70000000000005</v>
      </c>
      <c r="C28" s="49">
        <f>B28/B33</f>
        <v>0.45707242434546075</v>
      </c>
      <c r="D28" s="48">
        <v>543.79999999999995</v>
      </c>
      <c r="E28" s="49">
        <f>D28/D33</f>
        <v>0.50557828188917808</v>
      </c>
      <c r="F28" s="48">
        <v>156</v>
      </c>
      <c r="G28" s="49">
        <f>F28/F33</f>
        <v>0.20783373301358912</v>
      </c>
      <c r="H28" s="48">
        <v>109.3</v>
      </c>
      <c r="I28" s="50">
        <f>H28/H33</f>
        <v>0.37741712707182318</v>
      </c>
    </row>
    <row r="29" spans="1:9" ht="43.5" customHeight="1" thickBot="1">
      <c r="A29" s="41" t="s">
        <v>27</v>
      </c>
      <c r="B29" s="51">
        <v>280</v>
      </c>
      <c r="C29" s="63">
        <f>B29/B33</f>
        <v>0.23801428085685139</v>
      </c>
      <c r="D29" s="51">
        <v>280</v>
      </c>
      <c r="E29" s="52">
        <f>D29/D33</f>
        <v>0.26031982149497956</v>
      </c>
      <c r="F29" s="51">
        <v>280</v>
      </c>
      <c r="G29" s="52">
        <f>F29/F33</f>
        <v>0.37303490540900613</v>
      </c>
      <c r="H29" s="51">
        <v>271.5</v>
      </c>
      <c r="I29" s="53">
        <f>H29/B29</f>
        <v>0.96964285714285714</v>
      </c>
    </row>
    <row r="30" spans="1:9" ht="43.5" customHeight="1" thickBot="1">
      <c r="A30" s="41" t="s">
        <v>28</v>
      </c>
      <c r="B30" s="51">
        <v>-5.9</v>
      </c>
      <c r="C30" s="63">
        <f>B30/B33</f>
        <v>-5.0153009180550828E-3</v>
      </c>
      <c r="D30" s="51" t="s">
        <v>4</v>
      </c>
      <c r="E30" s="52"/>
      <c r="F30" s="51" t="s">
        <v>4</v>
      </c>
      <c r="G30" s="52"/>
      <c r="H30" s="51">
        <v>0.3</v>
      </c>
      <c r="I30" s="53"/>
    </row>
    <row r="31" spans="1:9" ht="43.5" customHeight="1" thickBot="1">
      <c r="A31" s="41" t="s">
        <v>29</v>
      </c>
      <c r="B31" s="51">
        <v>226.1</v>
      </c>
      <c r="C31" s="63">
        <f>B31/B33</f>
        <v>0.19219653179190749</v>
      </c>
      <c r="D31" s="51">
        <v>242.1</v>
      </c>
      <c r="E31" s="52">
        <f>D31/D33</f>
        <v>0.22508367422833769</v>
      </c>
      <c r="F31" s="51" t="s">
        <v>4</v>
      </c>
      <c r="G31" s="52"/>
      <c r="H31" s="51" t="s">
        <v>4</v>
      </c>
      <c r="I31" s="53"/>
    </row>
    <row r="32" spans="1:9" ht="43.5" customHeight="1" thickBot="1">
      <c r="A32" s="41" t="s">
        <v>30</v>
      </c>
      <c r="B32" s="51">
        <v>37.5</v>
      </c>
      <c r="C32" s="63">
        <f>B32/B33</f>
        <v>3.1876912614756885E-2</v>
      </c>
      <c r="D32" s="51">
        <v>22.1</v>
      </c>
      <c r="E32" s="52">
        <f>D32/D33</f>
        <v>2.054667162513946E-2</v>
      </c>
      <c r="F32" s="51">
        <v>11.5</v>
      </c>
      <c r="G32" s="52">
        <f>F32/F33</f>
        <v>1.5321076472155609E-2</v>
      </c>
      <c r="H32" s="51">
        <v>6</v>
      </c>
      <c r="I32" s="53">
        <f>H32/H33</f>
        <v>2.0718232044198894E-2</v>
      </c>
    </row>
    <row r="33" spans="1:9" ht="43.5" customHeight="1" thickBot="1">
      <c r="A33" s="46" t="s">
        <v>31</v>
      </c>
      <c r="B33" s="54">
        <v>1176.4000000000001</v>
      </c>
      <c r="C33" s="55">
        <v>1</v>
      </c>
      <c r="D33" s="54">
        <v>1075.5999999999999</v>
      </c>
      <c r="E33" s="55">
        <v>1</v>
      </c>
      <c r="F33" s="56">
        <v>750.6</v>
      </c>
      <c r="G33" s="55">
        <v>1</v>
      </c>
      <c r="H33" s="56">
        <v>289.60000000000002</v>
      </c>
      <c r="I33" s="68">
        <v>1</v>
      </c>
    </row>
    <row r="34" spans="1:9" s="73" customFormat="1" ht="20.25" customHeight="1">
      <c r="A34" s="69"/>
      <c r="B34" s="70"/>
      <c r="C34" s="71"/>
      <c r="D34" s="70"/>
      <c r="E34" s="71"/>
      <c r="F34" s="72"/>
      <c r="G34" s="71"/>
      <c r="H34" s="72"/>
      <c r="I34" s="71"/>
    </row>
    <row r="35" spans="1:9" s="86" customFormat="1" ht="43.5" customHeight="1">
      <c r="A35" s="88">
        <v>2011</v>
      </c>
      <c r="B35" s="89"/>
      <c r="C35" s="89">
        <v>2012</v>
      </c>
      <c r="D35" s="89"/>
      <c r="E35" s="89">
        <v>2013</v>
      </c>
      <c r="F35" s="89"/>
      <c r="G35" s="89">
        <v>2014</v>
      </c>
      <c r="H35" s="90"/>
      <c r="I35" s="85"/>
    </row>
    <row r="36" spans="1:9" ht="43.5" customHeight="1">
      <c r="A36" s="91" t="s">
        <v>74</v>
      </c>
      <c r="B36" s="74"/>
      <c r="C36" s="74" t="s">
        <v>74</v>
      </c>
      <c r="D36" s="74"/>
      <c r="E36" s="74" t="s">
        <v>74</v>
      </c>
      <c r="F36" s="74"/>
      <c r="G36" s="74" t="s">
        <v>74</v>
      </c>
      <c r="H36" s="92"/>
      <c r="I36" s="75"/>
    </row>
    <row r="37" spans="1:9" ht="43.5" customHeight="1">
      <c r="A37" s="93" t="s">
        <v>70</v>
      </c>
      <c r="B37" s="87">
        <f>(B3+0)/(B16+B25)</f>
        <v>1.406514249921704</v>
      </c>
      <c r="C37" s="94" t="s">
        <v>70</v>
      </c>
      <c r="D37" s="87">
        <f>(D3+0)/(D16+D25)</f>
        <v>1.3749529898458068</v>
      </c>
      <c r="E37" s="94" t="s">
        <v>70</v>
      </c>
      <c r="F37" s="87">
        <f t="shared" ref="F37" si="0">(F3+0)/(F16+F25)</f>
        <v>1.0011772620248907</v>
      </c>
      <c r="G37" s="94" t="s">
        <v>70</v>
      </c>
      <c r="H37" s="87">
        <f>(H3+0)/(H16+H25)</f>
        <v>0.58125346644481413</v>
      </c>
      <c r="I37" s="76"/>
    </row>
    <row r="38" spans="1:9" ht="43.5" customHeight="1">
      <c r="A38" s="95" t="s">
        <v>76</v>
      </c>
      <c r="B38" s="96">
        <f>B3/B16</f>
        <v>2.2630385487528346</v>
      </c>
      <c r="C38" s="95" t="s">
        <v>76</v>
      </c>
      <c r="D38" s="96">
        <f>D3/D16</f>
        <v>2.3717158611741809</v>
      </c>
      <c r="E38" s="95" t="s">
        <v>76</v>
      </c>
      <c r="F38" s="96">
        <f>F3/F16</f>
        <v>1.4076613856703712</v>
      </c>
      <c r="G38" s="95" t="s">
        <v>76</v>
      </c>
      <c r="H38" s="96">
        <f>H3/H16</f>
        <v>1.4297407912687585</v>
      </c>
      <c r="I38" s="77"/>
    </row>
    <row r="39" spans="1:9" ht="43.5" customHeight="1">
      <c r="A39" s="95" t="s">
        <v>72</v>
      </c>
      <c r="B39" s="96">
        <f>(B3-B6)/B16</f>
        <v>1.6160241874527592</v>
      </c>
      <c r="C39" s="95" t="s">
        <v>72</v>
      </c>
      <c r="D39" s="96">
        <f>(D3-D6)/D16</f>
        <v>1.5082711644502109</v>
      </c>
      <c r="E39" s="95" t="s">
        <v>72</v>
      </c>
      <c r="F39" s="96">
        <f>(F3-F6)/F16</f>
        <v>1.2336249704421849</v>
      </c>
      <c r="G39" s="95" t="s">
        <v>72</v>
      </c>
      <c r="H39" s="96">
        <f>(H3-H6)/H16</f>
        <v>1.193724420190996</v>
      </c>
      <c r="I39" s="77"/>
    </row>
    <row r="40" spans="1:9" ht="43.5" customHeight="1">
      <c r="A40" s="95" t="s">
        <v>71</v>
      </c>
      <c r="B40" s="96">
        <f>B4/B16</f>
        <v>0.90904509952129009</v>
      </c>
      <c r="C40" s="95" t="s">
        <v>71</v>
      </c>
      <c r="D40" s="96">
        <f>D4/D16</f>
        <v>0.63704184236133632</v>
      </c>
      <c r="E40" s="95" t="s">
        <v>71</v>
      </c>
      <c r="F40" s="96">
        <f>F4/F16</f>
        <v>5.3676992196736821E-2</v>
      </c>
      <c r="G40" s="95" t="s">
        <v>71</v>
      </c>
      <c r="H40" s="96">
        <f>H4/H16</f>
        <v>0.57025920873124147</v>
      </c>
      <c r="I40" s="77"/>
    </row>
    <row r="41" spans="1:9" ht="43.5" customHeight="1">
      <c r="A41" s="95" t="s">
        <v>73</v>
      </c>
      <c r="B41" s="97">
        <f>B3-B16</f>
        <v>501.30000000000007</v>
      </c>
      <c r="C41" s="95" t="s">
        <v>73</v>
      </c>
      <c r="D41" s="97">
        <f>D3-D16</f>
        <v>422.90000000000003</v>
      </c>
      <c r="E41" s="95" t="s">
        <v>73</v>
      </c>
      <c r="F41" s="97">
        <f>F3-F16</f>
        <v>172.39999999999998</v>
      </c>
      <c r="G41" s="95" t="s">
        <v>73</v>
      </c>
      <c r="H41" s="97">
        <f>H3-H16</f>
        <v>31.5</v>
      </c>
      <c r="I41" s="73"/>
    </row>
    <row r="42" spans="1:9" ht="43.5" customHeight="1">
      <c r="A42" s="98" t="s">
        <v>75</v>
      </c>
      <c r="B42" s="98"/>
      <c r="C42" s="98" t="s">
        <v>75</v>
      </c>
      <c r="D42" s="98"/>
      <c r="E42" s="98" t="s">
        <v>75</v>
      </c>
      <c r="F42" s="98"/>
      <c r="G42" s="98" t="s">
        <v>75</v>
      </c>
      <c r="H42" s="98"/>
      <c r="I42" s="78"/>
    </row>
    <row r="43" spans="1:9" ht="43.5" customHeight="1">
      <c r="A43" s="95" t="s">
        <v>77</v>
      </c>
      <c r="B43" s="96">
        <f>(B16+B25)/B28</f>
        <v>1.1876511065649988</v>
      </c>
      <c r="C43" s="95" t="s">
        <v>77</v>
      </c>
      <c r="D43" s="96">
        <f>(D16+D25)/D28</f>
        <v>0.97793306362633325</v>
      </c>
      <c r="E43" s="95" t="s">
        <v>77</v>
      </c>
      <c r="F43" s="96">
        <f>(F16+F25)/F28</f>
        <v>3.8115384615384609</v>
      </c>
      <c r="G43" s="95" t="s">
        <v>77</v>
      </c>
      <c r="H43" s="96">
        <f>(H16+H25)/H28</f>
        <v>1.6495882891125344</v>
      </c>
      <c r="I43" s="77"/>
    </row>
    <row r="44" spans="1:9" ht="43.5" customHeight="1">
      <c r="A44" s="95" t="s">
        <v>78</v>
      </c>
      <c r="B44" s="96">
        <f>(B16+B25)/B13</f>
        <v>0.54284257055423313</v>
      </c>
      <c r="C44" s="95" t="s">
        <v>78</v>
      </c>
      <c r="D44" s="96">
        <f>(D16+D25)/D13</f>
        <v>0.49442171811082186</v>
      </c>
      <c r="E44" s="95" t="s">
        <v>78</v>
      </c>
      <c r="F44" s="96">
        <f>(F16+F25)/F13</f>
        <v>0.79216626698641068</v>
      </c>
      <c r="G44" s="95" t="s">
        <v>78</v>
      </c>
      <c r="H44" s="96">
        <f>(H16+H25)/H13</f>
        <v>0.62258287292817682</v>
      </c>
      <c r="I44" s="77"/>
    </row>
    <row r="45" spans="1:9" ht="43.5" customHeight="1">
      <c r="A45" s="95" t="s">
        <v>79</v>
      </c>
      <c r="B45" s="96">
        <f>B16/B13</f>
        <v>0.33738524311458684</v>
      </c>
      <c r="C45" s="95" t="s">
        <v>79</v>
      </c>
      <c r="D45" s="96">
        <f>D16/D13</f>
        <v>0.28663071773893645</v>
      </c>
      <c r="E45" s="95" t="s">
        <v>79</v>
      </c>
      <c r="F45" s="96">
        <f>F16/F13</f>
        <v>0.56341593391953104</v>
      </c>
      <c r="G45" s="95" t="s">
        <v>79</v>
      </c>
      <c r="H45" s="96">
        <f>H16/H13</f>
        <v>0.25310773480662979</v>
      </c>
      <c r="I45" s="77"/>
    </row>
    <row r="46" spans="1:9" ht="43.5" customHeight="1">
      <c r="A46" s="95" t="s">
        <v>80</v>
      </c>
      <c r="B46" s="96">
        <f>B16/(B16+B25)</f>
        <v>0.62151581584716575</v>
      </c>
      <c r="C46" s="95" t="s">
        <v>80</v>
      </c>
      <c r="D46" s="96">
        <f>D16/(D16+D25)</f>
        <v>0.57972922151184658</v>
      </c>
      <c r="E46" s="95" t="s">
        <v>80</v>
      </c>
      <c r="F46" s="96">
        <f>F16/(F16+F25)</f>
        <v>0.71123444332324259</v>
      </c>
      <c r="G46" s="95" t="s">
        <v>80</v>
      </c>
      <c r="H46" s="96">
        <f>H16/(H16+H25)</f>
        <v>0.40654464780920685</v>
      </c>
      <c r="I46" s="77"/>
    </row>
    <row r="47" spans="1:9" s="73" customFormat="1" ht="43.5" customHeight="1">
      <c r="A47" s="99"/>
      <c r="B47" s="100"/>
      <c r="C47" s="99"/>
      <c r="D47" s="100"/>
      <c r="E47" s="99"/>
      <c r="F47" s="100"/>
      <c r="G47" s="99"/>
      <c r="H47" s="100"/>
      <c r="I47" s="77"/>
    </row>
    <row r="48" spans="1:9" ht="43.5" customHeight="1">
      <c r="A48" s="101"/>
      <c r="B48" s="101"/>
      <c r="C48" s="101"/>
      <c r="D48" s="101"/>
      <c r="E48" s="101"/>
      <c r="F48" s="101"/>
      <c r="G48" s="101"/>
      <c r="H48" s="101"/>
      <c r="I48" s="78"/>
    </row>
    <row r="49" spans="1:9" ht="43.5" customHeight="1">
      <c r="A49" s="99"/>
      <c r="B49" s="102"/>
      <c r="C49" s="99"/>
      <c r="D49" s="102"/>
      <c r="E49" s="99"/>
      <c r="F49" s="102"/>
      <c r="G49" s="99"/>
      <c r="H49" s="102"/>
      <c r="I49" s="79"/>
    </row>
    <row r="50" spans="1:9" ht="43.5" customHeight="1">
      <c r="A50" s="99"/>
      <c r="B50" s="102"/>
      <c r="C50" s="99"/>
      <c r="D50" s="102"/>
      <c r="E50" s="99"/>
      <c r="F50" s="102"/>
      <c r="G50" s="99"/>
      <c r="H50" s="102"/>
      <c r="I50" s="73"/>
    </row>
    <row r="51" spans="1:9" ht="43.5" customHeight="1">
      <c r="A51" s="99"/>
      <c r="B51" s="102"/>
      <c r="C51" s="99"/>
      <c r="D51" s="102"/>
      <c r="E51" s="99"/>
      <c r="F51" s="102"/>
      <c r="G51" s="99"/>
      <c r="H51" s="102"/>
      <c r="I51" s="73"/>
    </row>
    <row r="52" spans="1:9" s="73" customFormat="1" ht="43.5" customHeight="1">
      <c r="A52" s="80"/>
    </row>
    <row r="53" spans="1:9" s="73" customFormat="1" ht="43.5" customHeight="1">
      <c r="E53" s="81"/>
      <c r="F53" s="81"/>
    </row>
    <row r="54" spans="1:9" ht="43.5" customHeight="1">
      <c r="C54" s="73"/>
      <c r="D54" s="73"/>
      <c r="E54" s="82"/>
      <c r="F54" s="82"/>
      <c r="G54" s="73"/>
    </row>
    <row r="55" spans="1:9" ht="43.5" customHeight="1">
      <c r="C55" s="73"/>
      <c r="D55" s="73"/>
      <c r="E55" s="83"/>
      <c r="F55" s="76"/>
      <c r="G55" s="73"/>
    </row>
    <row r="56" spans="1:9" ht="43.5" customHeight="1">
      <c r="C56" s="73"/>
      <c r="D56" s="73"/>
      <c r="E56" s="80"/>
      <c r="F56" s="77"/>
      <c r="G56" s="73"/>
    </row>
    <row r="57" spans="1:9" ht="43.5" customHeight="1">
      <c r="C57" s="73"/>
      <c r="D57" s="73"/>
      <c r="E57" s="80"/>
      <c r="F57" s="77"/>
      <c r="G57" s="73"/>
    </row>
    <row r="58" spans="1:9" ht="43.5" customHeight="1">
      <c r="C58" s="73"/>
      <c r="D58" s="73"/>
      <c r="E58" s="80"/>
      <c r="F58" s="77"/>
      <c r="G58" s="73"/>
    </row>
    <row r="59" spans="1:9" ht="43.5" customHeight="1">
      <c r="C59" s="73"/>
      <c r="D59" s="73"/>
      <c r="E59" s="80"/>
      <c r="F59" s="73"/>
      <c r="G59" s="73"/>
    </row>
    <row r="60" spans="1:9" ht="43.5" customHeight="1">
      <c r="C60" s="73"/>
      <c r="D60" s="73"/>
      <c r="E60" s="84"/>
      <c r="F60" s="84"/>
      <c r="G60" s="73"/>
    </row>
    <row r="61" spans="1:9" ht="43.5" customHeight="1">
      <c r="C61" s="73"/>
      <c r="D61" s="73"/>
      <c r="E61" s="80"/>
      <c r="F61" s="77"/>
      <c r="G61" s="73"/>
    </row>
    <row r="62" spans="1:9" ht="43.5" customHeight="1">
      <c r="C62" s="73"/>
      <c r="D62" s="73"/>
      <c r="E62" s="80"/>
      <c r="F62" s="77"/>
      <c r="G62" s="73"/>
    </row>
    <row r="63" spans="1:9" ht="43.5" customHeight="1">
      <c r="C63" s="73"/>
      <c r="D63" s="73"/>
      <c r="E63" s="80"/>
      <c r="F63" s="77"/>
      <c r="G63" s="73"/>
    </row>
    <row r="64" spans="1:9" ht="43.5" customHeight="1">
      <c r="C64" s="73"/>
      <c r="D64" s="73"/>
      <c r="E64" s="80"/>
      <c r="F64" s="77"/>
      <c r="G64" s="73"/>
    </row>
    <row r="65" spans="3:7" ht="43.5" customHeight="1">
      <c r="C65" s="73"/>
      <c r="D65" s="73"/>
      <c r="E65" s="80"/>
      <c r="F65" s="77"/>
      <c r="G65" s="73"/>
    </row>
    <row r="66" spans="3:7" ht="43.5" customHeight="1">
      <c r="C66" s="73"/>
      <c r="D66" s="73"/>
      <c r="E66" s="84"/>
      <c r="F66" s="84"/>
      <c r="G66" s="73"/>
    </row>
    <row r="67" spans="3:7" ht="43.5" customHeight="1">
      <c r="C67" s="73"/>
      <c r="D67" s="73"/>
      <c r="E67" s="80"/>
      <c r="F67" s="73"/>
      <c r="G67" s="73"/>
    </row>
    <row r="68" spans="3:7" ht="43.5" customHeight="1">
      <c r="C68" s="73"/>
      <c r="D68" s="73"/>
      <c r="E68" s="80"/>
      <c r="F68" s="73"/>
      <c r="G68" s="73"/>
    </row>
    <row r="69" spans="3:7" ht="43.5" customHeight="1">
      <c r="C69" s="73"/>
      <c r="D69" s="73"/>
      <c r="E69" s="80"/>
      <c r="F69" s="73"/>
      <c r="G69" s="73"/>
    </row>
  </sheetData>
  <mergeCells count="20">
    <mergeCell ref="A48:B48"/>
    <mergeCell ref="C35:D35"/>
    <mergeCell ref="A35:B35"/>
    <mergeCell ref="A36:B36"/>
    <mergeCell ref="A42:B42"/>
    <mergeCell ref="C36:D36"/>
    <mergeCell ref="C42:D42"/>
    <mergeCell ref="C48:D48"/>
    <mergeCell ref="E53:F53"/>
    <mergeCell ref="E54:F54"/>
    <mergeCell ref="E60:F60"/>
    <mergeCell ref="E66:F66"/>
    <mergeCell ref="G35:H35"/>
    <mergeCell ref="G36:H36"/>
    <mergeCell ref="G42:H42"/>
    <mergeCell ref="G48:H48"/>
    <mergeCell ref="E35:F35"/>
    <mergeCell ref="E36:F36"/>
    <mergeCell ref="E42:F42"/>
    <mergeCell ref="E48:F4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topLeftCell="D36" zoomScale="85" zoomScaleNormal="85" workbookViewId="0">
      <selection activeCell="C33" sqref="C33"/>
    </sheetView>
  </sheetViews>
  <sheetFormatPr defaultRowHeight="15"/>
  <cols>
    <col min="1" max="1" width="33.85546875" style="37" customWidth="1"/>
    <col min="2" max="2" width="39.42578125" style="37" customWidth="1"/>
    <col min="3" max="3" width="39.42578125" style="1" customWidth="1"/>
    <col min="4" max="4" width="36.7109375" style="37" customWidth="1"/>
    <col min="5" max="5" width="37.5703125" style="1" customWidth="1"/>
    <col min="6" max="6" width="28.42578125" style="37" customWidth="1"/>
    <col min="7" max="7" width="28.42578125" style="1" customWidth="1"/>
    <col min="8" max="8" width="21.5703125" style="37" customWidth="1"/>
    <col min="9" max="9" width="28.42578125" style="2" customWidth="1"/>
    <col min="10" max="16384" width="9.140625" style="37"/>
  </cols>
  <sheetData>
    <row r="1" spans="1:9" ht="45.75" thickBot="1">
      <c r="A1" s="23" t="s">
        <v>0</v>
      </c>
      <c r="B1" s="24">
        <v>2011</v>
      </c>
      <c r="C1" s="25" t="s">
        <v>33</v>
      </c>
      <c r="D1" s="24">
        <v>2012</v>
      </c>
      <c r="E1" s="25" t="s">
        <v>33</v>
      </c>
      <c r="F1" s="24">
        <v>2013</v>
      </c>
      <c r="G1" s="25" t="s">
        <v>33</v>
      </c>
      <c r="H1" s="24">
        <v>2014</v>
      </c>
      <c r="I1" s="26" t="s">
        <v>33</v>
      </c>
    </row>
    <row r="2" spans="1:9" ht="16.5" thickBot="1">
      <c r="A2" s="27" t="s">
        <v>1</v>
      </c>
      <c r="B2" s="3"/>
      <c r="C2" s="4"/>
      <c r="D2" s="3"/>
      <c r="E2" s="4"/>
      <c r="F2" s="3"/>
      <c r="G2" s="4"/>
      <c r="H2" s="3"/>
      <c r="I2" s="5"/>
    </row>
    <row r="3" spans="1:9" ht="15.75" thickBot="1">
      <c r="A3" s="28" t="s">
        <v>2</v>
      </c>
      <c r="B3" s="29">
        <v>898.2</v>
      </c>
      <c r="C3" s="21">
        <f>(B3/B3)</f>
        <v>1</v>
      </c>
      <c r="D3" s="29">
        <v>731.2</v>
      </c>
      <c r="E3" s="21">
        <f>(D3/B3)</f>
        <v>0.81407258962369189</v>
      </c>
      <c r="F3" s="29">
        <v>595.29999999999995</v>
      </c>
      <c r="G3" s="21">
        <f t="shared" ref="G3:G9" si="0">F3/B3</f>
        <v>0.66276998441327095</v>
      </c>
      <c r="H3" s="29">
        <v>104.8</v>
      </c>
      <c r="I3" s="30">
        <f>H3/B3</f>
        <v>0.1166778000445335</v>
      </c>
    </row>
    <row r="4" spans="1:9" ht="15.75" thickBot="1">
      <c r="A4" s="23" t="s">
        <v>3</v>
      </c>
      <c r="B4" s="31">
        <v>360.8</v>
      </c>
      <c r="C4" s="6">
        <f t="shared" ref="C4:C13" si="1">(B4/B4)</f>
        <v>1</v>
      </c>
      <c r="D4" s="31">
        <v>196.4</v>
      </c>
      <c r="E4" s="32">
        <f t="shared" ref="E4:E33" si="2">D4/B4</f>
        <v>0.54434589800443456</v>
      </c>
      <c r="F4" s="31">
        <v>22.7</v>
      </c>
      <c r="G4" s="32">
        <f t="shared" si="0"/>
        <v>6.2915742793791571E-2</v>
      </c>
      <c r="H4" s="31">
        <v>41.8</v>
      </c>
      <c r="I4" s="33">
        <f>H4/B4</f>
        <v>0.11585365853658536</v>
      </c>
    </row>
    <row r="5" spans="1:9" ht="15.75" thickBot="1">
      <c r="A5" s="23" t="s">
        <v>5</v>
      </c>
      <c r="B5" s="31">
        <v>219.3</v>
      </c>
      <c r="C5" s="6">
        <f t="shared" si="1"/>
        <v>1</v>
      </c>
      <c r="D5" s="31">
        <v>223.6</v>
      </c>
      <c r="E5" s="32">
        <f t="shared" si="2"/>
        <v>1.0196078431372548</v>
      </c>
      <c r="F5" s="31">
        <v>120.5</v>
      </c>
      <c r="G5" s="32">
        <f t="shared" si="0"/>
        <v>0.54947560419516639</v>
      </c>
      <c r="H5" s="31">
        <v>17.5</v>
      </c>
      <c r="I5" s="33">
        <f t="shared" ref="I5:I12" si="3">H5/B5</f>
        <v>7.9799361605107158E-2</v>
      </c>
    </row>
    <row r="6" spans="1:9" ht="15.75" thickBot="1">
      <c r="A6" s="23" t="s">
        <v>6</v>
      </c>
      <c r="B6" s="31">
        <v>256.8</v>
      </c>
      <c r="C6" s="6">
        <f t="shared" si="1"/>
        <v>1</v>
      </c>
      <c r="D6" s="31">
        <v>266.2</v>
      </c>
      <c r="E6" s="32">
        <f t="shared" si="2"/>
        <v>1.0366043613707163</v>
      </c>
      <c r="F6" s="31">
        <v>73.599999999999994</v>
      </c>
      <c r="G6" s="32">
        <f t="shared" si="0"/>
        <v>0.28660436137071649</v>
      </c>
      <c r="H6" s="31">
        <v>17.3</v>
      </c>
      <c r="I6" s="33">
        <f t="shared" si="3"/>
        <v>6.7367601246105913E-2</v>
      </c>
    </row>
    <row r="7" spans="1:9" ht="30.75" thickBot="1">
      <c r="A7" s="23" t="s">
        <v>7</v>
      </c>
      <c r="B7" s="31">
        <v>60</v>
      </c>
      <c r="C7" s="6">
        <f t="shared" si="1"/>
        <v>1</v>
      </c>
      <c r="D7" s="31">
        <v>44.9</v>
      </c>
      <c r="E7" s="32">
        <f t="shared" si="2"/>
        <v>0.74833333333333329</v>
      </c>
      <c r="F7" s="31">
        <v>43.6</v>
      </c>
      <c r="G7" s="32">
        <f t="shared" si="0"/>
        <v>0.72666666666666668</v>
      </c>
      <c r="H7" s="31">
        <v>28.2</v>
      </c>
      <c r="I7" s="33">
        <f t="shared" si="3"/>
        <v>0.47</v>
      </c>
    </row>
    <row r="8" spans="1:9" ht="21.75" customHeight="1" thickBot="1">
      <c r="A8" s="23" t="s">
        <v>8</v>
      </c>
      <c r="B8" s="31">
        <v>278.2</v>
      </c>
      <c r="C8" s="6">
        <f t="shared" si="1"/>
        <v>1</v>
      </c>
      <c r="D8" s="31">
        <v>344.4</v>
      </c>
      <c r="E8" s="32">
        <f t="shared" si="2"/>
        <v>1.2379583033788641</v>
      </c>
      <c r="F8" s="31">
        <v>155.30000000000001</v>
      </c>
      <c r="G8" s="32">
        <f t="shared" si="0"/>
        <v>0.55823148813803025</v>
      </c>
      <c r="H8" s="31">
        <v>184.8</v>
      </c>
      <c r="I8" s="33">
        <f t="shared" si="3"/>
        <v>0.66427030913012231</v>
      </c>
    </row>
    <row r="9" spans="1:9" ht="30.75" thickBot="1">
      <c r="A9" s="23" t="s">
        <v>9</v>
      </c>
      <c r="B9" s="31">
        <v>182.7</v>
      </c>
      <c r="C9" s="6">
        <f t="shared" si="1"/>
        <v>1</v>
      </c>
      <c r="D9" s="31">
        <v>255</v>
      </c>
      <c r="E9" s="32">
        <f t="shared" si="2"/>
        <v>1.3957307060755337</v>
      </c>
      <c r="F9" s="31">
        <v>106.5</v>
      </c>
      <c r="G9" s="32">
        <f t="shared" si="0"/>
        <v>0.58292282430213471</v>
      </c>
      <c r="H9" s="31">
        <v>103.2</v>
      </c>
      <c r="I9" s="33">
        <f t="shared" si="3"/>
        <v>0.56486042692939253</v>
      </c>
    </row>
    <row r="10" spans="1:9" ht="15.75" customHeight="1" thickBot="1">
      <c r="A10" s="23" t="s">
        <v>10</v>
      </c>
      <c r="B10" s="31">
        <v>1.8</v>
      </c>
      <c r="C10" s="6">
        <f t="shared" si="1"/>
        <v>1</v>
      </c>
      <c r="D10" s="31">
        <v>2</v>
      </c>
      <c r="E10" s="32">
        <f t="shared" si="2"/>
        <v>1.1111111111111112</v>
      </c>
      <c r="F10" s="31" t="s">
        <v>4</v>
      </c>
      <c r="G10" s="32"/>
      <c r="H10" s="31">
        <v>40.4</v>
      </c>
      <c r="I10" s="33">
        <f>H10/B10</f>
        <v>22.444444444444443</v>
      </c>
    </row>
    <row r="11" spans="1:9" ht="18" customHeight="1" thickBot="1">
      <c r="A11" s="23" t="s">
        <v>11</v>
      </c>
      <c r="B11" s="31">
        <v>72.7</v>
      </c>
      <c r="C11" s="6">
        <f t="shared" si="1"/>
        <v>1</v>
      </c>
      <c r="D11" s="31">
        <v>63.6</v>
      </c>
      <c r="E11" s="32">
        <f t="shared" si="2"/>
        <v>0.87482806052269602</v>
      </c>
      <c r="F11" s="31">
        <v>42.6</v>
      </c>
      <c r="G11" s="32">
        <f>F11/B11</f>
        <v>0.58596973865199453</v>
      </c>
      <c r="H11" s="31">
        <v>36.299999999999997</v>
      </c>
      <c r="I11" s="33">
        <f t="shared" si="3"/>
        <v>0.49931224209078401</v>
      </c>
    </row>
    <row r="12" spans="1:9" ht="21" customHeight="1" thickBot="1">
      <c r="A12" s="23" t="s">
        <v>12</v>
      </c>
      <c r="B12" s="31">
        <v>21</v>
      </c>
      <c r="C12" s="6">
        <f t="shared" si="1"/>
        <v>1</v>
      </c>
      <c r="D12" s="31">
        <v>23</v>
      </c>
      <c r="E12" s="32">
        <f t="shared" si="2"/>
        <v>1.0952380952380953</v>
      </c>
      <c r="F12" s="31">
        <v>6.1</v>
      </c>
      <c r="G12" s="32">
        <f>F12/B12</f>
        <v>0.29047619047619044</v>
      </c>
      <c r="H12" s="31">
        <v>4.9000000000000004</v>
      </c>
      <c r="I12" s="33">
        <f t="shared" si="3"/>
        <v>0.23333333333333334</v>
      </c>
    </row>
    <row r="13" spans="1:9" ht="16.5" customHeight="1" thickBot="1">
      <c r="A13" s="27" t="s">
        <v>13</v>
      </c>
      <c r="B13" s="34">
        <v>1176.4000000000001</v>
      </c>
      <c r="C13" s="22">
        <f t="shared" si="1"/>
        <v>1</v>
      </c>
      <c r="D13" s="34">
        <v>1075.5999999999999</v>
      </c>
      <c r="E13" s="22">
        <f t="shared" si="2"/>
        <v>0.9143148588915333</v>
      </c>
      <c r="F13" s="35">
        <v>750.6</v>
      </c>
      <c r="G13" s="22">
        <f>F13/B13</f>
        <v>0.6380482828969738</v>
      </c>
      <c r="H13" s="35">
        <v>289.60000000000002</v>
      </c>
      <c r="I13" s="36">
        <f>H13/B13</f>
        <v>0.24617477048622918</v>
      </c>
    </row>
    <row r="14" spans="1:9" ht="16.5" customHeight="1" thickBot="1">
      <c r="A14" s="38"/>
      <c r="B14" s="39"/>
      <c r="C14" s="6"/>
      <c r="D14" s="39"/>
      <c r="E14" s="6"/>
      <c r="F14" s="7"/>
      <c r="G14" s="6"/>
      <c r="H14" s="7"/>
      <c r="I14" s="8"/>
    </row>
    <row r="15" spans="1:9" ht="15.75" thickBot="1">
      <c r="A15" s="27" t="s">
        <v>14</v>
      </c>
      <c r="B15" s="31">
        <v>2011</v>
      </c>
      <c r="C15" s="32"/>
      <c r="D15" s="31">
        <v>2012</v>
      </c>
      <c r="E15" s="32"/>
      <c r="F15" s="31">
        <v>2013</v>
      </c>
      <c r="G15" s="32"/>
      <c r="H15" s="31">
        <v>2014</v>
      </c>
      <c r="I15" s="33"/>
    </row>
    <row r="16" spans="1:9" ht="15.75" customHeight="1" thickBot="1">
      <c r="A16" s="28" t="s">
        <v>15</v>
      </c>
      <c r="B16" s="29">
        <v>396.9</v>
      </c>
      <c r="C16" s="21">
        <f>B16/B16</f>
        <v>1</v>
      </c>
      <c r="D16" s="29">
        <v>308.3</v>
      </c>
      <c r="E16" s="21">
        <f t="shared" si="2"/>
        <v>0.77676996724615777</v>
      </c>
      <c r="F16" s="29">
        <v>422.9</v>
      </c>
      <c r="G16" s="21">
        <f t="shared" ref="G16:G22" si="4">F16/B16</f>
        <v>1.0655076845553035</v>
      </c>
      <c r="H16" s="29">
        <v>73.3</v>
      </c>
      <c r="I16" s="30">
        <f>H16/B16</f>
        <v>0.18468127991937516</v>
      </c>
    </row>
    <row r="17" spans="1:9" ht="19.5" customHeight="1" thickBot="1">
      <c r="A17" s="23" t="s">
        <v>16</v>
      </c>
      <c r="B17" s="31">
        <v>91.4</v>
      </c>
      <c r="C17" s="32">
        <f>B17/B17</f>
        <v>1</v>
      </c>
      <c r="D17" s="31">
        <v>49.5</v>
      </c>
      <c r="E17" s="32">
        <f t="shared" si="2"/>
        <v>0.5415754923413566</v>
      </c>
      <c r="F17" s="31">
        <v>150.1</v>
      </c>
      <c r="G17" s="6">
        <f t="shared" si="4"/>
        <v>1.6422319474835885</v>
      </c>
      <c r="H17" s="7">
        <v>39.6</v>
      </c>
      <c r="I17" s="8">
        <f>H17/B17</f>
        <v>0.43326039387308535</v>
      </c>
    </row>
    <row r="18" spans="1:9" ht="22.5" customHeight="1" thickBot="1">
      <c r="A18" s="23" t="s">
        <v>17</v>
      </c>
      <c r="B18" s="31">
        <v>82.5</v>
      </c>
      <c r="C18" s="32">
        <f t="shared" ref="C18:C33" si="5">B18/B18</f>
        <v>1</v>
      </c>
      <c r="D18" s="31">
        <v>48.7</v>
      </c>
      <c r="E18" s="32">
        <f t="shared" si="2"/>
        <v>0.59030303030303033</v>
      </c>
      <c r="F18" s="31">
        <v>71.3</v>
      </c>
      <c r="G18" s="32">
        <f t="shared" si="4"/>
        <v>0.86424242424242426</v>
      </c>
      <c r="H18" s="31">
        <v>0.7</v>
      </c>
      <c r="I18" s="8">
        <f t="shared" ref="I18:I21" si="6">H18/B18</f>
        <v>8.484848484848484E-3</v>
      </c>
    </row>
    <row r="19" spans="1:9" ht="18.75" customHeight="1" thickBot="1">
      <c r="A19" s="23" t="s">
        <v>18</v>
      </c>
      <c r="B19" s="31">
        <v>75.8</v>
      </c>
      <c r="C19" s="32">
        <f t="shared" si="5"/>
        <v>1</v>
      </c>
      <c r="D19" s="31">
        <v>66.400000000000006</v>
      </c>
      <c r="E19" s="32">
        <f t="shared" si="2"/>
        <v>0.87598944591029038</v>
      </c>
      <c r="F19" s="31">
        <v>7.5</v>
      </c>
      <c r="G19" s="32">
        <f t="shared" si="4"/>
        <v>9.8944591029023754E-2</v>
      </c>
      <c r="H19" s="31">
        <v>3</v>
      </c>
      <c r="I19" s="8">
        <f t="shared" si="6"/>
        <v>3.9577836411609502E-2</v>
      </c>
    </row>
    <row r="20" spans="1:9" ht="19.5" customHeight="1" thickBot="1">
      <c r="A20" s="23" t="s">
        <v>19</v>
      </c>
      <c r="B20" s="31">
        <v>16.399999999999999</v>
      </c>
      <c r="C20" s="32">
        <f t="shared" si="5"/>
        <v>1</v>
      </c>
      <c r="D20" s="31">
        <v>23.7</v>
      </c>
      <c r="E20" s="32">
        <f t="shared" si="2"/>
        <v>1.4451219512195124</v>
      </c>
      <c r="F20" s="31">
        <v>4.0999999999999996</v>
      </c>
      <c r="G20" s="32">
        <f t="shared" si="4"/>
        <v>0.25</v>
      </c>
      <c r="H20" s="31">
        <v>1.3</v>
      </c>
      <c r="I20" s="8">
        <f t="shared" si="6"/>
        <v>7.9268292682926844E-2</v>
      </c>
    </row>
    <row r="21" spans="1:9" ht="33" customHeight="1" thickBot="1">
      <c r="A21" s="23" t="s">
        <v>20</v>
      </c>
      <c r="B21" s="31">
        <v>118.6</v>
      </c>
      <c r="C21" s="32">
        <f t="shared" si="5"/>
        <v>1</v>
      </c>
      <c r="D21" s="31">
        <v>119.1</v>
      </c>
      <c r="E21" s="32">
        <f t="shared" si="2"/>
        <v>1.0042158516020236</v>
      </c>
      <c r="F21" s="31">
        <v>45</v>
      </c>
      <c r="G21" s="32">
        <f t="shared" si="4"/>
        <v>0.37942664418212479</v>
      </c>
      <c r="H21" s="31">
        <v>24.6</v>
      </c>
      <c r="I21" s="8">
        <f t="shared" si="6"/>
        <v>0.20741989881956158</v>
      </c>
    </row>
    <row r="22" spans="1:9" ht="20.25" customHeight="1" thickBot="1">
      <c r="A22" s="23" t="s">
        <v>21</v>
      </c>
      <c r="B22" s="31">
        <v>12.2</v>
      </c>
      <c r="C22" s="32">
        <f t="shared" si="5"/>
        <v>1</v>
      </c>
      <c r="D22" s="31">
        <v>0.2</v>
      </c>
      <c r="E22" s="32">
        <f t="shared" si="2"/>
        <v>1.6393442622950821E-2</v>
      </c>
      <c r="F22" s="31">
        <v>0</v>
      </c>
      <c r="G22" s="32">
        <f t="shared" si="4"/>
        <v>0</v>
      </c>
      <c r="H22" s="31" t="s">
        <v>4</v>
      </c>
      <c r="I22" s="9"/>
    </row>
    <row r="23" spans="1:9" ht="18.75" customHeight="1" thickBot="1">
      <c r="A23" s="23" t="s">
        <v>22</v>
      </c>
      <c r="B23" s="31" t="s">
        <v>4</v>
      </c>
      <c r="C23" s="32"/>
      <c r="D23" s="31">
        <v>0.2</v>
      </c>
      <c r="E23" s="32"/>
      <c r="F23" s="31" t="s">
        <v>4</v>
      </c>
      <c r="G23" s="32"/>
      <c r="H23" s="31">
        <v>4.0999999999999996</v>
      </c>
      <c r="I23" s="9"/>
    </row>
    <row r="24" spans="1:9" ht="33" customHeight="1" thickBot="1">
      <c r="A24" s="23" t="s">
        <v>23</v>
      </c>
      <c r="B24" s="31" t="s">
        <v>4</v>
      </c>
      <c r="C24" s="32"/>
      <c r="D24" s="31" t="s">
        <v>4</v>
      </c>
      <c r="E24" s="32"/>
      <c r="F24" s="31">
        <v>144.9</v>
      </c>
      <c r="G24" s="32"/>
      <c r="H24" s="31" t="s">
        <v>4</v>
      </c>
      <c r="I24" s="9"/>
    </row>
    <row r="25" spans="1:9" ht="17.25" customHeight="1" thickBot="1">
      <c r="A25" s="28" t="s">
        <v>24</v>
      </c>
      <c r="B25" s="29">
        <v>241.7</v>
      </c>
      <c r="C25" s="21">
        <f t="shared" si="5"/>
        <v>1</v>
      </c>
      <c r="D25" s="29">
        <v>223.5</v>
      </c>
      <c r="E25" s="21">
        <f t="shared" si="2"/>
        <v>0.92470004137360373</v>
      </c>
      <c r="F25" s="29">
        <v>171.7</v>
      </c>
      <c r="G25" s="21">
        <f>F25/B25</f>
        <v>0.71038477451386017</v>
      </c>
      <c r="H25" s="29">
        <v>107</v>
      </c>
      <c r="I25" s="30">
        <f t="shared" ref="I25" si="7">H25/E25</f>
        <v>115.71319910514541</v>
      </c>
    </row>
    <row r="26" spans="1:9" ht="19.5" customHeight="1" thickBot="1">
      <c r="A26" s="23" t="s">
        <v>16</v>
      </c>
      <c r="B26" s="31">
        <v>131</v>
      </c>
      <c r="C26" s="32">
        <f t="shared" si="5"/>
        <v>1</v>
      </c>
      <c r="D26" s="31">
        <v>102.3</v>
      </c>
      <c r="E26" s="32">
        <f t="shared" si="2"/>
        <v>0.7809160305343511</v>
      </c>
      <c r="F26" s="31">
        <v>55.9</v>
      </c>
      <c r="G26" s="32">
        <f>F26/B26</f>
        <v>0.42671755725190841</v>
      </c>
      <c r="H26" s="31">
        <v>46.9</v>
      </c>
      <c r="I26" s="33">
        <f>H26/B26</f>
        <v>0.35801526717557253</v>
      </c>
    </row>
    <row r="27" spans="1:9" ht="35.25" customHeight="1" thickBot="1">
      <c r="A27" s="23" t="s">
        <v>25</v>
      </c>
      <c r="B27" s="31">
        <v>110.7</v>
      </c>
      <c r="C27" s="32">
        <f t="shared" si="5"/>
        <v>1</v>
      </c>
      <c r="D27" s="31">
        <v>121.2</v>
      </c>
      <c r="E27" s="32">
        <f t="shared" si="2"/>
        <v>1.0948509485094851</v>
      </c>
      <c r="F27" s="31">
        <v>115.9</v>
      </c>
      <c r="G27" s="32">
        <f>F27/B27</f>
        <v>1.046973803071364</v>
      </c>
      <c r="H27" s="31">
        <v>60.1</v>
      </c>
      <c r="I27" s="33">
        <f>H27/B27</f>
        <v>0.54290876242095754</v>
      </c>
    </row>
    <row r="28" spans="1:9" ht="18.75" customHeight="1" thickBot="1">
      <c r="A28" s="28" t="s">
        <v>26</v>
      </c>
      <c r="B28" s="29">
        <v>537.70000000000005</v>
      </c>
      <c r="C28" s="21">
        <f t="shared" si="5"/>
        <v>1</v>
      </c>
      <c r="D28" s="29">
        <v>543.79999999999995</v>
      </c>
      <c r="E28" s="21">
        <f t="shared" si="2"/>
        <v>1.0113446159568531</v>
      </c>
      <c r="F28" s="29">
        <v>156</v>
      </c>
      <c r="G28" s="21">
        <f>F28/B28</f>
        <v>0.29012460479821461</v>
      </c>
      <c r="H28" s="29">
        <v>109.3</v>
      </c>
      <c r="I28" s="30">
        <f>H28/B28</f>
        <v>0.20327320066951829</v>
      </c>
    </row>
    <row r="29" spans="1:9" ht="20.25" customHeight="1" thickBot="1">
      <c r="A29" s="23" t="s">
        <v>27</v>
      </c>
      <c r="B29" s="31">
        <v>280</v>
      </c>
      <c r="C29" s="32">
        <f t="shared" si="5"/>
        <v>1</v>
      </c>
      <c r="D29" s="31">
        <v>280</v>
      </c>
      <c r="E29" s="32">
        <f t="shared" si="2"/>
        <v>1</v>
      </c>
      <c r="F29" s="31">
        <v>280</v>
      </c>
      <c r="G29" s="32">
        <f>F29/B29</f>
        <v>1</v>
      </c>
      <c r="H29" s="31">
        <v>271.5</v>
      </c>
      <c r="I29" s="33">
        <f>H29/B29</f>
        <v>0.96964285714285714</v>
      </c>
    </row>
    <row r="30" spans="1:9" ht="23.25" customHeight="1" thickBot="1">
      <c r="A30" s="23" t="s">
        <v>28</v>
      </c>
      <c r="B30" s="31">
        <v>-5.9</v>
      </c>
      <c r="C30" s="32">
        <f t="shared" si="5"/>
        <v>1</v>
      </c>
      <c r="D30" s="31" t="s">
        <v>4</v>
      </c>
      <c r="E30" s="32"/>
      <c r="F30" s="31" t="s">
        <v>4</v>
      </c>
      <c r="G30" s="32"/>
      <c r="H30" s="31">
        <v>0.3</v>
      </c>
      <c r="I30" s="33"/>
    </row>
    <row r="31" spans="1:9" ht="21.75" customHeight="1" thickBot="1">
      <c r="A31" s="23" t="s">
        <v>29</v>
      </c>
      <c r="B31" s="31">
        <v>226.1</v>
      </c>
      <c r="C31" s="32">
        <f t="shared" si="5"/>
        <v>1</v>
      </c>
      <c r="D31" s="31">
        <v>242.1</v>
      </c>
      <c r="E31" s="32">
        <f t="shared" si="2"/>
        <v>1.0707651481645291</v>
      </c>
      <c r="F31" s="31" t="s">
        <v>4</v>
      </c>
      <c r="G31" s="32"/>
      <c r="H31" s="31" t="s">
        <v>4</v>
      </c>
      <c r="I31" s="33"/>
    </row>
    <row r="32" spans="1:9" ht="15.75" thickBot="1">
      <c r="A32" s="23" t="s">
        <v>30</v>
      </c>
      <c r="B32" s="31">
        <v>37.5</v>
      </c>
      <c r="C32" s="32">
        <f t="shared" si="5"/>
        <v>1</v>
      </c>
      <c r="D32" s="31">
        <v>22.1</v>
      </c>
      <c r="E32" s="32">
        <f t="shared" si="2"/>
        <v>0.58933333333333338</v>
      </c>
      <c r="F32" s="31">
        <v>11.5</v>
      </c>
      <c r="G32" s="32">
        <f>F32/B32</f>
        <v>0.30666666666666664</v>
      </c>
      <c r="H32" s="31">
        <v>6</v>
      </c>
      <c r="I32" s="33">
        <f>H32/B32</f>
        <v>0.16</v>
      </c>
    </row>
    <row r="33" spans="1:9" ht="20.25" customHeight="1" thickBot="1">
      <c r="A33" s="27" t="s">
        <v>31</v>
      </c>
      <c r="B33" s="34">
        <v>1176.4000000000001</v>
      </c>
      <c r="C33" s="22">
        <f t="shared" si="5"/>
        <v>1</v>
      </c>
      <c r="D33" s="34">
        <v>1075.5999999999999</v>
      </c>
      <c r="E33" s="22">
        <f t="shared" si="2"/>
        <v>0.9143148588915333</v>
      </c>
      <c r="F33" s="35">
        <v>750.6</v>
      </c>
      <c r="G33" s="22">
        <f>F33/B33</f>
        <v>0.6380482828969738</v>
      </c>
      <c r="H33" s="35">
        <v>289.60000000000002</v>
      </c>
      <c r="I33" s="40">
        <f>H33/B33</f>
        <v>0.24617477048622918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6"/>
  <sheetViews>
    <sheetView topLeftCell="A11" workbookViewId="0">
      <selection activeCell="U4" sqref="U4"/>
    </sheetView>
  </sheetViews>
  <sheetFormatPr defaultRowHeight="15"/>
  <cols>
    <col min="2" max="2" width="73" customWidth="1"/>
    <col min="5" max="5" width="17.28515625" customWidth="1"/>
    <col min="7" max="7" width="15.140625" customWidth="1"/>
    <col min="9" max="9" width="13.28515625" customWidth="1"/>
    <col min="10" max="10" width="7.7109375" customWidth="1"/>
    <col min="11" max="11" width="14.85546875" customWidth="1"/>
    <col min="13" max="13" width="15.28515625" customWidth="1"/>
    <col min="14" max="14" width="12.42578125" customWidth="1"/>
    <col min="15" max="15" width="16.42578125" customWidth="1"/>
    <col min="16" max="16" width="11.28515625" customWidth="1"/>
    <col min="17" max="17" width="15" customWidth="1"/>
    <col min="19" max="19" width="16.42578125" customWidth="1"/>
    <col min="21" max="21" width="21" style="1" customWidth="1"/>
  </cols>
  <sheetData>
    <row r="1" spans="1:21">
      <c r="A1" s="10"/>
      <c r="B1" s="11" t="s">
        <v>34</v>
      </c>
      <c r="C1" s="10" t="s">
        <v>35</v>
      </c>
      <c r="D1" s="10" t="s">
        <v>36</v>
      </c>
      <c r="E1" s="12" t="s">
        <v>33</v>
      </c>
      <c r="F1" s="10" t="s">
        <v>37</v>
      </c>
      <c r="G1" s="12" t="s">
        <v>33</v>
      </c>
      <c r="H1" s="10" t="s">
        <v>38</v>
      </c>
      <c r="I1" s="12" t="s">
        <v>33</v>
      </c>
      <c r="J1" s="10" t="s">
        <v>39</v>
      </c>
      <c r="K1" s="12" t="s">
        <v>33</v>
      </c>
      <c r="L1" s="10" t="s">
        <v>40</v>
      </c>
      <c r="M1" s="12" t="s">
        <v>33</v>
      </c>
      <c r="N1" s="10" t="s">
        <v>41</v>
      </c>
      <c r="O1" s="12" t="s">
        <v>33</v>
      </c>
      <c r="P1" s="10" t="s">
        <v>42</v>
      </c>
      <c r="Q1" s="12" t="s">
        <v>33</v>
      </c>
      <c r="R1" s="10" t="s">
        <v>43</v>
      </c>
      <c r="S1" s="12" t="s">
        <v>33</v>
      </c>
      <c r="T1" s="10" t="s">
        <v>44</v>
      </c>
      <c r="U1" s="12" t="s">
        <v>33</v>
      </c>
    </row>
    <row r="2" spans="1:21">
      <c r="A2" s="13" t="s">
        <v>45</v>
      </c>
      <c r="B2" s="13"/>
      <c r="C2" s="14">
        <v>20836</v>
      </c>
      <c r="D2" s="14">
        <v>19241</v>
      </c>
      <c r="E2" s="15">
        <f>D2/C2</f>
        <v>0.92344979842580155</v>
      </c>
      <c r="F2" s="14">
        <v>19883</v>
      </c>
      <c r="G2" s="15">
        <f>F2/C2</f>
        <v>0.95426185448262624</v>
      </c>
      <c r="H2" s="14">
        <v>21212</v>
      </c>
      <c r="I2" s="15">
        <f>H2/C2</f>
        <v>1.0180456901516606</v>
      </c>
      <c r="J2" s="14">
        <v>19446</v>
      </c>
      <c r="K2" s="15">
        <f>J2/C2</f>
        <v>0.93328853906699938</v>
      </c>
      <c r="L2" s="14">
        <v>18547</v>
      </c>
      <c r="M2" s="15">
        <f>L2/C2</f>
        <v>0.89014206181608757</v>
      </c>
      <c r="N2" s="14">
        <v>20145</v>
      </c>
      <c r="O2" s="15">
        <f>N2/C2</f>
        <v>0.96683624496064502</v>
      </c>
      <c r="P2" s="14">
        <v>21249</v>
      </c>
      <c r="Q2" s="15">
        <f>P2/C2</f>
        <v>1.0198214628527549</v>
      </c>
      <c r="R2" s="14">
        <v>22579</v>
      </c>
      <c r="S2" s="15">
        <f>R2/C2</f>
        <v>1.0836532923785756</v>
      </c>
      <c r="T2" s="14">
        <v>23278</v>
      </c>
      <c r="U2" s="15">
        <f t="shared" ref="U2:U26" si="0">T2/C2</f>
        <v>1.1172009982722211</v>
      </c>
    </row>
    <row r="3" spans="1:21">
      <c r="A3" s="16" t="s">
        <v>46</v>
      </c>
      <c r="B3" s="16"/>
      <c r="C3" s="17">
        <v>26349</v>
      </c>
      <c r="D3" s="17">
        <v>23529</v>
      </c>
      <c r="E3" s="15">
        <v>1</v>
      </c>
      <c r="F3" s="17">
        <v>23371</v>
      </c>
      <c r="G3" s="15">
        <v>1</v>
      </c>
      <c r="H3" s="17">
        <v>23115</v>
      </c>
      <c r="I3" s="15">
        <f t="shared" ref="I3:I25" si="1">H3/C3</f>
        <v>0.87726289422748494</v>
      </c>
      <c r="J3" s="17">
        <v>21352</v>
      </c>
      <c r="K3" s="15">
        <f t="shared" ref="K3:K26" si="2">J3/C3</f>
        <v>0.81035333409237542</v>
      </c>
      <c r="L3" s="17">
        <v>22402</v>
      </c>
      <c r="M3" s="15">
        <f t="shared" ref="M3:M26" si="3">L3/C3</f>
        <v>0.85020304375877642</v>
      </c>
      <c r="N3" s="14">
        <v>20145</v>
      </c>
      <c r="O3" s="15">
        <f t="shared" ref="O3:O26" si="4">N3/C3</f>
        <v>0.76454514402823637</v>
      </c>
      <c r="P3" s="17">
        <v>26104</v>
      </c>
      <c r="Q3" s="15">
        <f t="shared" ref="Q3:Q26" si="5">P3/C3</f>
        <v>0.99070173441117315</v>
      </c>
      <c r="R3" s="17">
        <v>27470</v>
      </c>
      <c r="S3" s="15">
        <f t="shared" ref="S3:S26" si="6">R3/C3</f>
        <v>1.0425443090819386</v>
      </c>
      <c r="T3" s="17">
        <v>29233</v>
      </c>
      <c r="U3" s="15">
        <f t="shared" si="0"/>
        <v>1.1094538692170481</v>
      </c>
    </row>
    <row r="4" spans="1:21">
      <c r="A4" s="16" t="s">
        <v>47</v>
      </c>
      <c r="B4" s="16"/>
      <c r="C4" s="17">
        <v>-13383</v>
      </c>
      <c r="D4" s="17">
        <v>-12707</v>
      </c>
      <c r="E4" s="15">
        <f>D4/D3</f>
        <v>-0.54005695099664242</v>
      </c>
      <c r="F4" s="17">
        <v>-10924</v>
      </c>
      <c r="G4" s="15">
        <f>F4/F3</f>
        <v>-0.46741688417269267</v>
      </c>
      <c r="H4" s="17">
        <v>-11053</v>
      </c>
      <c r="I4" s="15">
        <f t="shared" si="1"/>
        <v>0.82589852798326235</v>
      </c>
      <c r="J4" s="17">
        <v>-8494</v>
      </c>
      <c r="K4" s="15">
        <f t="shared" si="2"/>
        <v>0.63468579541208991</v>
      </c>
      <c r="L4" s="17">
        <v>-11590</v>
      </c>
      <c r="M4" s="15">
        <f t="shared" si="3"/>
        <v>0.86602406037510271</v>
      </c>
      <c r="N4" s="14">
        <v>20145</v>
      </c>
      <c r="O4" s="15">
        <f t="shared" si="4"/>
        <v>-1.505267877157588</v>
      </c>
      <c r="P4" s="17">
        <v>-13776</v>
      </c>
      <c r="Q4" s="15">
        <f t="shared" si="5"/>
        <v>1.0293656130912352</v>
      </c>
      <c r="R4" s="17">
        <v>-14185</v>
      </c>
      <c r="S4" s="15">
        <f t="shared" si="6"/>
        <v>1.0599267727714263</v>
      </c>
      <c r="T4" s="17">
        <v>-15310</v>
      </c>
      <c r="U4" s="15">
        <f t="shared" si="0"/>
        <v>1.1439886423074048</v>
      </c>
    </row>
    <row r="5" spans="1:21">
      <c r="A5" s="16" t="s">
        <v>48</v>
      </c>
      <c r="B5" s="16"/>
      <c r="C5" s="17">
        <v>64</v>
      </c>
      <c r="D5" s="17">
        <v>137</v>
      </c>
      <c r="E5" s="15">
        <f>D5/D3</f>
        <v>5.8226018955331721E-3</v>
      </c>
      <c r="F5" s="17">
        <v>70</v>
      </c>
      <c r="G5" s="15">
        <f>F5/F3</f>
        <v>2.9951649480124943E-3</v>
      </c>
      <c r="H5" s="17">
        <v>52</v>
      </c>
      <c r="I5" s="15">
        <f t="shared" si="1"/>
        <v>0.8125</v>
      </c>
      <c r="J5" s="17">
        <v>64</v>
      </c>
      <c r="K5" s="15">
        <f t="shared" si="2"/>
        <v>1</v>
      </c>
      <c r="L5" s="17">
        <v>33</v>
      </c>
      <c r="M5" s="15">
        <f t="shared" si="3"/>
        <v>0.515625</v>
      </c>
      <c r="N5" s="14">
        <v>20145</v>
      </c>
      <c r="O5" s="15">
        <f t="shared" si="4"/>
        <v>314.765625</v>
      </c>
      <c r="P5" s="17">
        <v>57</v>
      </c>
      <c r="Q5" s="15">
        <f t="shared" si="5"/>
        <v>0.890625</v>
      </c>
      <c r="R5" s="17">
        <v>12</v>
      </c>
      <c r="S5" s="15">
        <f t="shared" si="6"/>
        <v>0.1875</v>
      </c>
      <c r="T5" s="17">
        <v>100</v>
      </c>
      <c r="U5" s="15">
        <f t="shared" si="0"/>
        <v>1.5625</v>
      </c>
    </row>
    <row r="6" spans="1:21">
      <c r="A6" s="16" t="s">
        <v>49</v>
      </c>
      <c r="B6" s="16"/>
      <c r="C6" s="17">
        <v>1050</v>
      </c>
      <c r="D6" s="17">
        <v>-662</v>
      </c>
      <c r="E6" s="15">
        <f>D6/D3</f>
        <v>-2.8135492371116493E-2</v>
      </c>
      <c r="F6" s="17">
        <v>927</v>
      </c>
      <c r="G6" s="15">
        <f>F6/F3</f>
        <v>3.9664541525822598E-2</v>
      </c>
      <c r="H6" s="17">
        <v>148</v>
      </c>
      <c r="I6" s="15">
        <f t="shared" si="1"/>
        <v>0.14095238095238094</v>
      </c>
      <c r="J6" s="17">
        <v>-941</v>
      </c>
      <c r="K6" s="15">
        <f t="shared" si="2"/>
        <v>-0.8961904761904762</v>
      </c>
      <c r="L6" s="17">
        <v>-2647</v>
      </c>
      <c r="M6" s="15">
        <f t="shared" si="3"/>
        <v>-2.5209523809523811</v>
      </c>
      <c r="N6" s="14">
        <v>20145</v>
      </c>
      <c r="O6" s="15">
        <f t="shared" si="4"/>
        <v>19.185714285714287</v>
      </c>
      <c r="P6" s="17">
        <v>-1811</v>
      </c>
      <c r="Q6" s="15">
        <f t="shared" si="5"/>
        <v>-1.7247619047619047</v>
      </c>
      <c r="R6" s="17">
        <v>105</v>
      </c>
      <c r="S6" s="15">
        <f t="shared" si="6"/>
        <v>0.1</v>
      </c>
      <c r="T6" s="17">
        <v>289</v>
      </c>
      <c r="U6" s="15">
        <f t="shared" si="0"/>
        <v>0.27523809523809523</v>
      </c>
    </row>
    <row r="7" spans="1:21">
      <c r="A7" s="16" t="s">
        <v>50</v>
      </c>
      <c r="B7" s="16"/>
      <c r="C7" s="17">
        <v>469</v>
      </c>
      <c r="D7" s="17">
        <v>2541</v>
      </c>
      <c r="E7" s="15">
        <f>D7/D3</f>
        <v>0.10799438990182328</v>
      </c>
      <c r="F7" s="17">
        <v>22</v>
      </c>
      <c r="G7" s="15">
        <f>F7/F3</f>
        <v>9.4133755508964102E-4</v>
      </c>
      <c r="H7" s="17">
        <v>723</v>
      </c>
      <c r="I7" s="15">
        <f t="shared" si="1"/>
        <v>1.5415778251599148</v>
      </c>
      <c r="J7" s="17">
        <v>383</v>
      </c>
      <c r="K7" s="15">
        <f t="shared" si="2"/>
        <v>0.81663113006396593</v>
      </c>
      <c r="L7" s="17">
        <v>3011</v>
      </c>
      <c r="M7" s="15">
        <f t="shared" si="3"/>
        <v>6.4200426439232405</v>
      </c>
      <c r="N7" s="14">
        <v>20145</v>
      </c>
      <c r="O7" s="15">
        <f t="shared" si="4"/>
        <v>42.953091684434966</v>
      </c>
      <c r="P7" s="17">
        <v>1873</v>
      </c>
      <c r="Q7" s="15">
        <f t="shared" si="5"/>
        <v>3.9936034115138592</v>
      </c>
      <c r="R7" s="17">
        <v>1101</v>
      </c>
      <c r="S7" s="15">
        <f t="shared" si="6"/>
        <v>2.3475479744136463</v>
      </c>
      <c r="T7" s="17">
        <v>660</v>
      </c>
      <c r="U7" s="15">
        <f t="shared" si="0"/>
        <v>1.4072494669509594</v>
      </c>
    </row>
    <row r="8" spans="1:21">
      <c r="A8" s="16" t="s">
        <v>51</v>
      </c>
      <c r="B8" s="16"/>
      <c r="C8" s="17">
        <v>4662</v>
      </c>
      <c r="D8" s="17">
        <v>4739</v>
      </c>
      <c r="E8" s="15">
        <f>D8/D3</f>
        <v>0.20141102469293212</v>
      </c>
      <c r="F8" s="17">
        <v>4707</v>
      </c>
      <c r="G8" s="15">
        <f>F8/F3</f>
        <v>0.20140344871849727</v>
      </c>
      <c r="H8" s="17">
        <v>4836</v>
      </c>
      <c r="I8" s="15">
        <f t="shared" si="1"/>
        <v>1.0373230373230373</v>
      </c>
      <c r="J8" s="17">
        <v>5257</v>
      </c>
      <c r="K8" s="15">
        <f t="shared" si="2"/>
        <v>1.1276276276276276</v>
      </c>
      <c r="L8" s="17">
        <v>5514</v>
      </c>
      <c r="M8" s="15">
        <f t="shared" si="3"/>
        <v>1.1827541827541828</v>
      </c>
      <c r="N8" s="14">
        <v>20145</v>
      </c>
      <c r="O8" s="15">
        <f t="shared" si="4"/>
        <v>4.3211068211068211</v>
      </c>
      <c r="P8" s="17">
        <v>6223</v>
      </c>
      <c r="Q8" s="15">
        <f t="shared" si="5"/>
        <v>1.3348348348348349</v>
      </c>
      <c r="R8" s="17">
        <v>6201</v>
      </c>
      <c r="S8" s="15">
        <f t="shared" si="6"/>
        <v>1.33011583011583</v>
      </c>
      <c r="T8" s="17">
        <v>6474</v>
      </c>
      <c r="U8" s="15">
        <f t="shared" si="0"/>
        <v>1.3886743886743886</v>
      </c>
    </row>
    <row r="9" spans="1:21">
      <c r="A9" s="16" t="s">
        <v>52</v>
      </c>
      <c r="B9" s="16"/>
      <c r="C9" s="17">
        <v>1474</v>
      </c>
      <c r="D9" s="17">
        <v>1474</v>
      </c>
      <c r="E9" s="15">
        <f>D9/D3</f>
        <v>6.264609630668537E-2</v>
      </c>
      <c r="F9" s="17">
        <v>1537</v>
      </c>
      <c r="G9" s="15">
        <f>F9/F3</f>
        <v>6.5765264644217197E-2</v>
      </c>
      <c r="H9" s="17">
        <v>1623</v>
      </c>
      <c r="I9" s="15">
        <f t="shared" si="1"/>
        <v>1.1010854816824966</v>
      </c>
      <c r="J9" s="17">
        <v>1678</v>
      </c>
      <c r="K9" s="15">
        <f t="shared" si="2"/>
        <v>1.1383989145183175</v>
      </c>
      <c r="L9" s="17">
        <v>1659</v>
      </c>
      <c r="M9" s="15">
        <f t="shared" si="3"/>
        <v>1.1255088195386702</v>
      </c>
      <c r="N9" s="14">
        <v>20145</v>
      </c>
      <c r="O9" s="15">
        <f t="shared" si="4"/>
        <v>13.666892808683853</v>
      </c>
      <c r="P9" s="17">
        <v>1639</v>
      </c>
      <c r="Q9" s="15">
        <f t="shared" si="5"/>
        <v>1.1119402985074627</v>
      </c>
      <c r="R9" s="17">
        <v>1660</v>
      </c>
      <c r="S9" s="15">
        <f t="shared" si="6"/>
        <v>1.1261872455902306</v>
      </c>
      <c r="T9" s="17">
        <v>1732</v>
      </c>
      <c r="U9" s="15">
        <f t="shared" si="0"/>
        <v>1.175033921302578</v>
      </c>
    </row>
    <row r="10" spans="1:21">
      <c r="A10" s="16" t="s">
        <v>53</v>
      </c>
      <c r="B10" s="16"/>
      <c r="C10" s="17">
        <v>151</v>
      </c>
      <c r="D10" s="17">
        <v>190</v>
      </c>
      <c r="E10" s="15">
        <f>D10/D3</f>
        <v>8.0751413149730122E-3</v>
      </c>
      <c r="F10" s="17">
        <v>173</v>
      </c>
      <c r="G10" s="15">
        <f>F10/F3</f>
        <v>7.4023362286594497E-3</v>
      </c>
      <c r="H10" s="17">
        <v>1768</v>
      </c>
      <c r="I10" s="15">
        <f t="shared" si="1"/>
        <v>11.708609271523178</v>
      </c>
      <c r="J10" s="17">
        <v>147</v>
      </c>
      <c r="K10" s="15">
        <f t="shared" si="2"/>
        <v>0.97350993377483441</v>
      </c>
      <c r="L10" s="17">
        <v>165</v>
      </c>
      <c r="M10" s="15">
        <f t="shared" si="3"/>
        <v>1.0927152317880795</v>
      </c>
      <c r="N10" s="14">
        <v>20145</v>
      </c>
      <c r="O10" s="15">
        <f t="shared" si="4"/>
        <v>133.41059602649005</v>
      </c>
      <c r="P10" s="17">
        <v>940</v>
      </c>
      <c r="Q10" s="15">
        <f t="shared" si="5"/>
        <v>6.2251655629139071</v>
      </c>
      <c r="R10" s="17">
        <v>215</v>
      </c>
      <c r="S10" s="15">
        <f t="shared" si="6"/>
        <v>1.423841059602649</v>
      </c>
      <c r="T10" s="17">
        <v>100</v>
      </c>
      <c r="U10" s="15">
        <f t="shared" si="0"/>
        <v>0.66225165562913912</v>
      </c>
    </row>
    <row r="11" spans="1:21">
      <c r="A11" s="13" t="s">
        <v>54</v>
      </c>
      <c r="B11" s="13"/>
      <c r="C11" s="14">
        <v>-5334</v>
      </c>
      <c r="D11" s="14">
        <v>-5398</v>
      </c>
      <c r="E11" s="15">
        <f>D11/D3</f>
        <v>-0.22941901483275956</v>
      </c>
      <c r="F11" s="14">
        <v>-5269</v>
      </c>
      <c r="G11" s="15">
        <f>F11/F3</f>
        <v>-0.22545034444396903</v>
      </c>
      <c r="H11" s="14">
        <v>-5353</v>
      </c>
      <c r="I11" s="15">
        <f t="shared" si="1"/>
        <v>1.0035620547431572</v>
      </c>
      <c r="J11" s="14">
        <v>-4342</v>
      </c>
      <c r="K11" s="15">
        <f t="shared" si="2"/>
        <v>0.81402324709411322</v>
      </c>
      <c r="L11" s="14">
        <v>-4085</v>
      </c>
      <c r="M11" s="15">
        <f t="shared" si="3"/>
        <v>0.7658417697787776</v>
      </c>
      <c r="N11" s="14">
        <v>20145</v>
      </c>
      <c r="O11" s="15">
        <f t="shared" si="4"/>
        <v>-3.7767154105736784</v>
      </c>
      <c r="P11" s="14">
        <v>-2884</v>
      </c>
      <c r="Q11" s="15">
        <f t="shared" si="5"/>
        <v>0.54068241469816269</v>
      </c>
      <c r="R11" s="14">
        <v>-4005</v>
      </c>
      <c r="S11" s="15">
        <f t="shared" si="6"/>
        <v>0.75084364454443198</v>
      </c>
      <c r="T11" s="14">
        <v>-4356</v>
      </c>
      <c r="U11" s="15">
        <f t="shared" si="0"/>
        <v>0.81664791901012368</v>
      </c>
    </row>
    <row r="12" spans="1:21">
      <c r="A12" s="16" t="s">
        <v>55</v>
      </c>
      <c r="B12" s="16"/>
      <c r="C12" s="17">
        <v>-6063</v>
      </c>
      <c r="D12" s="17">
        <v>-6012</v>
      </c>
      <c r="E12" s="15">
        <f>D12/D3</f>
        <v>-0.25551447150325129</v>
      </c>
      <c r="F12" s="17">
        <v>-5863</v>
      </c>
      <c r="G12" s="15">
        <f>F12/F3</f>
        <v>-0.25086645843138933</v>
      </c>
      <c r="H12" s="17">
        <v>-6044</v>
      </c>
      <c r="I12" s="15">
        <f t="shared" si="1"/>
        <v>0.99686623783605477</v>
      </c>
      <c r="J12" s="17">
        <v>-4861</v>
      </c>
      <c r="K12" s="15">
        <f t="shared" si="2"/>
        <v>0.80174830941777997</v>
      </c>
      <c r="L12" s="17">
        <v>-4833</v>
      </c>
      <c r="M12" s="15">
        <f t="shared" si="3"/>
        <v>0.79713013359722906</v>
      </c>
      <c r="N12" s="14">
        <v>20145</v>
      </c>
      <c r="O12" s="15">
        <f t="shared" si="4"/>
        <v>-3.322612568035626</v>
      </c>
      <c r="P12" s="17">
        <v>-3821</v>
      </c>
      <c r="Q12" s="15">
        <f t="shared" si="5"/>
        <v>0.63021606465446145</v>
      </c>
      <c r="R12" s="17">
        <v>-4606</v>
      </c>
      <c r="S12" s="15">
        <f t="shared" si="6"/>
        <v>0.75968992248062017</v>
      </c>
      <c r="T12" s="17">
        <v>-5111</v>
      </c>
      <c r="U12" s="15">
        <f t="shared" si="0"/>
        <v>0.84298202210127005</v>
      </c>
    </row>
    <row r="13" spans="1:21">
      <c r="A13" s="16" t="s">
        <v>56</v>
      </c>
      <c r="B13" s="16"/>
      <c r="C13" s="17">
        <v>1193</v>
      </c>
      <c r="D13" s="17">
        <v>1126</v>
      </c>
      <c r="E13" s="15">
        <f>D13/D3</f>
        <v>4.7855837477155848E-2</v>
      </c>
      <c r="F13" s="17">
        <v>1158</v>
      </c>
      <c r="G13" s="15">
        <f>F13/F3</f>
        <v>4.9548585854263832E-2</v>
      </c>
      <c r="H13" s="17">
        <v>1186</v>
      </c>
      <c r="I13" s="15">
        <f t="shared" si="1"/>
        <v>0.99413243922883487</v>
      </c>
      <c r="J13" s="17">
        <v>1086</v>
      </c>
      <c r="K13" s="15">
        <f t="shared" si="2"/>
        <v>0.91031014249790443</v>
      </c>
      <c r="L13" s="17">
        <v>1262</v>
      </c>
      <c r="M13" s="15">
        <f t="shared" si="3"/>
        <v>1.0578373847443421</v>
      </c>
      <c r="N13" s="14">
        <v>20145</v>
      </c>
      <c r="O13" s="15">
        <f t="shared" si="4"/>
        <v>16.886001676445936</v>
      </c>
      <c r="P13" s="17">
        <v>1416</v>
      </c>
      <c r="Q13" s="15">
        <f t="shared" si="5"/>
        <v>1.1869237217099748</v>
      </c>
      <c r="R13" s="17">
        <v>1088</v>
      </c>
      <c r="S13" s="15">
        <f t="shared" si="6"/>
        <v>0.911986588432523</v>
      </c>
      <c r="T13" s="17">
        <v>1234</v>
      </c>
      <c r="U13" s="15">
        <f t="shared" si="0"/>
        <v>1.0343671416596816</v>
      </c>
    </row>
    <row r="14" spans="1:21">
      <c r="A14" s="16" t="s">
        <v>57</v>
      </c>
      <c r="B14" s="16"/>
      <c r="C14" s="17">
        <v>-570</v>
      </c>
      <c r="D14" s="17">
        <v>-877</v>
      </c>
      <c r="E14" s="15">
        <f>D14/D3</f>
        <v>-3.7273152280164902E-2</v>
      </c>
      <c r="F14" s="17">
        <v>-705</v>
      </c>
      <c r="G14" s="15">
        <f>F14/F3</f>
        <v>-3.0165589833554406E-2</v>
      </c>
      <c r="H14" s="17">
        <v>-1168</v>
      </c>
      <c r="I14" s="15">
        <f t="shared" si="1"/>
        <v>2.049122807017544</v>
      </c>
      <c r="J14" s="17">
        <v>-675</v>
      </c>
      <c r="K14" s="15">
        <f t="shared" si="2"/>
        <v>1.1842105263157894</v>
      </c>
      <c r="L14" s="17">
        <v>-597</v>
      </c>
      <c r="M14" s="15">
        <f t="shared" si="3"/>
        <v>1.0473684210526315</v>
      </c>
      <c r="N14" s="14">
        <v>20145</v>
      </c>
      <c r="O14" s="15">
        <f t="shared" si="4"/>
        <v>-35.342105263157897</v>
      </c>
      <c r="P14" s="17">
        <v>-1124</v>
      </c>
      <c r="Q14" s="15">
        <f t="shared" si="5"/>
        <v>1.9719298245614034</v>
      </c>
      <c r="R14" s="17">
        <v>-646</v>
      </c>
      <c r="S14" s="15">
        <f t="shared" si="6"/>
        <v>1.1333333333333333</v>
      </c>
      <c r="T14" s="17">
        <v>-102</v>
      </c>
      <c r="U14" s="15">
        <f t="shared" si="0"/>
        <v>0.17894736842105263</v>
      </c>
    </row>
    <row r="15" spans="1:21">
      <c r="A15" s="16" t="s">
        <v>58</v>
      </c>
      <c r="B15" s="16"/>
      <c r="C15" s="17">
        <v>106</v>
      </c>
      <c r="D15" s="17">
        <v>365</v>
      </c>
      <c r="E15" s="15">
        <f>D15/D3</f>
        <v>1.5512771473500787E-2</v>
      </c>
      <c r="F15" s="17">
        <v>141</v>
      </c>
      <c r="G15" s="15">
        <f>F15/F3</f>
        <v>6.0331179667108808E-3</v>
      </c>
      <c r="H15" s="17">
        <v>673</v>
      </c>
      <c r="I15" s="15">
        <f t="shared" si="1"/>
        <v>6.3490566037735849</v>
      </c>
      <c r="J15" s="17">
        <v>108</v>
      </c>
      <c r="K15" s="15">
        <f t="shared" si="2"/>
        <v>1.0188679245283019</v>
      </c>
      <c r="L15" s="17">
        <v>83</v>
      </c>
      <c r="M15" s="15">
        <f t="shared" si="3"/>
        <v>0.78301886792452835</v>
      </c>
      <c r="N15" s="14">
        <v>20145</v>
      </c>
      <c r="O15" s="15">
        <f t="shared" si="4"/>
        <v>190.04716981132074</v>
      </c>
      <c r="P15" s="17">
        <v>645</v>
      </c>
      <c r="Q15" s="15">
        <f t="shared" si="5"/>
        <v>6.0849056603773581</v>
      </c>
      <c r="R15" s="17">
        <v>159</v>
      </c>
      <c r="S15" s="15">
        <f t="shared" si="6"/>
        <v>1.5</v>
      </c>
      <c r="T15" s="17">
        <v>-377</v>
      </c>
      <c r="U15" s="15">
        <f t="shared" si="0"/>
        <v>-3.5566037735849059</v>
      </c>
    </row>
    <row r="16" spans="1:21">
      <c r="A16" s="16" t="s">
        <v>59</v>
      </c>
      <c r="B16" s="16"/>
      <c r="C16" s="17">
        <v>15502</v>
      </c>
      <c r="D16" s="17">
        <v>13843</v>
      </c>
      <c r="E16" s="15">
        <f>D16/D3</f>
        <v>0.58833779591142843</v>
      </c>
      <c r="F16" s="17">
        <v>14614</v>
      </c>
      <c r="G16" s="15">
        <f>F16/F3</f>
        <v>0.62530486500363702</v>
      </c>
      <c r="H16" s="17">
        <v>15859</v>
      </c>
      <c r="I16" s="15">
        <f t="shared" si="1"/>
        <v>1.0230292865436719</v>
      </c>
      <c r="J16" s="17">
        <v>15104</v>
      </c>
      <c r="K16" s="15">
        <f t="shared" si="2"/>
        <v>0.97432589343310538</v>
      </c>
      <c r="L16" s="17">
        <v>14462</v>
      </c>
      <c r="M16" s="15">
        <f t="shared" si="3"/>
        <v>0.9329118823377629</v>
      </c>
      <c r="N16" s="14">
        <v>20145</v>
      </c>
      <c r="O16" s="15">
        <f t="shared" si="4"/>
        <v>1.299509740678622</v>
      </c>
      <c r="P16" s="17">
        <v>18365</v>
      </c>
      <c r="Q16" s="15">
        <f t="shared" si="5"/>
        <v>1.1846858469874855</v>
      </c>
      <c r="R16" s="17">
        <v>18574</v>
      </c>
      <c r="S16" s="15">
        <f t="shared" si="6"/>
        <v>1.1981679783253774</v>
      </c>
      <c r="T16" s="17">
        <v>18922</v>
      </c>
      <c r="U16" s="15">
        <f t="shared" si="0"/>
        <v>1.220616694620049</v>
      </c>
    </row>
    <row r="17" spans="1:21">
      <c r="A17" s="13" t="s">
        <v>60</v>
      </c>
      <c r="B17" s="13"/>
      <c r="C17" s="14">
        <v>-10169</v>
      </c>
      <c r="D17" s="14">
        <v>-10469</v>
      </c>
      <c r="E17" s="15">
        <f>D17/D3</f>
        <v>-0.44494028645501299</v>
      </c>
      <c r="F17" s="14">
        <v>-9918</v>
      </c>
      <c r="G17" s="15">
        <f>F17/F3</f>
        <v>-0.42437208506268453</v>
      </c>
      <c r="H17" s="14">
        <v>-11846</v>
      </c>
      <c r="I17" s="15">
        <f t="shared" si="1"/>
        <v>1.1649129707935884</v>
      </c>
      <c r="J17" s="14">
        <v>-10294</v>
      </c>
      <c r="K17" s="15">
        <f t="shared" si="2"/>
        <v>1.012292260792605</v>
      </c>
      <c r="L17" s="14">
        <v>-10443</v>
      </c>
      <c r="M17" s="15">
        <f t="shared" si="3"/>
        <v>1.0269446356573901</v>
      </c>
      <c r="N17" s="14">
        <v>20145</v>
      </c>
      <c r="O17" s="15">
        <f t="shared" si="4"/>
        <v>-1.981020749336218</v>
      </c>
      <c r="P17" s="14">
        <v>-12372</v>
      </c>
      <c r="Q17" s="15">
        <f t="shared" si="5"/>
        <v>1.2166388042088701</v>
      </c>
      <c r="R17" s="14">
        <v>-11380</v>
      </c>
      <c r="S17" s="15">
        <f t="shared" si="6"/>
        <v>1.119087422558757</v>
      </c>
      <c r="T17" s="14">
        <v>-11552</v>
      </c>
      <c r="U17" s="15">
        <f t="shared" si="0"/>
        <v>1.1360015734093813</v>
      </c>
    </row>
    <row r="18" spans="1:21">
      <c r="A18" s="16" t="s">
        <v>61</v>
      </c>
      <c r="B18" s="16"/>
      <c r="C18" s="17">
        <v>-8920</v>
      </c>
      <c r="D18" s="17">
        <v>-9473</v>
      </c>
      <c r="E18" s="15">
        <f>D18/D3</f>
        <v>-0.40260954566704915</v>
      </c>
      <c r="F18" s="17">
        <v>-8886</v>
      </c>
      <c r="G18" s="15">
        <f>F18/F3</f>
        <v>-0.38021479611484316</v>
      </c>
      <c r="H18" s="17">
        <v>-10801</v>
      </c>
      <c r="I18" s="15">
        <f t="shared" si="1"/>
        <v>1.2108744394618833</v>
      </c>
      <c r="J18" s="17">
        <v>-9164</v>
      </c>
      <c r="K18" s="15">
        <f t="shared" si="2"/>
        <v>1.0273542600896861</v>
      </c>
      <c r="L18" s="17">
        <v>-9507</v>
      </c>
      <c r="M18" s="15">
        <f t="shared" si="3"/>
        <v>1.0658071748878923</v>
      </c>
      <c r="N18" s="14">
        <v>20145</v>
      </c>
      <c r="O18" s="15">
        <f t="shared" si="4"/>
        <v>-2.258408071748879</v>
      </c>
      <c r="P18" s="17">
        <v>-11734</v>
      </c>
      <c r="Q18" s="15">
        <f t="shared" si="5"/>
        <v>1.3154708520179372</v>
      </c>
      <c r="R18" s="17">
        <v>-10087</v>
      </c>
      <c r="S18" s="15">
        <f t="shared" si="6"/>
        <v>1.1308295964125561</v>
      </c>
      <c r="T18" s="17">
        <v>-10334</v>
      </c>
      <c r="U18" s="15">
        <f t="shared" si="0"/>
        <v>1.1585201793721973</v>
      </c>
    </row>
    <row r="19" spans="1:21">
      <c r="A19" s="16" t="s">
        <v>62</v>
      </c>
      <c r="B19" s="16"/>
      <c r="C19" s="17">
        <v>-1209</v>
      </c>
      <c r="D19" s="17">
        <v>-1028</v>
      </c>
      <c r="E19" s="15">
        <f>D19/D3</f>
        <v>-4.3690764588380296E-2</v>
      </c>
      <c r="F19" s="17">
        <v>-1116</v>
      </c>
      <c r="G19" s="15">
        <f>F19/F3</f>
        <v>-4.7751486885456336E-2</v>
      </c>
      <c r="H19" s="17">
        <v>-1144</v>
      </c>
      <c r="I19" s="15">
        <f t="shared" si="1"/>
        <v>0.94623655913978499</v>
      </c>
      <c r="J19" s="17">
        <v>-1182</v>
      </c>
      <c r="K19" s="15">
        <f t="shared" si="2"/>
        <v>0.97766749379652607</v>
      </c>
      <c r="L19" s="17">
        <v>-1010</v>
      </c>
      <c r="M19" s="15">
        <f t="shared" si="3"/>
        <v>0.83540115798180314</v>
      </c>
      <c r="N19" s="14">
        <v>20145</v>
      </c>
      <c r="O19" s="15">
        <f t="shared" si="4"/>
        <v>-16.662531017369727</v>
      </c>
      <c r="P19" s="17">
        <v>-1033</v>
      </c>
      <c r="Q19" s="15">
        <f t="shared" si="5"/>
        <v>0.85442514474772535</v>
      </c>
      <c r="R19" s="17">
        <v>-1368</v>
      </c>
      <c r="S19" s="15">
        <f t="shared" si="6"/>
        <v>1.1315136476426799</v>
      </c>
      <c r="T19" s="17">
        <v>-1366</v>
      </c>
      <c r="U19" s="15">
        <f t="shared" si="0"/>
        <v>1.1298593879239041</v>
      </c>
    </row>
    <row r="20" spans="1:21">
      <c r="A20" s="16" t="s">
        <v>63</v>
      </c>
      <c r="B20" s="16"/>
      <c r="C20" s="17">
        <v>-40</v>
      </c>
      <c r="D20" s="17">
        <v>32</v>
      </c>
      <c r="E20" s="15">
        <f>D20/D3</f>
        <v>1.3600238004165073E-3</v>
      </c>
      <c r="F20" s="17">
        <v>84</v>
      </c>
      <c r="G20" s="15">
        <f>F20/F3</f>
        <v>3.594197937614993E-3</v>
      </c>
      <c r="H20" s="17">
        <v>99</v>
      </c>
      <c r="I20" s="15">
        <f t="shared" si="1"/>
        <v>-2.4750000000000001</v>
      </c>
      <c r="J20" s="17">
        <v>52</v>
      </c>
      <c r="K20" s="15">
        <f t="shared" si="2"/>
        <v>-1.3</v>
      </c>
      <c r="L20" s="17">
        <v>74</v>
      </c>
      <c r="M20" s="15">
        <f t="shared" si="3"/>
        <v>-1.85</v>
      </c>
      <c r="N20" s="14">
        <v>20145</v>
      </c>
      <c r="O20" s="15">
        <f t="shared" si="4"/>
        <v>-503.625</v>
      </c>
      <c r="P20" s="17">
        <v>395</v>
      </c>
      <c r="Q20" s="15">
        <f t="shared" si="5"/>
        <v>-9.875</v>
      </c>
      <c r="R20" s="17">
        <v>75</v>
      </c>
      <c r="S20" s="15">
        <f t="shared" si="6"/>
        <v>-1.875</v>
      </c>
      <c r="T20" s="17">
        <v>148</v>
      </c>
      <c r="U20" s="15">
        <f t="shared" si="0"/>
        <v>-3.7</v>
      </c>
    </row>
    <row r="21" spans="1:21">
      <c r="A21" s="13" t="s">
        <v>64</v>
      </c>
      <c r="B21" s="13"/>
      <c r="C21" s="14">
        <v>5333</v>
      </c>
      <c r="D21" s="14">
        <v>3374</v>
      </c>
      <c r="E21" s="15">
        <f>D21/D3</f>
        <v>0.1433975094564155</v>
      </c>
      <c r="F21" s="14">
        <v>4696</v>
      </c>
      <c r="G21" s="15">
        <f>F21/F3</f>
        <v>0.20093277994095246</v>
      </c>
      <c r="H21" s="14">
        <v>4013</v>
      </c>
      <c r="I21" s="15">
        <f t="shared" si="1"/>
        <v>0.75248453028314266</v>
      </c>
      <c r="J21" s="14">
        <v>4810</v>
      </c>
      <c r="K21" s="15">
        <f t="shared" si="2"/>
        <v>0.90193137071066942</v>
      </c>
      <c r="L21" s="14">
        <v>4019</v>
      </c>
      <c r="M21" s="15">
        <f t="shared" si="3"/>
        <v>0.75360960060003745</v>
      </c>
      <c r="N21" s="14">
        <v>20145</v>
      </c>
      <c r="O21" s="15">
        <f t="shared" si="4"/>
        <v>3.7774235889743109</v>
      </c>
      <c r="P21" s="14">
        <v>5993</v>
      </c>
      <c r="Q21" s="15">
        <f t="shared" si="5"/>
        <v>1.1237577348584287</v>
      </c>
      <c r="R21" s="14">
        <v>7194</v>
      </c>
      <c r="S21" s="15">
        <f t="shared" si="6"/>
        <v>1.3489593099568724</v>
      </c>
      <c r="T21" s="14">
        <v>7370</v>
      </c>
      <c r="U21" s="15">
        <f t="shared" si="0"/>
        <v>1.3819613725857867</v>
      </c>
    </row>
    <row r="22" spans="1:21">
      <c r="A22" s="16" t="s">
        <v>65</v>
      </c>
      <c r="B22" s="16"/>
      <c r="C22" s="17">
        <v>-2709</v>
      </c>
      <c r="D22" s="17">
        <v>-2104</v>
      </c>
      <c r="E22" s="15">
        <f>D22/D3</f>
        <v>-8.9421564877385354E-2</v>
      </c>
      <c r="F22" s="17">
        <v>-1987</v>
      </c>
      <c r="G22" s="15">
        <f>F22/F3</f>
        <v>-8.5019896452868934E-2</v>
      </c>
      <c r="H22" s="17">
        <v>-916</v>
      </c>
      <c r="I22" s="15">
        <f t="shared" si="1"/>
        <v>0.33813215208564046</v>
      </c>
      <c r="J22" s="17">
        <v>-1868</v>
      </c>
      <c r="K22" s="15">
        <f t="shared" si="2"/>
        <v>0.68955334071613139</v>
      </c>
      <c r="L22" s="17">
        <v>-2185</v>
      </c>
      <c r="M22" s="15">
        <f t="shared" si="3"/>
        <v>0.80657069029162054</v>
      </c>
      <c r="N22" s="14">
        <v>20145</v>
      </c>
      <c r="O22" s="15">
        <f t="shared" si="4"/>
        <v>-7.436323366555925</v>
      </c>
      <c r="P22" s="17">
        <v>-722</v>
      </c>
      <c r="Q22" s="15">
        <f t="shared" si="5"/>
        <v>0.26651901070505724</v>
      </c>
      <c r="R22" s="17">
        <v>-3049</v>
      </c>
      <c r="S22" s="15">
        <f t="shared" si="6"/>
        <v>1.1255075673680326</v>
      </c>
      <c r="T22" s="17">
        <v>-2319</v>
      </c>
      <c r="U22" s="15">
        <f t="shared" si="0"/>
        <v>0.85603543743078625</v>
      </c>
    </row>
    <row r="23" spans="1:21">
      <c r="A23" s="16" t="s">
        <v>66</v>
      </c>
      <c r="B23" s="16"/>
      <c r="C23" s="17">
        <v>855</v>
      </c>
      <c r="D23" s="17">
        <v>2058</v>
      </c>
      <c r="E23" s="15">
        <f>D23/D3</f>
        <v>8.7466530664286626E-2</v>
      </c>
      <c r="F23" s="17">
        <v>745</v>
      </c>
      <c r="G23" s="15">
        <f>F23/F3</f>
        <v>3.1877112660990116E-2</v>
      </c>
      <c r="H23" s="17">
        <v>-167</v>
      </c>
      <c r="I23" s="15">
        <f t="shared" si="1"/>
        <v>-0.19532163742690059</v>
      </c>
      <c r="J23" s="17">
        <v>548</v>
      </c>
      <c r="K23" s="15">
        <f t="shared" si="2"/>
        <v>0.64093567251461991</v>
      </c>
      <c r="L23" s="17">
        <v>1933</v>
      </c>
      <c r="M23" s="15">
        <f t="shared" si="3"/>
        <v>2.2608187134502926</v>
      </c>
      <c r="N23" s="14">
        <v>20145</v>
      </c>
      <c r="O23" s="15">
        <f t="shared" si="4"/>
        <v>23.561403508771932</v>
      </c>
      <c r="P23" s="17">
        <v>-325</v>
      </c>
      <c r="Q23" s="15">
        <f t="shared" si="5"/>
        <v>-0.38011695906432746</v>
      </c>
      <c r="R23" s="17">
        <v>456</v>
      </c>
      <c r="S23" s="15">
        <f t="shared" si="6"/>
        <v>0.53333333333333333</v>
      </c>
      <c r="T23" s="17">
        <v>-208</v>
      </c>
      <c r="U23" s="15">
        <f t="shared" si="0"/>
        <v>-0.24327485380116959</v>
      </c>
    </row>
    <row r="24" spans="1:21">
      <c r="A24" s="13" t="s">
        <v>67</v>
      </c>
      <c r="B24" s="13"/>
      <c r="C24" s="14">
        <v>3479</v>
      </c>
      <c r="D24" s="14">
        <v>3328</v>
      </c>
      <c r="E24" s="15">
        <f>D24/D3</f>
        <v>0.14144247524331677</v>
      </c>
      <c r="F24" s="14">
        <v>3454</v>
      </c>
      <c r="G24" s="15">
        <f>F24/F3</f>
        <v>0.14778999614907365</v>
      </c>
      <c r="H24" s="14">
        <v>2930</v>
      </c>
      <c r="I24" s="15">
        <f t="shared" si="1"/>
        <v>0.8421960333429146</v>
      </c>
      <c r="J24" s="14">
        <v>3490</v>
      </c>
      <c r="K24" s="15">
        <f t="shared" si="2"/>
        <v>1.0031618281115262</v>
      </c>
      <c r="L24" s="14">
        <v>3767</v>
      </c>
      <c r="M24" s="15">
        <f t="shared" si="3"/>
        <v>1.0827824087381432</v>
      </c>
      <c r="N24" s="14">
        <v>20145</v>
      </c>
      <c r="O24" s="15">
        <f t="shared" si="4"/>
        <v>5.7904570278815752</v>
      </c>
      <c r="P24" s="14">
        <v>4946</v>
      </c>
      <c r="Q24" s="15">
        <f t="shared" si="5"/>
        <v>1.4216728945099166</v>
      </c>
      <c r="R24" s="14">
        <v>4601</v>
      </c>
      <c r="S24" s="15">
        <f t="shared" si="6"/>
        <v>1.3225064673756826</v>
      </c>
      <c r="T24" s="14">
        <v>4843</v>
      </c>
      <c r="U24" s="15">
        <f t="shared" si="0"/>
        <v>1.3920666858292612</v>
      </c>
    </row>
    <row r="25" spans="1:21">
      <c r="A25" s="16" t="s">
        <v>68</v>
      </c>
      <c r="B25" s="16"/>
      <c r="C25" s="17">
        <v>3285</v>
      </c>
      <c r="D25" s="17">
        <v>3122</v>
      </c>
      <c r="E25" s="15">
        <f>D25/D3</f>
        <v>0.13268732202813549</v>
      </c>
      <c r="F25" s="17">
        <v>3308</v>
      </c>
      <c r="G25" s="15">
        <f>F25/F3</f>
        <v>0.14154293782893329</v>
      </c>
      <c r="H25" s="17">
        <v>2919</v>
      </c>
      <c r="I25" s="15">
        <f t="shared" si="1"/>
        <v>0.8885844748858448</v>
      </c>
      <c r="J25" s="17">
        <v>3482</v>
      </c>
      <c r="K25" s="15">
        <f t="shared" si="2"/>
        <v>1.0599695585996955</v>
      </c>
      <c r="L25" s="17">
        <v>3748</v>
      </c>
      <c r="M25" s="15">
        <f t="shared" si="3"/>
        <v>1.1409436834094369</v>
      </c>
      <c r="N25" s="14">
        <v>20145</v>
      </c>
      <c r="O25" s="15">
        <f t="shared" si="4"/>
        <v>6.1324200913242013</v>
      </c>
      <c r="P25" s="17">
        <v>4908</v>
      </c>
      <c r="Q25" s="15">
        <f t="shared" si="5"/>
        <v>1.4940639269406393</v>
      </c>
      <c r="R25" s="17">
        <v>4551</v>
      </c>
      <c r="S25" s="15">
        <f t="shared" si="6"/>
        <v>1.3853881278538813</v>
      </c>
      <c r="T25" s="17">
        <v>4766</v>
      </c>
      <c r="U25" s="15">
        <f t="shared" si="0"/>
        <v>1.4508371385083714</v>
      </c>
    </row>
    <row r="26" spans="1:21" ht="15.75" thickBot="1">
      <c r="A26" s="18" t="s">
        <v>69</v>
      </c>
      <c r="B26" s="18"/>
      <c r="C26" s="19">
        <v>194</v>
      </c>
      <c r="D26" s="19">
        <v>206</v>
      </c>
      <c r="E26" s="20">
        <f>D26/D3</f>
        <v>8.7551532151812651E-3</v>
      </c>
      <c r="F26" s="19">
        <v>146</v>
      </c>
      <c r="G26" s="20">
        <f>F26/F3</f>
        <v>6.2470583201403446E-3</v>
      </c>
      <c r="H26" s="19">
        <v>11</v>
      </c>
      <c r="I26" s="20">
        <f>H26/H3</f>
        <v>4.7588146225394768E-4</v>
      </c>
      <c r="J26" s="19">
        <v>8</v>
      </c>
      <c r="K26" s="15">
        <f t="shared" si="2"/>
        <v>4.1237113402061855E-2</v>
      </c>
      <c r="L26" s="19">
        <v>19</v>
      </c>
      <c r="M26" s="15">
        <f t="shared" si="3"/>
        <v>9.7938144329896906E-2</v>
      </c>
      <c r="N26" s="14">
        <v>20145</v>
      </c>
      <c r="O26" s="15">
        <f t="shared" si="4"/>
        <v>103.84020618556701</v>
      </c>
      <c r="P26" s="19">
        <v>38</v>
      </c>
      <c r="Q26" s="15">
        <f t="shared" si="5"/>
        <v>0.19587628865979381</v>
      </c>
      <c r="R26" s="19">
        <v>50</v>
      </c>
      <c r="S26" s="15">
        <f t="shared" si="6"/>
        <v>0.25773195876288657</v>
      </c>
      <c r="T26" s="19">
        <v>77</v>
      </c>
      <c r="U26" s="15">
        <f t="shared" si="0"/>
        <v>0.39690721649484534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L1" sqref="L1:L1048576"/>
    </sheetView>
  </sheetViews>
  <sheetFormatPr defaultRowHeight="15"/>
  <cols>
    <col min="1" max="1" width="9" customWidth="1"/>
    <col min="2" max="2" width="76.42578125" customWidth="1"/>
    <col min="3" max="3" width="21.7109375" customWidth="1"/>
    <col min="4" max="4" width="20.42578125" customWidth="1"/>
    <col min="5" max="5" width="14.28515625" customWidth="1"/>
    <col min="6" max="6" width="13.5703125" customWidth="1"/>
    <col min="8" max="8" width="15" customWidth="1"/>
    <col min="10" max="10" width="15.28515625" customWidth="1"/>
    <col min="12" max="12" width="14" customWidth="1"/>
    <col min="14" max="14" width="14.28515625" customWidth="1"/>
    <col min="16" max="16" width="13.28515625" customWidth="1"/>
    <col min="18" max="18" width="13.42578125" customWidth="1"/>
    <col min="20" max="20" width="14.85546875" customWidth="1"/>
  </cols>
  <sheetData>
    <row r="1" spans="1:21">
      <c r="A1" s="10"/>
      <c r="B1" s="11" t="s">
        <v>34</v>
      </c>
      <c r="C1" s="10" t="s">
        <v>35</v>
      </c>
      <c r="D1" s="12" t="s">
        <v>32</v>
      </c>
      <c r="E1" s="10" t="s">
        <v>36</v>
      </c>
      <c r="F1" s="12" t="s">
        <v>32</v>
      </c>
      <c r="G1" s="10" t="s">
        <v>37</v>
      </c>
      <c r="H1" s="12" t="s">
        <v>32</v>
      </c>
      <c r="I1" s="10" t="s">
        <v>38</v>
      </c>
      <c r="J1" s="12" t="s">
        <v>32</v>
      </c>
      <c r="K1" s="10" t="s">
        <v>39</v>
      </c>
      <c r="L1" s="12" t="s">
        <v>32</v>
      </c>
      <c r="M1" s="10" t="s">
        <v>40</v>
      </c>
      <c r="N1" s="12" t="s">
        <v>32</v>
      </c>
      <c r="O1" s="10" t="s">
        <v>41</v>
      </c>
      <c r="P1" s="12" t="s">
        <v>32</v>
      </c>
      <c r="Q1" s="10" t="s">
        <v>42</v>
      </c>
      <c r="R1" s="12" t="s">
        <v>32</v>
      </c>
      <c r="S1" s="10" t="s">
        <v>43</v>
      </c>
      <c r="T1" s="12" t="s">
        <v>32</v>
      </c>
      <c r="U1" s="10" t="s">
        <v>44</v>
      </c>
    </row>
    <row r="2" spans="1:21">
      <c r="A2" s="13" t="s">
        <v>45</v>
      </c>
      <c r="B2" s="13"/>
      <c r="C2" s="14">
        <v>20836</v>
      </c>
      <c r="D2" s="15">
        <f>C2/C3</f>
        <v>0.79077004819917263</v>
      </c>
      <c r="E2" s="14">
        <v>19241</v>
      </c>
      <c r="F2" s="15">
        <f>E2/E3</f>
        <v>0.81775681074418805</v>
      </c>
      <c r="G2" s="14">
        <v>19883</v>
      </c>
      <c r="H2" s="15">
        <f>G2/G3</f>
        <v>0.85075520944760596</v>
      </c>
      <c r="I2" s="14">
        <v>21212</v>
      </c>
      <c r="J2" s="15">
        <f>I2/I3</f>
        <v>0.91767250703006709</v>
      </c>
      <c r="K2" s="14">
        <v>19446</v>
      </c>
      <c r="L2" s="15">
        <f>K2/K3</f>
        <v>0.9107343574372424</v>
      </c>
      <c r="M2" s="14">
        <v>18547</v>
      </c>
      <c r="N2" s="15">
        <f>M2/M3</f>
        <v>0.82791715025444157</v>
      </c>
      <c r="O2" s="14">
        <v>20145</v>
      </c>
      <c r="P2" s="15">
        <f>O2/O3</f>
        <v>0.83007128435452637</v>
      </c>
      <c r="Q2" s="14">
        <v>21249</v>
      </c>
      <c r="R2" s="15">
        <f>Q2/Q3</f>
        <v>0.8140131780570028</v>
      </c>
      <c r="S2" s="14">
        <v>22579</v>
      </c>
      <c r="T2" s="15">
        <f>S2/S3</f>
        <v>0.82195121951219507</v>
      </c>
      <c r="U2" s="14">
        <v>23278</v>
      </c>
    </row>
    <row r="3" spans="1:21">
      <c r="A3" s="16" t="s">
        <v>46</v>
      </c>
      <c r="B3" s="16"/>
      <c r="C3" s="17">
        <v>26349</v>
      </c>
      <c r="D3" s="15">
        <v>1</v>
      </c>
      <c r="E3" s="17">
        <v>23529</v>
      </c>
      <c r="F3" s="15">
        <v>1</v>
      </c>
      <c r="G3" s="17">
        <v>23371</v>
      </c>
      <c r="H3" s="15">
        <v>1</v>
      </c>
      <c r="I3" s="17">
        <v>23115</v>
      </c>
      <c r="J3" s="15">
        <v>1</v>
      </c>
      <c r="K3" s="17">
        <v>21352</v>
      </c>
      <c r="L3" s="15">
        <v>1</v>
      </c>
      <c r="M3" s="17">
        <v>22402</v>
      </c>
      <c r="N3" s="15">
        <v>1</v>
      </c>
      <c r="O3" s="17">
        <v>24269</v>
      </c>
      <c r="P3" s="15">
        <v>1</v>
      </c>
      <c r="Q3" s="17">
        <v>26104</v>
      </c>
      <c r="R3" s="15">
        <v>1</v>
      </c>
      <c r="S3" s="17">
        <v>27470</v>
      </c>
      <c r="T3" s="15">
        <v>1</v>
      </c>
      <c r="U3" s="17">
        <v>29233</v>
      </c>
    </row>
    <row r="4" spans="1:21">
      <c r="A4" s="16" t="s">
        <v>47</v>
      </c>
      <c r="B4" s="16"/>
      <c r="C4" s="17">
        <v>-13383</v>
      </c>
      <c r="D4" s="15">
        <f>C4/C3</f>
        <v>-0.50791301377661391</v>
      </c>
      <c r="E4" s="17">
        <v>-12707</v>
      </c>
      <c r="F4" s="15">
        <f>E4/E3</f>
        <v>-0.54005695099664242</v>
      </c>
      <c r="G4" s="17">
        <v>-10924</v>
      </c>
      <c r="H4" s="15">
        <f>G4/G3</f>
        <v>-0.46741688417269267</v>
      </c>
      <c r="I4" s="17">
        <v>-11053</v>
      </c>
      <c r="J4" s="15">
        <f>I4/I3</f>
        <v>-0.47817434566298939</v>
      </c>
      <c r="K4" s="17">
        <v>-8494</v>
      </c>
      <c r="L4" s="15">
        <f>K4/K3</f>
        <v>-0.3978081678531285</v>
      </c>
      <c r="M4" s="17">
        <v>-11590</v>
      </c>
      <c r="N4" s="15">
        <f>M4/M3</f>
        <v>-0.51736452102490849</v>
      </c>
      <c r="O4" s="17">
        <v>-12501</v>
      </c>
      <c r="P4" s="15">
        <f>O4/O3</f>
        <v>-0.5151015699039927</v>
      </c>
      <c r="Q4" s="17">
        <v>-13776</v>
      </c>
      <c r="R4" s="15">
        <f>Q4/Q3</f>
        <v>-0.52773521299417714</v>
      </c>
      <c r="S4" s="17">
        <v>-14185</v>
      </c>
      <c r="T4" s="15">
        <f>S4/S3</f>
        <v>-0.51638150709865305</v>
      </c>
      <c r="U4" s="17">
        <v>-15310</v>
      </c>
    </row>
    <row r="5" spans="1:21">
      <c r="A5" s="16" t="s">
        <v>48</v>
      </c>
      <c r="B5" s="16"/>
      <c r="C5" s="17">
        <v>64</v>
      </c>
      <c r="D5" s="15">
        <f>C5/C3</f>
        <v>2.4289346844282517E-3</v>
      </c>
      <c r="E5" s="17">
        <v>137</v>
      </c>
      <c r="F5" s="15">
        <f>E5/E3</f>
        <v>5.8226018955331721E-3</v>
      </c>
      <c r="G5" s="17">
        <v>70</v>
      </c>
      <c r="H5" s="15">
        <f>G5/G3</f>
        <v>2.9951649480124943E-3</v>
      </c>
      <c r="I5" s="17">
        <v>52</v>
      </c>
      <c r="J5" s="15">
        <f>I5/I3</f>
        <v>2.2496214579277524E-3</v>
      </c>
      <c r="K5" s="17">
        <v>64</v>
      </c>
      <c r="L5" s="15">
        <f>K5/K3</f>
        <v>2.9973772948669914E-3</v>
      </c>
      <c r="M5" s="17">
        <v>33</v>
      </c>
      <c r="N5" s="15">
        <f>M5/M3</f>
        <v>1.4730827604678154E-3</v>
      </c>
      <c r="O5" s="17">
        <v>51</v>
      </c>
      <c r="P5" s="15">
        <f>O5/O3</f>
        <v>2.1014462895051298E-3</v>
      </c>
      <c r="Q5" s="17">
        <v>57</v>
      </c>
      <c r="R5" s="15">
        <f>Q5/Q3</f>
        <v>2.1835733987128408E-3</v>
      </c>
      <c r="S5" s="17">
        <v>12</v>
      </c>
      <c r="T5" s="15">
        <f>S5/S3</f>
        <v>4.3684018929741539E-4</v>
      </c>
      <c r="U5" s="17">
        <v>100</v>
      </c>
    </row>
    <row r="6" spans="1:21">
      <c r="A6" s="16" t="s">
        <v>49</v>
      </c>
      <c r="B6" s="16"/>
      <c r="C6" s="17">
        <v>1050</v>
      </c>
      <c r="D6" s="15">
        <f>C6/C3</f>
        <v>3.9849709666401001E-2</v>
      </c>
      <c r="E6" s="17">
        <v>-662</v>
      </c>
      <c r="F6" s="15">
        <f>E6/E3</f>
        <v>-2.8135492371116493E-2</v>
      </c>
      <c r="G6" s="17">
        <v>927</v>
      </c>
      <c r="H6" s="15">
        <f>G6/G3</f>
        <v>3.9664541525822598E-2</v>
      </c>
      <c r="I6" s="17">
        <v>148</v>
      </c>
      <c r="J6" s="15">
        <f>I6/I3</f>
        <v>6.4027687648712953E-3</v>
      </c>
      <c r="K6" s="17">
        <v>-941</v>
      </c>
      <c r="L6" s="15">
        <f>K6/K3</f>
        <v>-4.4070813038591235E-2</v>
      </c>
      <c r="M6" s="17">
        <v>-2647</v>
      </c>
      <c r="N6" s="15">
        <f>M6/M3</f>
        <v>-0.11815909293813052</v>
      </c>
      <c r="O6" s="17">
        <v>-525</v>
      </c>
      <c r="P6" s="15">
        <f>O6/O3</f>
        <v>-2.1632535333141044E-2</v>
      </c>
      <c r="Q6" s="17">
        <v>-1811</v>
      </c>
      <c r="R6" s="15">
        <f>Q6/Q3</f>
        <v>-6.9376340790683416E-2</v>
      </c>
      <c r="S6" s="17">
        <v>105</v>
      </c>
      <c r="T6" s="15">
        <f>S6/S3</f>
        <v>3.8223516563523842E-3</v>
      </c>
      <c r="U6" s="17">
        <v>289</v>
      </c>
    </row>
    <row r="7" spans="1:21">
      <c r="A7" s="16" t="s">
        <v>50</v>
      </c>
      <c r="B7" s="16"/>
      <c r="C7" s="17">
        <v>469</v>
      </c>
      <c r="D7" s="15">
        <f>C7/C3</f>
        <v>1.7799536984325782E-2</v>
      </c>
      <c r="E7" s="17">
        <v>2541</v>
      </c>
      <c r="F7" s="15">
        <f>E7/E3</f>
        <v>0.10799438990182328</v>
      </c>
      <c r="G7" s="17">
        <v>22</v>
      </c>
      <c r="H7" s="15">
        <f>G7/G3</f>
        <v>9.4133755508964102E-4</v>
      </c>
      <c r="I7" s="17">
        <v>723</v>
      </c>
      <c r="J7" s="15">
        <f>I7/I3</f>
        <v>3.1278390655418563E-2</v>
      </c>
      <c r="K7" s="17">
        <v>383</v>
      </c>
      <c r="L7" s="15">
        <f>K7/K3</f>
        <v>1.7937429748969651E-2</v>
      </c>
      <c r="M7" s="17">
        <v>3011</v>
      </c>
      <c r="N7" s="15">
        <f>M7/M3</f>
        <v>0.13440764217480583</v>
      </c>
      <c r="O7" s="17">
        <v>1327</v>
      </c>
      <c r="P7" s="15">
        <f>O7/O3</f>
        <v>5.4678808356339363E-2</v>
      </c>
      <c r="Q7" s="17">
        <v>1873</v>
      </c>
      <c r="R7" s="15">
        <f>Q7/Q3</f>
        <v>7.1751455715599141E-2</v>
      </c>
      <c r="S7" s="17">
        <v>1101</v>
      </c>
      <c r="T7" s="15">
        <f>S7/S3</f>
        <v>4.0080087368037857E-2</v>
      </c>
      <c r="U7" s="17">
        <v>660</v>
      </c>
    </row>
    <row r="8" spans="1:21">
      <c r="A8" s="16" t="s">
        <v>51</v>
      </c>
      <c r="B8" s="16"/>
      <c r="C8" s="17">
        <v>4662</v>
      </c>
      <c r="D8" s="15">
        <f>C8/C3</f>
        <v>0.17693271091882046</v>
      </c>
      <c r="E8" s="17">
        <v>4739</v>
      </c>
      <c r="F8" s="15">
        <f>E8/E3</f>
        <v>0.20141102469293212</v>
      </c>
      <c r="G8" s="17">
        <v>4707</v>
      </c>
      <c r="H8" s="15">
        <f>G8/G3</f>
        <v>0.20140344871849727</v>
      </c>
      <c r="I8" s="17">
        <v>4836</v>
      </c>
      <c r="J8" s="15">
        <f>I8/I3</f>
        <v>0.20921479558728098</v>
      </c>
      <c r="K8" s="17">
        <v>5257</v>
      </c>
      <c r="L8" s="15">
        <f>K8/K3</f>
        <v>0.24620644436118397</v>
      </c>
      <c r="M8" s="17">
        <v>5514</v>
      </c>
      <c r="N8" s="15">
        <f>M8/M3</f>
        <v>0.24613873761271315</v>
      </c>
      <c r="O8" s="17">
        <v>5718</v>
      </c>
      <c r="P8" s="15">
        <f>O8/O3</f>
        <v>0.23560921339981045</v>
      </c>
      <c r="Q8" s="17">
        <v>6223</v>
      </c>
      <c r="R8" s="15">
        <f>Q8/Q3</f>
        <v>0.23839258351210543</v>
      </c>
      <c r="S8" s="17">
        <v>6201</v>
      </c>
      <c r="T8" s="15">
        <f>S8/S3</f>
        <v>0.22573716781943939</v>
      </c>
      <c r="U8" s="17">
        <v>6474</v>
      </c>
    </row>
    <row r="9" spans="1:21">
      <c r="A9" s="16" t="s">
        <v>52</v>
      </c>
      <c r="B9" s="16"/>
      <c r="C9" s="17">
        <v>1474</v>
      </c>
      <c r="D9" s="15">
        <f>C9/C3</f>
        <v>5.594140195073817E-2</v>
      </c>
      <c r="E9" s="17">
        <v>1474</v>
      </c>
      <c r="F9" s="15">
        <f>E9/E3</f>
        <v>6.264609630668537E-2</v>
      </c>
      <c r="G9" s="17">
        <v>1537</v>
      </c>
      <c r="H9" s="15">
        <f>G9/G3</f>
        <v>6.5765264644217197E-2</v>
      </c>
      <c r="I9" s="17">
        <v>1623</v>
      </c>
      <c r="J9" s="15">
        <f>I9/I3</f>
        <v>7.0214146658014273E-2</v>
      </c>
      <c r="K9" s="17">
        <v>1678</v>
      </c>
      <c r="L9" s="15">
        <f>K9/K3</f>
        <v>7.8587485949793937E-2</v>
      </c>
      <c r="M9" s="17">
        <v>1659</v>
      </c>
      <c r="N9" s="15">
        <f>M9/M3</f>
        <v>7.4055887867154724E-2</v>
      </c>
      <c r="O9" s="17">
        <v>1663</v>
      </c>
      <c r="P9" s="15">
        <f>O9/O3</f>
        <v>6.8523630969549637E-2</v>
      </c>
      <c r="Q9" s="17">
        <v>1639</v>
      </c>
      <c r="R9" s="15">
        <f>Q9/Q3</f>
        <v>6.2787312289304315E-2</v>
      </c>
      <c r="S9" s="17">
        <v>1660</v>
      </c>
      <c r="T9" s="15">
        <f>S9/S3</f>
        <v>6.042955951947579E-2</v>
      </c>
      <c r="U9" s="17">
        <v>1732</v>
      </c>
    </row>
    <row r="10" spans="1:21">
      <c r="A10" s="16" t="s">
        <v>53</v>
      </c>
      <c r="B10" s="16"/>
      <c r="C10" s="17">
        <v>151</v>
      </c>
      <c r="D10" s="15">
        <f>C10/C3</f>
        <v>5.7307677710729064E-3</v>
      </c>
      <c r="E10" s="17">
        <v>190</v>
      </c>
      <c r="F10" s="15">
        <f>E10/E3</f>
        <v>8.0751413149730122E-3</v>
      </c>
      <c r="G10" s="17">
        <v>173</v>
      </c>
      <c r="H10" s="15">
        <f>G10/G3</f>
        <v>7.4023362286594497E-3</v>
      </c>
      <c r="I10" s="17">
        <v>1768</v>
      </c>
      <c r="J10" s="15">
        <f>I10/I3</f>
        <v>7.648712956954358E-2</v>
      </c>
      <c r="K10" s="17">
        <v>147</v>
      </c>
      <c r="L10" s="15">
        <f>K10/K3</f>
        <v>6.8846009741476205E-3</v>
      </c>
      <c r="M10" s="17">
        <v>165</v>
      </c>
      <c r="N10" s="15">
        <f>M10/M3</f>
        <v>7.3654138023390766E-3</v>
      </c>
      <c r="O10" s="17">
        <v>143</v>
      </c>
      <c r="P10" s="15">
        <f>O10/O3</f>
        <v>5.8922905764555609E-3</v>
      </c>
      <c r="Q10" s="17">
        <v>940</v>
      </c>
      <c r="R10" s="15">
        <f>Q10/Q3</f>
        <v>3.6009806926141585E-2</v>
      </c>
      <c r="S10" s="17">
        <v>215</v>
      </c>
      <c r="T10" s="15">
        <f>S10/S3</f>
        <v>7.8267200582453587E-3</v>
      </c>
      <c r="U10" s="17">
        <v>100</v>
      </c>
    </row>
    <row r="11" spans="1:21">
      <c r="A11" s="13" t="s">
        <v>54</v>
      </c>
      <c r="B11" s="13"/>
      <c r="C11" s="14">
        <v>-5334</v>
      </c>
      <c r="D11" s="15">
        <f>C11/C3</f>
        <v>-0.20243652510531709</v>
      </c>
      <c r="E11" s="14">
        <v>-5398</v>
      </c>
      <c r="F11" s="15">
        <f>E11/E3</f>
        <v>-0.22941901483275956</v>
      </c>
      <c r="G11" s="14">
        <v>-5269</v>
      </c>
      <c r="H11" s="15">
        <f>G11/G3</f>
        <v>-0.22545034444396903</v>
      </c>
      <c r="I11" s="14">
        <v>-5353</v>
      </c>
      <c r="J11" s="15">
        <f>I11/I3</f>
        <v>-0.23158122431321654</v>
      </c>
      <c r="K11" s="14">
        <v>-4342</v>
      </c>
      <c r="L11" s="15">
        <f>K11/K3</f>
        <v>-0.20335331584863245</v>
      </c>
      <c r="M11" s="14">
        <v>-4085</v>
      </c>
      <c r="N11" s="15">
        <f>M11/M3</f>
        <v>-0.18234979019730382</v>
      </c>
      <c r="O11" s="14">
        <v>-3559</v>
      </c>
      <c r="P11" s="15">
        <f>O11/O3</f>
        <v>-0.1466479871440933</v>
      </c>
      <c r="Q11" s="14">
        <v>-2884</v>
      </c>
      <c r="R11" s="15">
        <f>Q11/Q3</f>
        <v>-0.11048115231382163</v>
      </c>
      <c r="S11" s="14">
        <v>-4005</v>
      </c>
      <c r="T11" s="15">
        <f>S11/S3</f>
        <v>-0.14579541317801237</v>
      </c>
      <c r="U11" s="14">
        <v>-4356</v>
      </c>
    </row>
    <row r="12" spans="1:21">
      <c r="A12" s="16" t="s">
        <v>55</v>
      </c>
      <c r="B12" s="16"/>
      <c r="C12" s="17">
        <v>-6063</v>
      </c>
      <c r="D12" s="15">
        <f>C12/C3</f>
        <v>-0.23010360924513265</v>
      </c>
      <c r="E12" s="17">
        <v>-6012</v>
      </c>
      <c r="F12" s="15">
        <f>E12/E3</f>
        <v>-0.25551447150325129</v>
      </c>
      <c r="G12" s="17">
        <v>-5863</v>
      </c>
      <c r="H12" s="15">
        <f>G12/G3</f>
        <v>-0.25086645843138933</v>
      </c>
      <c r="I12" s="17">
        <v>-6044</v>
      </c>
      <c r="J12" s="15">
        <f>I12/I3</f>
        <v>-0.26147523253298721</v>
      </c>
      <c r="K12" s="17">
        <v>-4861</v>
      </c>
      <c r="L12" s="15">
        <f>K12/K3</f>
        <v>-0.22766017234919445</v>
      </c>
      <c r="M12" s="17">
        <v>-4833</v>
      </c>
      <c r="N12" s="15">
        <f>M12/M3</f>
        <v>-0.21573966610124096</v>
      </c>
      <c r="O12" s="17">
        <v>-4341</v>
      </c>
      <c r="P12" s="15">
        <f>O12/O3</f>
        <v>-0.17887016358317195</v>
      </c>
      <c r="Q12" s="17">
        <v>-3821</v>
      </c>
      <c r="R12" s="15">
        <f>Q12/Q3</f>
        <v>-0.14637603432424148</v>
      </c>
      <c r="S12" s="17">
        <v>-4606</v>
      </c>
      <c r="T12" s="15">
        <f>S12/S3</f>
        <v>-0.16767382599199127</v>
      </c>
      <c r="U12" s="17">
        <v>-5111</v>
      </c>
    </row>
    <row r="13" spans="1:21">
      <c r="A13" s="16" t="s">
        <v>56</v>
      </c>
      <c r="B13" s="16"/>
      <c r="C13" s="17">
        <v>1193</v>
      </c>
      <c r="D13" s="15">
        <f>C13/C3</f>
        <v>4.5276860601920377E-2</v>
      </c>
      <c r="E13" s="17">
        <v>1126</v>
      </c>
      <c r="F13" s="15">
        <f>E13/E3</f>
        <v>4.7855837477155848E-2</v>
      </c>
      <c r="G13" s="17">
        <v>1158</v>
      </c>
      <c r="H13" s="15">
        <f>G13/G3</f>
        <v>4.9548585854263832E-2</v>
      </c>
      <c r="I13" s="17">
        <v>1186</v>
      </c>
      <c r="J13" s="15">
        <f>I13/I3</f>
        <v>5.1308674021198354E-2</v>
      </c>
      <c r="K13" s="17">
        <v>1086</v>
      </c>
      <c r="L13" s="15">
        <f>K13/K3</f>
        <v>5.0861745972274261E-2</v>
      </c>
      <c r="M13" s="17">
        <v>1262</v>
      </c>
      <c r="N13" s="15">
        <f>M13/M3</f>
        <v>5.6334255870011604E-2</v>
      </c>
      <c r="O13" s="17">
        <v>1297</v>
      </c>
      <c r="P13" s="15">
        <f>O13/O3</f>
        <v>5.3442663480159872E-2</v>
      </c>
      <c r="Q13" s="17">
        <v>1416</v>
      </c>
      <c r="R13" s="15">
        <f>Q13/Q3</f>
        <v>5.4244560220655838E-2</v>
      </c>
      <c r="S13" s="17">
        <v>1088</v>
      </c>
      <c r="T13" s="15">
        <f>S13/S3</f>
        <v>3.9606843829632324E-2</v>
      </c>
      <c r="U13" s="17">
        <v>1234</v>
      </c>
    </row>
    <row r="14" spans="1:21">
      <c r="A14" s="16" t="s">
        <v>57</v>
      </c>
      <c r="B14" s="16"/>
      <c r="C14" s="17">
        <v>-570</v>
      </c>
      <c r="D14" s="15">
        <f>C14/C3</f>
        <v>-2.1632699533189116E-2</v>
      </c>
      <c r="E14" s="17">
        <v>-877</v>
      </c>
      <c r="F14" s="15">
        <f>E14/E3</f>
        <v>-3.7273152280164902E-2</v>
      </c>
      <c r="G14" s="17">
        <v>-705</v>
      </c>
      <c r="H14" s="15">
        <f>G14/G3</f>
        <v>-3.0165589833554406E-2</v>
      </c>
      <c r="I14" s="17">
        <v>-1168</v>
      </c>
      <c r="J14" s="15">
        <f>I14/I3</f>
        <v>-5.0529958901146442E-2</v>
      </c>
      <c r="K14" s="17">
        <v>-675</v>
      </c>
      <c r="L14" s="15">
        <f>K14/K3</f>
        <v>-3.1612963656800303E-2</v>
      </c>
      <c r="M14" s="17">
        <v>-597</v>
      </c>
      <c r="N14" s="15">
        <f>M14/M3</f>
        <v>-2.664940630300866E-2</v>
      </c>
      <c r="O14" s="17">
        <v>-759</v>
      </c>
      <c r="P14" s="15">
        <f>O14/O3</f>
        <v>-3.1274465367341055E-2</v>
      </c>
      <c r="Q14" s="17">
        <v>-1124</v>
      </c>
      <c r="R14" s="15">
        <f>Q14/Q3</f>
        <v>-4.30585350904076E-2</v>
      </c>
      <c r="S14" s="17">
        <v>-646</v>
      </c>
      <c r="T14" s="15">
        <f>S14/S3</f>
        <v>-2.3516563523844194E-2</v>
      </c>
      <c r="U14" s="17">
        <v>-102</v>
      </c>
    </row>
    <row r="15" spans="1:21">
      <c r="A15" s="16" t="s">
        <v>58</v>
      </c>
      <c r="B15" s="16"/>
      <c r="C15" s="17">
        <v>106</v>
      </c>
      <c r="D15" s="15">
        <f>C15/C3</f>
        <v>4.0229230710842915E-3</v>
      </c>
      <c r="E15" s="17">
        <v>365</v>
      </c>
      <c r="F15" s="15">
        <f>E15/E3</f>
        <v>1.5512771473500787E-2</v>
      </c>
      <c r="G15" s="17">
        <v>141</v>
      </c>
      <c r="H15" s="15">
        <f>G15/G3</f>
        <v>6.0331179667108808E-3</v>
      </c>
      <c r="I15" s="17">
        <v>673</v>
      </c>
      <c r="J15" s="15">
        <f>I15/I3</f>
        <v>2.9115293099718796E-2</v>
      </c>
      <c r="K15" s="17">
        <v>108</v>
      </c>
      <c r="L15" s="15">
        <f>K15/K3</f>
        <v>5.0580741850880483E-3</v>
      </c>
      <c r="M15" s="17">
        <v>83</v>
      </c>
      <c r="N15" s="15">
        <f>M15/M3</f>
        <v>3.7050263369342025E-3</v>
      </c>
      <c r="O15" s="17">
        <v>244</v>
      </c>
      <c r="P15" s="15">
        <f>O15/O3</f>
        <v>1.0053978326259838E-2</v>
      </c>
      <c r="Q15" s="17">
        <v>645</v>
      </c>
      <c r="R15" s="15">
        <f>Q15/Q3</f>
        <v>2.4708856880171621E-2</v>
      </c>
      <c r="S15" s="17">
        <v>159</v>
      </c>
      <c r="T15" s="15">
        <f>S15/S3</f>
        <v>5.7881325081907539E-3</v>
      </c>
      <c r="U15" s="17">
        <v>-377</v>
      </c>
    </row>
    <row r="16" spans="1:21">
      <c r="A16" s="16" t="s">
        <v>59</v>
      </c>
      <c r="B16" s="16"/>
      <c r="C16" s="17">
        <v>15502</v>
      </c>
      <c r="D16" s="15">
        <f>C16/C3</f>
        <v>0.58833352309385556</v>
      </c>
      <c r="E16" s="17">
        <v>13843</v>
      </c>
      <c r="F16" s="15">
        <f>E16/E3</f>
        <v>0.58833779591142843</v>
      </c>
      <c r="G16" s="17">
        <v>14614</v>
      </c>
      <c r="H16" s="15">
        <f>G16/G3</f>
        <v>0.62530486500363702</v>
      </c>
      <c r="I16" s="17">
        <v>15859</v>
      </c>
      <c r="J16" s="15">
        <f>I16/I3</f>
        <v>0.68609128271685049</v>
      </c>
      <c r="K16" s="17">
        <v>15104</v>
      </c>
      <c r="L16" s="15">
        <f>K16/K3</f>
        <v>0.70738104158860993</v>
      </c>
      <c r="M16" s="17">
        <v>14462</v>
      </c>
      <c r="N16" s="15">
        <f>M16/M3</f>
        <v>0.64556736005713777</v>
      </c>
      <c r="O16" s="17">
        <v>16586</v>
      </c>
      <c r="P16" s="15">
        <f>O16/O3</f>
        <v>0.68342329721043305</v>
      </c>
      <c r="Q16" s="17">
        <v>18365</v>
      </c>
      <c r="R16" s="15">
        <f>Q16/Q3</f>
        <v>0.70353202574318108</v>
      </c>
      <c r="S16" s="17">
        <v>18574</v>
      </c>
      <c r="T16" s="15">
        <f>S16/S3</f>
        <v>0.67615580633418271</v>
      </c>
      <c r="U16" s="17">
        <v>18922</v>
      </c>
    </row>
    <row r="17" spans="1:21">
      <c r="A17" s="13" t="s">
        <v>60</v>
      </c>
      <c r="B17" s="13"/>
      <c r="C17" s="14">
        <v>-10169</v>
      </c>
      <c r="D17" s="15">
        <f>C17/C3</f>
        <v>-0.38593495009298268</v>
      </c>
      <c r="E17" s="14">
        <v>-10469</v>
      </c>
      <c r="F17" s="15">
        <f>E17/E3</f>
        <v>-0.44494028645501299</v>
      </c>
      <c r="G17" s="14">
        <v>-9918</v>
      </c>
      <c r="H17" s="15">
        <f>G17/G3</f>
        <v>-0.42437208506268453</v>
      </c>
      <c r="I17" s="14">
        <v>-11846</v>
      </c>
      <c r="J17" s="15">
        <f>I17/I3</f>
        <v>-0.51248107289638767</v>
      </c>
      <c r="K17" s="14">
        <v>-10294</v>
      </c>
      <c r="L17" s="15">
        <f>K17/K3</f>
        <v>-0.48210940427126264</v>
      </c>
      <c r="M17" s="14">
        <v>-10443</v>
      </c>
      <c r="N17" s="15">
        <f>M17/M3</f>
        <v>-0.46616373538076955</v>
      </c>
      <c r="O17" s="14">
        <v>-10543</v>
      </c>
      <c r="P17" s="15">
        <f>O17/O3</f>
        <v>-0.43442251431867818</v>
      </c>
      <c r="Q17" s="14">
        <v>-12372</v>
      </c>
      <c r="R17" s="15">
        <f>Q17/Q3</f>
        <v>-0.47395035243640821</v>
      </c>
      <c r="S17" s="14">
        <v>-11380</v>
      </c>
      <c r="T17" s="15">
        <f>S17/S3</f>
        <v>-0.41427011285038223</v>
      </c>
      <c r="U17" s="14">
        <v>-11552</v>
      </c>
    </row>
    <row r="18" spans="1:21">
      <c r="A18" s="16" t="s">
        <v>61</v>
      </c>
      <c r="B18" s="16"/>
      <c r="C18" s="17">
        <v>-8920</v>
      </c>
      <c r="D18" s="15">
        <f>C18/C3</f>
        <v>-0.33853277164218754</v>
      </c>
      <c r="E18" s="17">
        <v>-9473</v>
      </c>
      <c r="F18" s="15">
        <f>E18/E3</f>
        <v>-0.40260954566704915</v>
      </c>
      <c r="G18" s="17">
        <v>-8886</v>
      </c>
      <c r="H18" s="15">
        <f>G18/G3</f>
        <v>-0.38021479611484316</v>
      </c>
      <c r="I18" s="17">
        <v>-10801</v>
      </c>
      <c r="J18" s="15">
        <f>I18/I3</f>
        <v>-0.46727233398226259</v>
      </c>
      <c r="K18" s="17">
        <v>-9164</v>
      </c>
      <c r="L18" s="15">
        <f>K18/K3</f>
        <v>-0.42918696140876733</v>
      </c>
      <c r="M18" s="17">
        <v>-9507</v>
      </c>
      <c r="N18" s="15">
        <f>M18/M3</f>
        <v>-0.42438175162931879</v>
      </c>
      <c r="O18" s="17">
        <v>-9509</v>
      </c>
      <c r="P18" s="15">
        <f>O18/O3</f>
        <v>-0.39181672091969177</v>
      </c>
      <c r="Q18" s="17">
        <v>-11734</v>
      </c>
      <c r="R18" s="15">
        <f>Q18/Q3</f>
        <v>-0.44950965369292062</v>
      </c>
      <c r="S18" s="17">
        <v>-10087</v>
      </c>
      <c r="T18" s="15">
        <f>S18/S3</f>
        <v>-0.36720058245358572</v>
      </c>
      <c r="U18" s="17">
        <v>-10334</v>
      </c>
    </row>
    <row r="19" spans="1:21">
      <c r="A19" s="16" t="s">
        <v>62</v>
      </c>
      <c r="B19" s="16"/>
      <c r="C19" s="17">
        <v>-1209</v>
      </c>
      <c r="D19" s="15">
        <f>C19/C3</f>
        <v>-4.5884094273027441E-2</v>
      </c>
      <c r="E19" s="17">
        <v>-1028</v>
      </c>
      <c r="F19" s="15">
        <f>E19/E3</f>
        <v>-4.3690764588380296E-2</v>
      </c>
      <c r="G19" s="17">
        <v>-1116</v>
      </c>
      <c r="H19" s="15">
        <f>G19/G3</f>
        <v>-4.7751486885456336E-2</v>
      </c>
      <c r="I19" s="17">
        <v>-1144</v>
      </c>
      <c r="J19" s="15">
        <f>I19/I3</f>
        <v>-4.9491672074410555E-2</v>
      </c>
      <c r="K19" s="17">
        <v>-1182</v>
      </c>
      <c r="L19" s="15">
        <f>K19/K3</f>
        <v>-5.5357811914574749E-2</v>
      </c>
      <c r="M19" s="17">
        <v>-1010</v>
      </c>
      <c r="N19" s="15">
        <f>M19/M3</f>
        <v>-4.5085260244621013E-2</v>
      </c>
      <c r="O19" s="17">
        <v>-1116</v>
      </c>
      <c r="P19" s="15">
        <f>O19/O3</f>
        <v>-4.5984589393876965E-2</v>
      </c>
      <c r="Q19" s="17">
        <v>-1033</v>
      </c>
      <c r="R19" s="15">
        <f>Q19/Q3</f>
        <v>-3.9572479313515173E-2</v>
      </c>
      <c r="S19" s="17">
        <v>-1368</v>
      </c>
      <c r="T19" s="15">
        <f>S19/S3</f>
        <v>-4.9799781579905354E-2</v>
      </c>
      <c r="U19" s="17">
        <v>-1366</v>
      </c>
    </row>
    <row r="20" spans="1:21">
      <c r="A20" s="16" t="s">
        <v>63</v>
      </c>
      <c r="B20" s="16"/>
      <c r="C20" s="17">
        <v>-40</v>
      </c>
      <c r="D20" s="15">
        <f>C20/C3</f>
        <v>-1.5180841777676572E-3</v>
      </c>
      <c r="E20" s="17">
        <v>32</v>
      </c>
      <c r="F20" s="15">
        <f>E20/E3</f>
        <v>1.3600238004165073E-3</v>
      </c>
      <c r="G20" s="17">
        <v>84</v>
      </c>
      <c r="H20" s="15">
        <f>G20/G3</f>
        <v>3.594197937614993E-3</v>
      </c>
      <c r="I20" s="17">
        <v>99</v>
      </c>
      <c r="J20" s="15">
        <f>I20/I3</f>
        <v>4.2829331602855288E-3</v>
      </c>
      <c r="K20" s="17">
        <v>52</v>
      </c>
      <c r="L20" s="15">
        <f>K20/K3</f>
        <v>2.4353690520794303E-3</v>
      </c>
      <c r="M20" s="17">
        <v>74</v>
      </c>
      <c r="N20" s="15">
        <f>M20/M3</f>
        <v>3.3032764931702529E-3</v>
      </c>
      <c r="O20" s="17">
        <v>82</v>
      </c>
      <c r="P20" s="15">
        <f>O20/O3</f>
        <v>3.3787959948906013E-3</v>
      </c>
      <c r="Q20" s="17">
        <v>395</v>
      </c>
      <c r="R20" s="15">
        <f>Q20/Q3</f>
        <v>1.5131780570027582E-2</v>
      </c>
      <c r="S20" s="17">
        <v>75</v>
      </c>
      <c r="T20" s="15">
        <f>S20/S3</f>
        <v>2.7302511831088462E-3</v>
      </c>
      <c r="U20" s="17">
        <v>148</v>
      </c>
    </row>
    <row r="21" spans="1:21">
      <c r="A21" s="13" t="s">
        <v>64</v>
      </c>
      <c r="B21" s="13"/>
      <c r="C21" s="14">
        <v>5333</v>
      </c>
      <c r="D21" s="15">
        <f>C21/C3</f>
        <v>0.20239857300087291</v>
      </c>
      <c r="E21" s="14">
        <v>3374</v>
      </c>
      <c r="F21" s="15">
        <f>E21/E3</f>
        <v>0.1433975094564155</v>
      </c>
      <c r="G21" s="14">
        <v>4696</v>
      </c>
      <c r="H21" s="15">
        <f>G21/G3</f>
        <v>0.20093277994095246</v>
      </c>
      <c r="I21" s="14">
        <v>4013</v>
      </c>
      <c r="J21" s="15">
        <f>I21/I3</f>
        <v>0.17361020982046291</v>
      </c>
      <c r="K21" s="14">
        <v>4810</v>
      </c>
      <c r="L21" s="15">
        <f>K21/K3</f>
        <v>0.22527163731734731</v>
      </c>
      <c r="M21" s="14">
        <v>4019</v>
      </c>
      <c r="N21" s="15">
        <f>M21/M3</f>
        <v>0.1794036246763682</v>
      </c>
      <c r="O21" s="14">
        <v>6043</v>
      </c>
      <c r="P21" s="15">
        <f>O21/O3</f>
        <v>0.24900078289175492</v>
      </c>
      <c r="Q21" s="14">
        <v>5993</v>
      </c>
      <c r="R21" s="15">
        <f>Q21/Q3</f>
        <v>0.2295816733067729</v>
      </c>
      <c r="S21" s="14">
        <v>7194</v>
      </c>
      <c r="T21" s="15">
        <f>S21/S3</f>
        <v>0.26188569348380053</v>
      </c>
      <c r="U21" s="14">
        <v>7370</v>
      </c>
    </row>
    <row r="22" spans="1:21">
      <c r="A22" s="16" t="s">
        <v>65</v>
      </c>
      <c r="B22" s="16"/>
      <c r="C22" s="17">
        <v>-2709</v>
      </c>
      <c r="D22" s="15">
        <f>C22/C3</f>
        <v>-0.10281225093931458</v>
      </c>
      <c r="E22" s="17">
        <v>-2104</v>
      </c>
      <c r="F22" s="15">
        <f>E22/E3</f>
        <v>-8.9421564877385354E-2</v>
      </c>
      <c r="G22" s="17">
        <v>-1987</v>
      </c>
      <c r="H22" s="15">
        <f>G22/G3</f>
        <v>-8.5019896452868934E-2</v>
      </c>
      <c r="I22" s="17">
        <v>-916</v>
      </c>
      <c r="J22" s="15">
        <f>I22/I3</f>
        <v>-3.9627947220419638E-2</v>
      </c>
      <c r="K22" s="17">
        <v>-1868</v>
      </c>
      <c r="L22" s="15">
        <f>K22/K3</f>
        <v>-8.7485949793930318E-2</v>
      </c>
      <c r="M22" s="17">
        <v>-2185</v>
      </c>
      <c r="N22" s="15">
        <f>M22/M3</f>
        <v>-9.7535934291581111E-2</v>
      </c>
      <c r="O22" s="17">
        <v>-2728</v>
      </c>
      <c r="P22" s="15">
        <f>O22/O3</f>
        <v>-0.11240677407392147</v>
      </c>
      <c r="Q22" s="17">
        <v>-722</v>
      </c>
      <c r="R22" s="15">
        <f>Q22/Q3</f>
        <v>-2.7658596383695985E-2</v>
      </c>
      <c r="S22" s="17">
        <v>-3049</v>
      </c>
      <c r="T22" s="15">
        <f>S22/S3</f>
        <v>-0.11099381143065162</v>
      </c>
      <c r="U22" s="17">
        <v>-2319</v>
      </c>
    </row>
    <row r="23" spans="1:21">
      <c r="A23" s="16" t="s">
        <v>66</v>
      </c>
      <c r="B23" s="16"/>
      <c r="C23" s="17">
        <v>855</v>
      </c>
      <c r="D23" s="15">
        <f>C23/C3</f>
        <v>3.2449049299783671E-2</v>
      </c>
      <c r="E23" s="17">
        <v>2058</v>
      </c>
      <c r="F23" s="15">
        <f>E23/E3</f>
        <v>8.7466530664286626E-2</v>
      </c>
      <c r="G23" s="17">
        <v>745</v>
      </c>
      <c r="H23" s="15">
        <f>G23/G3</f>
        <v>3.1877112660990116E-2</v>
      </c>
      <c r="I23" s="17">
        <v>-167</v>
      </c>
      <c r="J23" s="15">
        <f>I23/I3</f>
        <v>-7.224745836037205E-3</v>
      </c>
      <c r="K23" s="17">
        <v>548</v>
      </c>
      <c r="L23" s="15">
        <f>K23/K3</f>
        <v>2.5665043087298615E-2</v>
      </c>
      <c r="M23" s="17">
        <v>1933</v>
      </c>
      <c r="N23" s="15">
        <f>M23/M3</f>
        <v>8.6286938666190513E-2</v>
      </c>
      <c r="O23" s="17">
        <v>1004</v>
      </c>
      <c r="P23" s="15">
        <f>O23/O3</f>
        <v>4.1369648522806876E-2</v>
      </c>
      <c r="Q23" s="17">
        <v>-325</v>
      </c>
      <c r="R23" s="15">
        <f>Q23/Q3</f>
        <v>-1.245019920318725E-2</v>
      </c>
      <c r="S23" s="17">
        <v>456</v>
      </c>
      <c r="T23" s="15">
        <f>S23/S3</f>
        <v>1.6599927193301785E-2</v>
      </c>
      <c r="U23" s="17">
        <v>-208</v>
      </c>
    </row>
    <row r="24" spans="1:21">
      <c r="A24" s="13" t="s">
        <v>67</v>
      </c>
      <c r="B24" s="13"/>
      <c r="C24" s="14">
        <v>3479</v>
      </c>
      <c r="D24" s="15">
        <f>C24/C3</f>
        <v>0.132035371361342</v>
      </c>
      <c r="E24" s="14">
        <v>3328</v>
      </c>
      <c r="F24" s="15">
        <f>E24/E3</f>
        <v>0.14144247524331677</v>
      </c>
      <c r="G24" s="14">
        <v>3454</v>
      </c>
      <c r="H24" s="15">
        <f>G24/G3</f>
        <v>0.14778999614907365</v>
      </c>
      <c r="I24" s="14">
        <v>2930</v>
      </c>
      <c r="J24" s="15">
        <f>I24/I3</f>
        <v>0.12675751676400607</v>
      </c>
      <c r="K24" s="14">
        <v>3490</v>
      </c>
      <c r="L24" s="15">
        <f>K24/K3</f>
        <v>0.16345073061071563</v>
      </c>
      <c r="M24" s="14">
        <v>3767</v>
      </c>
      <c r="N24" s="15">
        <f>M24/M3</f>
        <v>0.16815462905097758</v>
      </c>
      <c r="O24" s="14">
        <v>4319</v>
      </c>
      <c r="P24" s="15">
        <f>O24/O3</f>
        <v>0.17796365734064032</v>
      </c>
      <c r="Q24" s="14">
        <v>4946</v>
      </c>
      <c r="R24" s="15">
        <f>Q24/Q3</f>
        <v>0.18947287771988966</v>
      </c>
      <c r="S24" s="14">
        <v>4601</v>
      </c>
      <c r="T24" s="15">
        <f>S24/S3</f>
        <v>0.16749180924645068</v>
      </c>
      <c r="U24" s="14">
        <v>4843</v>
      </c>
    </row>
    <row r="25" spans="1:21">
      <c r="A25" s="16" t="s">
        <v>68</v>
      </c>
      <c r="B25" s="16"/>
      <c r="C25" s="17">
        <v>3285</v>
      </c>
      <c r="D25" s="15">
        <f>C25/C3</f>
        <v>0.12467266309916884</v>
      </c>
      <c r="E25" s="17">
        <v>3122</v>
      </c>
      <c r="F25" s="15">
        <f>E25/E3</f>
        <v>0.13268732202813549</v>
      </c>
      <c r="G25" s="17">
        <v>3308</v>
      </c>
      <c r="H25" s="15">
        <f>G25/G3</f>
        <v>0.14154293782893329</v>
      </c>
      <c r="I25" s="17">
        <v>2919</v>
      </c>
      <c r="J25" s="15">
        <f>I25/I3</f>
        <v>0.1262816353017521</v>
      </c>
      <c r="K25" s="17">
        <v>3482</v>
      </c>
      <c r="L25" s="15">
        <f>K25/K3</f>
        <v>0.16307605844885725</v>
      </c>
      <c r="M25" s="17">
        <v>3748</v>
      </c>
      <c r="N25" s="15">
        <f>M25/M3</f>
        <v>0.16730649049192037</v>
      </c>
      <c r="O25" s="17">
        <v>4286</v>
      </c>
      <c r="P25" s="15">
        <f>O25/O3</f>
        <v>0.17660389797684289</v>
      </c>
      <c r="Q25" s="17">
        <v>4908</v>
      </c>
      <c r="R25" s="15">
        <f>Q25/Q3</f>
        <v>0.18801716212074779</v>
      </c>
      <c r="S25" s="17">
        <v>4551</v>
      </c>
      <c r="T25" s="15">
        <f>S25/S3</f>
        <v>0.16567164179104477</v>
      </c>
      <c r="U25" s="17">
        <v>4766</v>
      </c>
    </row>
    <row r="26" spans="1:21" ht="15.75" thickBot="1">
      <c r="A26" s="18" t="s">
        <v>69</v>
      </c>
      <c r="B26" s="18"/>
      <c r="C26" s="19">
        <v>194</v>
      </c>
      <c r="D26" s="20">
        <f>C26/C3</f>
        <v>7.3627082621731373E-3</v>
      </c>
      <c r="E26" s="19">
        <v>206</v>
      </c>
      <c r="F26" s="20">
        <f>E26/E3</f>
        <v>8.7551532151812651E-3</v>
      </c>
      <c r="G26" s="19">
        <v>146</v>
      </c>
      <c r="H26" s="20">
        <f>G26/G3</f>
        <v>6.2470583201403446E-3</v>
      </c>
      <c r="I26" s="19">
        <v>11</v>
      </c>
      <c r="J26" s="20">
        <f>I26/I3</f>
        <v>4.7588146225394768E-4</v>
      </c>
      <c r="K26" s="19">
        <v>8</v>
      </c>
      <c r="L26" s="20">
        <f>K26/K3</f>
        <v>3.7467216185837392E-4</v>
      </c>
      <c r="M26" s="19">
        <v>19</v>
      </c>
      <c r="N26" s="20">
        <f>M26/M3</f>
        <v>8.4813855905722707E-4</v>
      </c>
      <c r="O26" s="19">
        <v>33</v>
      </c>
      <c r="P26" s="20">
        <f>O26/O3</f>
        <v>1.3597593637974372E-3</v>
      </c>
      <c r="Q26" s="19">
        <v>38</v>
      </c>
      <c r="R26" s="20">
        <f>Q26/Q3</f>
        <v>1.4557155991418939E-3</v>
      </c>
      <c r="S26" s="19">
        <v>50</v>
      </c>
      <c r="T26" s="20">
        <f>S26/S3</f>
        <v>1.8201674554058974E-3</v>
      </c>
      <c r="U26" s="19">
        <v>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AV-BP</vt:lpstr>
      <vt:lpstr>AH-BP</vt:lpstr>
      <vt:lpstr>AH-DRE</vt:lpstr>
      <vt:lpstr>AV-DRE</vt:lpstr>
      <vt:lpstr>Plan2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WELLINGTON</cp:lastModifiedBy>
  <dcterms:created xsi:type="dcterms:W3CDTF">2015-11-06T17:21:41Z</dcterms:created>
  <dcterms:modified xsi:type="dcterms:W3CDTF">2015-11-27T18:47:54Z</dcterms:modified>
</cp:coreProperties>
</file>