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lian_LaCie\_GitHub\EvergladesConditions\spreadsheet_tools\"/>
    </mc:Choice>
  </mc:AlternateContent>
  <xr:revisionPtr revIDLastSave="0" documentId="13_ncr:1_{177A37A6-6D46-4FA0-8BE0-113EDE7A8881}" xr6:coauthVersionLast="47" xr6:coauthVersionMax="47" xr10:uidLastSave="{00000000-0000-0000-0000-000000000000}"/>
  <bookViews>
    <workbookView xWindow="-120" yWindow="-120" windowWidth="29040" windowHeight="15840" xr2:uid="{41E93C62-B8C4-4FE0-ABCB-C4D764AA26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" i="1" l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P110" i="1" s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O70" i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F70" i="1"/>
  <c r="D84" i="1"/>
  <c r="D91" i="1" s="1"/>
  <c r="D98" i="1" s="1"/>
  <c r="D105" i="1" s="1"/>
  <c r="D112" i="1" s="1"/>
  <c r="D119" i="1" s="1"/>
  <c r="D126" i="1" s="1"/>
  <c r="D83" i="1"/>
  <c r="D90" i="1" s="1"/>
  <c r="D97" i="1" s="1"/>
  <c r="D104" i="1" s="1"/>
  <c r="D111" i="1" s="1"/>
  <c r="D118" i="1" s="1"/>
  <c r="D125" i="1" s="1"/>
  <c r="D82" i="1"/>
  <c r="D89" i="1" s="1"/>
  <c r="D96" i="1" s="1"/>
  <c r="D103" i="1" s="1"/>
  <c r="D110" i="1" s="1"/>
  <c r="D117" i="1" s="1"/>
  <c r="D124" i="1" s="1"/>
  <c r="D81" i="1"/>
  <c r="D88" i="1" s="1"/>
  <c r="D95" i="1" s="1"/>
  <c r="D102" i="1" s="1"/>
  <c r="D109" i="1" s="1"/>
  <c r="D116" i="1" s="1"/>
  <c r="D123" i="1" s="1"/>
  <c r="D130" i="1" s="1"/>
  <c r="D80" i="1"/>
  <c r="D87" i="1" s="1"/>
  <c r="D94" i="1" s="1"/>
  <c r="D101" i="1" s="1"/>
  <c r="D108" i="1" s="1"/>
  <c r="D115" i="1" s="1"/>
  <c r="D122" i="1" s="1"/>
  <c r="D129" i="1" s="1"/>
  <c r="D79" i="1"/>
  <c r="D86" i="1" s="1"/>
  <c r="D93" i="1" s="1"/>
  <c r="D100" i="1" s="1"/>
  <c r="D107" i="1" s="1"/>
  <c r="D114" i="1" s="1"/>
  <c r="D121" i="1" s="1"/>
  <c r="D128" i="1" s="1"/>
  <c r="D77" i="1"/>
  <c r="D76" i="1"/>
  <c r="D75" i="1"/>
  <c r="D74" i="1"/>
  <c r="D73" i="1"/>
  <c r="D72" i="1"/>
  <c r="D71" i="1"/>
  <c r="D78" i="1" s="1"/>
  <c r="D85" i="1" s="1"/>
  <c r="D92" i="1" s="1"/>
  <c r="D99" i="1" s="1"/>
  <c r="D106" i="1" s="1"/>
  <c r="D113" i="1" s="1"/>
  <c r="D120" i="1" s="1"/>
  <c r="D127" i="1" s="1"/>
  <c r="D70" i="1"/>
  <c r="A121" i="1"/>
  <c r="A128" i="1" s="1"/>
  <c r="A119" i="1"/>
  <c r="A126" i="1" s="1"/>
  <c r="A118" i="1"/>
  <c r="A125" i="1" s="1"/>
  <c r="A117" i="1"/>
  <c r="A124" i="1" s="1"/>
  <c r="A116" i="1"/>
  <c r="A123" i="1" s="1"/>
  <c r="A130" i="1" s="1"/>
  <c r="A115" i="1"/>
  <c r="A122" i="1" s="1"/>
  <c r="A129" i="1" s="1"/>
  <c r="A114" i="1"/>
  <c r="A113" i="1"/>
  <c r="A120" i="1" s="1"/>
  <c r="A127" i="1" s="1"/>
  <c r="C112" i="1"/>
  <c r="B112" i="1"/>
  <c r="B113" i="1" s="1"/>
  <c r="A112" i="1"/>
  <c r="A109" i="1"/>
  <c r="A102" i="1"/>
  <c r="A101" i="1"/>
  <c r="A108" i="1" s="1"/>
  <c r="A100" i="1"/>
  <c r="A107" i="1" s="1"/>
  <c r="A98" i="1"/>
  <c r="A105" i="1" s="1"/>
  <c r="A97" i="1"/>
  <c r="A104" i="1" s="1"/>
  <c r="A111" i="1" s="1"/>
  <c r="A96" i="1"/>
  <c r="A103" i="1" s="1"/>
  <c r="A110" i="1" s="1"/>
  <c r="A95" i="1"/>
  <c r="A94" i="1"/>
  <c r="A93" i="1"/>
  <c r="B92" i="1"/>
  <c r="B93" i="1" s="1"/>
  <c r="A92" i="1"/>
  <c r="A99" i="1" s="1"/>
  <c r="A106" i="1" s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A82" i="1"/>
  <c r="A89" i="1" s="1"/>
  <c r="A80" i="1"/>
  <c r="A87" i="1" s="1"/>
  <c r="A76" i="1"/>
  <c r="A83" i="1" s="1"/>
  <c r="A90" i="1" s="1"/>
  <c r="A75" i="1"/>
  <c r="A74" i="1"/>
  <c r="A81" i="1" s="1"/>
  <c r="A88" i="1" s="1"/>
  <c r="A73" i="1"/>
  <c r="A72" i="1"/>
  <c r="A79" i="1" s="1"/>
  <c r="A86" i="1" s="1"/>
  <c r="B71" i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A71" i="1"/>
  <c r="A78" i="1" s="1"/>
  <c r="A85" i="1" s="1"/>
  <c r="B70" i="1"/>
  <c r="A70" i="1"/>
  <c r="A77" i="1" s="1"/>
  <c r="A84" i="1" s="1"/>
  <c r="A91" i="1" s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P50" i="1" s="1"/>
  <c r="F49" i="1"/>
  <c r="F48" i="1"/>
  <c r="F47" i="1"/>
  <c r="F46" i="1"/>
  <c r="F45" i="1"/>
  <c r="F44" i="1"/>
  <c r="F43" i="1"/>
  <c r="F42" i="1"/>
  <c r="F41" i="1"/>
  <c r="P41" i="1" s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P26" i="1" s="1"/>
  <c r="F25" i="1"/>
  <c r="F24" i="1"/>
  <c r="F23" i="1"/>
  <c r="F22" i="1"/>
  <c r="F21" i="1"/>
  <c r="J21" i="1"/>
  <c r="I21" i="1"/>
  <c r="K21" i="1"/>
  <c r="H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21" i="1"/>
  <c r="D29" i="1"/>
  <c r="D36" i="1" s="1"/>
  <c r="D43" i="1" s="1"/>
  <c r="D50" i="1" s="1"/>
  <c r="D57" i="1" s="1"/>
  <c r="D64" i="1" s="1"/>
  <c r="D30" i="1"/>
  <c r="D37" i="1" s="1"/>
  <c r="D44" i="1" s="1"/>
  <c r="D51" i="1" s="1"/>
  <c r="D58" i="1" s="1"/>
  <c r="D65" i="1" s="1"/>
  <c r="D31" i="1"/>
  <c r="D38" i="1" s="1"/>
  <c r="D45" i="1" s="1"/>
  <c r="D52" i="1" s="1"/>
  <c r="D59" i="1" s="1"/>
  <c r="D66" i="1" s="1"/>
  <c r="D32" i="1"/>
  <c r="D39" i="1" s="1"/>
  <c r="D46" i="1" s="1"/>
  <c r="D53" i="1" s="1"/>
  <c r="D60" i="1" s="1"/>
  <c r="D67" i="1" s="1"/>
  <c r="D33" i="1"/>
  <c r="D40" i="1" s="1"/>
  <c r="D47" i="1" s="1"/>
  <c r="D54" i="1" s="1"/>
  <c r="D61" i="1" s="1"/>
  <c r="D68" i="1" s="1"/>
  <c r="D34" i="1"/>
  <c r="D41" i="1" s="1"/>
  <c r="D48" i="1" s="1"/>
  <c r="D55" i="1" s="1"/>
  <c r="D62" i="1" s="1"/>
  <c r="D69" i="1" s="1"/>
  <c r="D28" i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A32" i="1"/>
  <c r="A39" i="1" s="1"/>
  <c r="A46" i="1" s="1"/>
  <c r="A53" i="1" s="1"/>
  <c r="A60" i="1" s="1"/>
  <c r="A67" i="1" s="1"/>
  <c r="A33" i="1"/>
  <c r="A40" i="1" s="1"/>
  <c r="A47" i="1" s="1"/>
  <c r="A54" i="1" s="1"/>
  <c r="A61" i="1" s="1"/>
  <c r="A68" i="1" s="1"/>
  <c r="A34" i="1"/>
  <c r="A41" i="1" s="1"/>
  <c r="A48" i="1" s="1"/>
  <c r="A55" i="1" s="1"/>
  <c r="A62" i="1" s="1"/>
  <c r="A69" i="1" s="1"/>
  <c r="A29" i="1"/>
  <c r="A36" i="1" s="1"/>
  <c r="A43" i="1" s="1"/>
  <c r="A50" i="1" s="1"/>
  <c r="A57" i="1" s="1"/>
  <c r="A64" i="1" s="1"/>
  <c r="A30" i="1"/>
  <c r="A37" i="1" s="1"/>
  <c r="A44" i="1" s="1"/>
  <c r="A51" i="1" s="1"/>
  <c r="A58" i="1" s="1"/>
  <c r="A65" i="1" s="1"/>
  <c r="A31" i="1"/>
  <c r="A38" i="1" s="1"/>
  <c r="A45" i="1" s="1"/>
  <c r="A52" i="1" s="1"/>
  <c r="A59" i="1" s="1"/>
  <c r="A66" i="1" s="1"/>
  <c r="A28" i="1"/>
  <c r="A35" i="1" s="1"/>
  <c r="A42" i="1" s="1"/>
  <c r="A49" i="1" s="1"/>
  <c r="A56" i="1" s="1"/>
  <c r="A63" i="1" s="1"/>
  <c r="O7" i="1"/>
  <c r="O8" i="1"/>
  <c r="O9" i="1"/>
  <c r="O10" i="1"/>
  <c r="O11" i="1"/>
  <c r="O12" i="1"/>
  <c r="O13" i="1"/>
  <c r="O16" i="1"/>
  <c r="O17" i="1"/>
  <c r="O6" i="1"/>
  <c r="P7" i="1"/>
  <c r="P8" i="1"/>
  <c r="P9" i="1"/>
  <c r="P10" i="1"/>
  <c r="P11" i="1"/>
  <c r="P12" i="1"/>
  <c r="P13" i="1"/>
  <c r="P14" i="1"/>
  <c r="P15" i="1"/>
  <c r="P16" i="1"/>
  <c r="P17" i="1"/>
  <c r="Q7" i="1"/>
  <c r="Q8" i="1"/>
  <c r="Q9" i="1"/>
  <c r="Q10" i="1"/>
  <c r="Q11" i="1"/>
  <c r="Q12" i="1"/>
  <c r="Q13" i="1"/>
  <c r="Q14" i="1"/>
  <c r="Q15" i="1"/>
  <c r="Q16" i="1"/>
  <c r="Q17" i="1"/>
  <c r="P6" i="1"/>
  <c r="Q6" i="1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34" i="2"/>
  <c r="Q27" i="2"/>
  <c r="O27" i="2"/>
  <c r="P65" i="1" l="1"/>
  <c r="P126" i="1"/>
  <c r="P80" i="1"/>
  <c r="P96" i="1"/>
  <c r="P112" i="1"/>
  <c r="P28" i="1"/>
  <c r="P60" i="1"/>
  <c r="P51" i="1"/>
  <c r="P76" i="1"/>
  <c r="P124" i="1"/>
  <c r="P29" i="1"/>
  <c r="P115" i="1"/>
  <c r="P24" i="1"/>
  <c r="P42" i="1"/>
  <c r="P83" i="1"/>
  <c r="P99" i="1"/>
  <c r="P119" i="1"/>
  <c r="P103" i="1"/>
  <c r="P71" i="1"/>
  <c r="P55" i="1"/>
  <c r="P82" i="1"/>
  <c r="P98" i="1"/>
  <c r="P70" i="1"/>
  <c r="P87" i="1"/>
  <c r="P52" i="1"/>
  <c r="P68" i="1"/>
  <c r="P88" i="1"/>
  <c r="P104" i="1"/>
  <c r="P120" i="1"/>
  <c r="P84" i="1"/>
  <c r="P111" i="1"/>
  <c r="P127" i="1"/>
  <c r="P95" i="1"/>
  <c r="P79" i="1"/>
  <c r="P74" i="1"/>
  <c r="P106" i="1"/>
  <c r="P122" i="1"/>
  <c r="P128" i="1"/>
  <c r="P33" i="1"/>
  <c r="P64" i="1"/>
  <c r="P102" i="1"/>
  <c r="P86" i="1"/>
  <c r="P38" i="1"/>
  <c r="P62" i="1"/>
  <c r="P46" i="1"/>
  <c r="P30" i="1"/>
  <c r="P73" i="1"/>
  <c r="P77" i="1"/>
  <c r="P81" i="1"/>
  <c r="P89" i="1"/>
  <c r="P93" i="1"/>
  <c r="P97" i="1"/>
  <c r="P105" i="1"/>
  <c r="P109" i="1"/>
  <c r="P113" i="1"/>
  <c r="P121" i="1"/>
  <c r="P125" i="1"/>
  <c r="P129" i="1"/>
  <c r="P61" i="1"/>
  <c r="P45" i="1"/>
  <c r="P48" i="1"/>
  <c r="P49" i="1"/>
  <c r="P32" i="1"/>
  <c r="P118" i="1"/>
  <c r="P54" i="1"/>
  <c r="P44" i="1"/>
  <c r="P58" i="1"/>
  <c r="P25" i="1"/>
  <c r="P78" i="1"/>
  <c r="P90" i="1"/>
  <c r="P94" i="1"/>
  <c r="P114" i="1"/>
  <c r="P130" i="1"/>
  <c r="P63" i="1"/>
  <c r="P47" i="1"/>
  <c r="P31" i="1"/>
  <c r="P57" i="1"/>
  <c r="P56" i="1"/>
  <c r="P40" i="1"/>
  <c r="P21" i="1"/>
  <c r="Q21" i="1" s="1"/>
  <c r="L21" i="1" s="1"/>
  <c r="P36" i="1"/>
  <c r="P67" i="1"/>
  <c r="P35" i="1"/>
  <c r="P66" i="1"/>
  <c r="P34" i="1"/>
  <c r="P72" i="1"/>
  <c r="P92" i="1"/>
  <c r="P100" i="1"/>
  <c r="P108" i="1"/>
  <c r="P116" i="1"/>
  <c r="P39" i="1"/>
  <c r="P117" i="1"/>
  <c r="P37" i="1"/>
  <c r="P53" i="1"/>
  <c r="P101" i="1"/>
  <c r="P69" i="1"/>
  <c r="P85" i="1"/>
  <c r="P123" i="1"/>
  <c r="P107" i="1"/>
  <c r="P91" i="1"/>
  <c r="P75" i="1"/>
  <c r="P59" i="1"/>
  <c r="P43" i="1"/>
  <c r="P27" i="1"/>
  <c r="P23" i="1"/>
  <c r="P22" i="1"/>
  <c r="B114" i="1"/>
  <c r="C113" i="1"/>
  <c r="B94" i="1"/>
  <c r="C93" i="1"/>
  <c r="C92" i="1"/>
  <c r="O21" i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R11" i="1"/>
  <c r="S11" i="1" s="1"/>
  <c r="D35" i="1"/>
  <c r="R17" i="1"/>
  <c r="R13" i="1"/>
  <c r="S13" i="1" s="1"/>
  <c r="R14" i="1"/>
  <c r="S14" i="1" s="1"/>
  <c r="R8" i="1"/>
  <c r="S8" i="1" s="1"/>
  <c r="R12" i="1"/>
  <c r="S12" i="1" s="1"/>
  <c r="R7" i="1"/>
  <c r="S7" i="1" s="1"/>
  <c r="R16" i="1"/>
  <c r="S16" i="1" s="1"/>
  <c r="R10" i="1"/>
  <c r="S10" i="1" s="1"/>
  <c r="R9" i="1"/>
  <c r="S9" i="1" s="1"/>
  <c r="R15" i="1"/>
  <c r="S15" i="1" s="1"/>
  <c r="Q22" i="1" l="1"/>
  <c r="C114" i="1"/>
  <c r="B115" i="1"/>
  <c r="B95" i="1"/>
  <c r="C94" i="1"/>
  <c r="D42" i="1"/>
  <c r="L22" i="1" l="1"/>
  <c r="Q23" i="1"/>
  <c r="R23" i="1" s="1"/>
  <c r="R22" i="1"/>
  <c r="B116" i="1"/>
  <c r="C115" i="1"/>
  <c r="C95" i="1"/>
  <c r="B96" i="1"/>
  <c r="R21" i="1"/>
  <c r="D49" i="1"/>
  <c r="Q24" i="1" l="1"/>
  <c r="R24" i="1" s="1"/>
  <c r="L23" i="1"/>
  <c r="B117" i="1"/>
  <c r="C116" i="1"/>
  <c r="B97" i="1"/>
  <c r="C96" i="1"/>
  <c r="D56" i="1"/>
  <c r="Q25" i="1" l="1"/>
  <c r="R25" i="1" s="1"/>
  <c r="L24" i="1"/>
  <c r="B118" i="1"/>
  <c r="C117" i="1"/>
  <c r="B98" i="1"/>
  <c r="C97" i="1"/>
  <c r="D63" i="1"/>
  <c r="Q26" i="1" l="1"/>
  <c r="R26" i="1" s="1"/>
  <c r="L25" i="1"/>
  <c r="B119" i="1"/>
  <c r="C118" i="1"/>
  <c r="B99" i="1"/>
  <c r="C98" i="1"/>
  <c r="Q27" i="1" l="1"/>
  <c r="R27" i="1" s="1"/>
  <c r="L26" i="1"/>
  <c r="C119" i="1"/>
  <c r="B120" i="1"/>
  <c r="B100" i="1"/>
  <c r="C99" i="1"/>
  <c r="Q28" i="1" l="1"/>
  <c r="R28" i="1" s="1"/>
  <c r="L27" i="1"/>
  <c r="B121" i="1"/>
  <c r="C120" i="1"/>
  <c r="C100" i="1"/>
  <c r="B101" i="1"/>
  <c r="Q29" i="1" l="1"/>
  <c r="R29" i="1" s="1"/>
  <c r="L28" i="1"/>
  <c r="B122" i="1"/>
  <c r="C121" i="1"/>
  <c r="B102" i="1"/>
  <c r="C101" i="1"/>
  <c r="Q30" i="1" l="1"/>
  <c r="L29" i="1"/>
  <c r="R30" i="1"/>
  <c r="B123" i="1"/>
  <c r="C122" i="1"/>
  <c r="B103" i="1"/>
  <c r="C102" i="1"/>
  <c r="Q31" i="1" l="1"/>
  <c r="L30" i="1"/>
  <c r="R31" i="1"/>
  <c r="B124" i="1"/>
  <c r="C123" i="1"/>
  <c r="B104" i="1"/>
  <c r="C103" i="1"/>
  <c r="Q32" i="1" l="1"/>
  <c r="L31" i="1"/>
  <c r="R32" i="1"/>
  <c r="B125" i="1"/>
  <c r="C124" i="1"/>
  <c r="B105" i="1"/>
  <c r="C104" i="1"/>
  <c r="Q33" i="1" l="1"/>
  <c r="L32" i="1"/>
  <c r="R33" i="1"/>
  <c r="B126" i="1"/>
  <c r="C125" i="1"/>
  <c r="B106" i="1"/>
  <c r="C105" i="1"/>
  <c r="Q34" i="1" l="1"/>
  <c r="L33" i="1"/>
  <c r="R34" i="1"/>
  <c r="B127" i="1"/>
  <c r="C126" i="1"/>
  <c r="C106" i="1"/>
  <c r="B107" i="1"/>
  <c r="Q35" i="1" l="1"/>
  <c r="L34" i="1"/>
  <c r="R35" i="1"/>
  <c r="B128" i="1"/>
  <c r="C127" i="1"/>
  <c r="B108" i="1"/>
  <c r="C107" i="1"/>
  <c r="Q36" i="1" l="1"/>
  <c r="L35" i="1"/>
  <c r="R36" i="1"/>
  <c r="B129" i="1"/>
  <c r="C128" i="1"/>
  <c r="B109" i="1"/>
  <c r="C108" i="1"/>
  <c r="Q37" i="1" l="1"/>
  <c r="L36" i="1"/>
  <c r="R37" i="1"/>
  <c r="B130" i="1"/>
  <c r="C130" i="1" s="1"/>
  <c r="C129" i="1"/>
  <c r="B110" i="1"/>
  <c r="C109" i="1"/>
  <c r="Q38" i="1" l="1"/>
  <c r="R38" i="1" s="1"/>
  <c r="L37" i="1"/>
  <c r="B111" i="1"/>
  <c r="C111" i="1" s="1"/>
  <c r="C110" i="1"/>
  <c r="Q39" i="1" l="1"/>
  <c r="L38" i="1"/>
  <c r="R39" i="1"/>
  <c r="Q40" i="1" l="1"/>
  <c r="L39" i="1"/>
  <c r="R40" i="1"/>
  <c r="Q41" i="1" l="1"/>
  <c r="L40" i="1"/>
  <c r="R41" i="1"/>
  <c r="Q42" i="1" l="1"/>
  <c r="L41" i="1"/>
  <c r="R42" i="1"/>
  <c r="Q43" i="1" l="1"/>
  <c r="L42" i="1"/>
  <c r="R43" i="1"/>
  <c r="Q44" i="1" l="1"/>
  <c r="L43" i="1"/>
  <c r="R44" i="1"/>
  <c r="Q45" i="1" l="1"/>
  <c r="L44" i="1"/>
  <c r="R45" i="1"/>
  <c r="Q46" i="1" l="1"/>
  <c r="L45" i="1"/>
  <c r="R46" i="1"/>
  <c r="Q47" i="1" l="1"/>
  <c r="L46" i="1"/>
  <c r="R47" i="1"/>
  <c r="Q48" i="1" l="1"/>
  <c r="L47" i="1"/>
  <c r="R48" i="1"/>
  <c r="Q49" i="1" l="1"/>
  <c r="L48" i="1"/>
  <c r="R49" i="1"/>
  <c r="Q50" i="1" l="1"/>
  <c r="L49" i="1"/>
  <c r="R50" i="1"/>
  <c r="Q51" i="1" l="1"/>
  <c r="L50" i="1"/>
  <c r="R51" i="1"/>
  <c r="Q52" i="1" l="1"/>
  <c r="L51" i="1"/>
  <c r="R52" i="1"/>
  <c r="Q53" i="1" l="1"/>
  <c r="L52" i="1"/>
  <c r="R53" i="1"/>
  <c r="Q54" i="1" l="1"/>
  <c r="L53" i="1"/>
  <c r="R54" i="1"/>
  <c r="Q55" i="1" l="1"/>
  <c r="L54" i="1"/>
  <c r="R55" i="1"/>
  <c r="Q56" i="1" l="1"/>
  <c r="L55" i="1"/>
  <c r="R56" i="1"/>
  <c r="Q57" i="1" l="1"/>
  <c r="L56" i="1"/>
  <c r="R57" i="1"/>
  <c r="Q58" i="1" l="1"/>
  <c r="L57" i="1"/>
  <c r="R58" i="1"/>
  <c r="Q59" i="1" l="1"/>
  <c r="L58" i="1"/>
  <c r="R59" i="1"/>
  <c r="Q60" i="1" l="1"/>
  <c r="L59" i="1"/>
  <c r="R60" i="1"/>
  <c r="Q61" i="1" l="1"/>
  <c r="L60" i="1"/>
  <c r="R61" i="1"/>
  <c r="Q62" i="1" l="1"/>
  <c r="L61" i="1"/>
  <c r="R62" i="1"/>
  <c r="Q63" i="1" l="1"/>
  <c r="L62" i="1"/>
  <c r="R63" i="1"/>
  <c r="Q64" i="1" l="1"/>
  <c r="L63" i="1"/>
  <c r="R64" i="1"/>
  <c r="Q65" i="1" l="1"/>
  <c r="L64" i="1"/>
  <c r="R65" i="1"/>
  <c r="Q66" i="1" l="1"/>
  <c r="L65" i="1"/>
  <c r="R66" i="1"/>
  <c r="Q67" i="1" l="1"/>
  <c r="L66" i="1"/>
  <c r="R67" i="1"/>
  <c r="Q68" i="1" l="1"/>
  <c r="L67" i="1"/>
  <c r="R68" i="1"/>
  <c r="Q69" i="1" l="1"/>
  <c r="L68" i="1"/>
  <c r="R69" i="1"/>
  <c r="Q70" i="1" l="1"/>
  <c r="R70" i="1" s="1"/>
  <c r="L69" i="1"/>
  <c r="Q71" i="1" l="1"/>
  <c r="L70" i="1"/>
  <c r="R71" i="1"/>
  <c r="Q72" i="1" l="1"/>
  <c r="L71" i="1"/>
  <c r="R72" i="1"/>
  <c r="Q73" i="1" l="1"/>
  <c r="L72" i="1"/>
  <c r="R73" i="1"/>
  <c r="Q74" i="1" l="1"/>
  <c r="L73" i="1"/>
  <c r="R74" i="1"/>
  <c r="Q75" i="1" l="1"/>
  <c r="L74" i="1"/>
  <c r="R75" i="1"/>
  <c r="Q76" i="1" l="1"/>
  <c r="L75" i="1"/>
  <c r="R76" i="1"/>
  <c r="Q77" i="1" l="1"/>
  <c r="L76" i="1"/>
  <c r="R77" i="1"/>
  <c r="Q78" i="1" l="1"/>
  <c r="L77" i="1"/>
  <c r="R78" i="1"/>
  <c r="Q79" i="1" l="1"/>
  <c r="L78" i="1"/>
  <c r="R79" i="1"/>
  <c r="Q80" i="1" l="1"/>
  <c r="L79" i="1"/>
  <c r="R80" i="1"/>
  <c r="Q81" i="1" l="1"/>
  <c r="L80" i="1"/>
  <c r="R81" i="1"/>
  <c r="Q82" i="1" l="1"/>
  <c r="L81" i="1"/>
  <c r="R82" i="1"/>
  <c r="Q83" i="1" l="1"/>
  <c r="R83" i="1" s="1"/>
  <c r="L82" i="1"/>
  <c r="Q84" i="1" l="1"/>
  <c r="L83" i="1"/>
  <c r="R84" i="1"/>
  <c r="Q85" i="1" l="1"/>
  <c r="L84" i="1"/>
  <c r="R85" i="1"/>
  <c r="Q86" i="1" l="1"/>
  <c r="L85" i="1"/>
  <c r="R86" i="1"/>
  <c r="Q87" i="1" l="1"/>
  <c r="R87" i="1" s="1"/>
  <c r="L86" i="1"/>
  <c r="Q88" i="1" l="1"/>
  <c r="L87" i="1"/>
  <c r="R88" i="1"/>
  <c r="Q89" i="1" l="1"/>
  <c r="L88" i="1"/>
  <c r="R89" i="1"/>
  <c r="Q90" i="1" l="1"/>
  <c r="L89" i="1"/>
  <c r="R90" i="1"/>
  <c r="Q91" i="1" l="1"/>
  <c r="L90" i="1"/>
  <c r="R91" i="1"/>
  <c r="Q92" i="1" l="1"/>
  <c r="L91" i="1"/>
  <c r="R92" i="1"/>
  <c r="Q93" i="1" l="1"/>
  <c r="L92" i="1"/>
  <c r="R93" i="1"/>
  <c r="Q94" i="1" l="1"/>
  <c r="L93" i="1"/>
  <c r="R94" i="1"/>
  <c r="Q95" i="1" l="1"/>
  <c r="L94" i="1"/>
  <c r="R95" i="1"/>
  <c r="Q96" i="1" l="1"/>
  <c r="L95" i="1"/>
  <c r="R96" i="1"/>
  <c r="Q97" i="1" l="1"/>
  <c r="L96" i="1"/>
  <c r="R97" i="1"/>
  <c r="Q98" i="1" l="1"/>
  <c r="L97" i="1"/>
  <c r="R98" i="1"/>
  <c r="Q99" i="1" l="1"/>
  <c r="L98" i="1"/>
  <c r="R99" i="1"/>
  <c r="Q100" i="1" l="1"/>
  <c r="L99" i="1"/>
  <c r="R100" i="1"/>
  <c r="Q101" i="1" l="1"/>
  <c r="L100" i="1"/>
  <c r="R101" i="1"/>
  <c r="Q102" i="1" l="1"/>
  <c r="L101" i="1"/>
  <c r="R102" i="1"/>
  <c r="Q103" i="1" l="1"/>
  <c r="L102" i="1"/>
  <c r="R103" i="1"/>
  <c r="Q104" i="1" l="1"/>
  <c r="L103" i="1"/>
  <c r="R104" i="1"/>
  <c r="Q105" i="1" l="1"/>
  <c r="L104" i="1"/>
  <c r="R105" i="1"/>
  <c r="Q106" i="1" l="1"/>
  <c r="L105" i="1"/>
  <c r="R106" i="1"/>
  <c r="Q107" i="1" l="1"/>
  <c r="R107" i="1" s="1"/>
  <c r="L106" i="1"/>
  <c r="Q108" i="1" l="1"/>
  <c r="L107" i="1"/>
  <c r="R108" i="1"/>
  <c r="Q109" i="1" l="1"/>
  <c r="L108" i="1"/>
  <c r="R109" i="1"/>
  <c r="Q110" i="1" l="1"/>
  <c r="L109" i="1"/>
  <c r="R110" i="1"/>
  <c r="Q111" i="1" l="1"/>
  <c r="L110" i="1"/>
  <c r="R111" i="1"/>
  <c r="Q112" i="1" l="1"/>
  <c r="L111" i="1"/>
  <c r="R112" i="1"/>
  <c r="Q113" i="1" l="1"/>
  <c r="L112" i="1"/>
  <c r="R113" i="1"/>
  <c r="Q114" i="1" l="1"/>
  <c r="L113" i="1"/>
  <c r="R114" i="1"/>
  <c r="Q115" i="1" l="1"/>
  <c r="L114" i="1"/>
  <c r="R115" i="1"/>
  <c r="Q116" i="1" l="1"/>
  <c r="L115" i="1"/>
  <c r="R116" i="1"/>
  <c r="Q117" i="1" l="1"/>
  <c r="L116" i="1"/>
  <c r="R117" i="1"/>
  <c r="Q118" i="1" l="1"/>
  <c r="L117" i="1"/>
  <c r="R118" i="1"/>
  <c r="Q119" i="1" l="1"/>
  <c r="L118" i="1"/>
  <c r="R119" i="1"/>
  <c r="Q120" i="1" l="1"/>
  <c r="L119" i="1"/>
  <c r="R120" i="1"/>
  <c r="Q121" i="1" l="1"/>
  <c r="L120" i="1"/>
  <c r="R121" i="1"/>
  <c r="Q122" i="1" l="1"/>
  <c r="L121" i="1"/>
  <c r="R122" i="1"/>
  <c r="Q123" i="1" l="1"/>
  <c r="L122" i="1"/>
  <c r="R123" i="1"/>
  <c r="Q124" i="1" l="1"/>
  <c r="L123" i="1"/>
  <c r="R124" i="1"/>
  <c r="Q125" i="1" l="1"/>
  <c r="L124" i="1"/>
  <c r="R125" i="1"/>
  <c r="Q126" i="1" l="1"/>
  <c r="L125" i="1"/>
  <c r="R126" i="1"/>
  <c r="Q127" i="1" l="1"/>
  <c r="L126" i="1"/>
  <c r="R127" i="1"/>
  <c r="Q128" i="1" l="1"/>
  <c r="L127" i="1"/>
  <c r="R128" i="1"/>
  <c r="Q129" i="1" l="1"/>
  <c r="L128" i="1"/>
  <c r="R129" i="1"/>
  <c r="Q130" i="1" l="1"/>
  <c r="L130" i="1" s="1"/>
  <c r="L129" i="1"/>
  <c r="R130" i="1"/>
</calcChain>
</file>

<file path=xl/sharedStrings.xml><?xml version="1.0" encoding="utf-8"?>
<sst xmlns="http://schemas.openxmlformats.org/spreadsheetml/2006/main" count="101" uniqueCount="62">
  <si>
    <t>Date</t>
  </si>
  <si>
    <t>* based on eq stg x vol</t>
  </si>
  <si>
    <t>totin</t>
  </si>
  <si>
    <t>totout</t>
  </si>
  <si>
    <t>S354</t>
  </si>
  <si>
    <t>S351</t>
  </si>
  <si>
    <t>S352</t>
  </si>
  <si>
    <t>S271</t>
  </si>
  <si>
    <t>S77</t>
  </si>
  <si>
    <t>S308</t>
  </si>
  <si>
    <t>LOK.stage</t>
  </si>
  <si>
    <t>Delta Q</t>
  </si>
  <si>
    <t>Acft</t>
  </si>
  <si>
    <t>Ft</t>
  </si>
  <si>
    <t>Lake Volume AcFt</t>
  </si>
  <si>
    <t>Delta Vol</t>
  </si>
  <si>
    <t xml:space="preserve">          </t>
  </si>
  <si>
    <t xml:space="preserve"> LONF    </t>
  </si>
  <si>
    <t xml:space="preserve"> STORAGE </t>
  </si>
  <si>
    <t xml:space="preserve"> S-2     </t>
  </si>
  <si>
    <t xml:space="preserve"> S-3    </t>
  </si>
  <si>
    <t xml:space="preserve"> S-77    </t>
  </si>
  <si>
    <t xml:space="preserve"> S-308  </t>
  </si>
  <si>
    <t xml:space="preserve"> S-351 </t>
  </si>
  <si>
    <t xml:space="preserve"> S-352 </t>
  </si>
  <si>
    <t xml:space="preserve"> S-354 </t>
  </si>
  <si>
    <t xml:space="preserve"> L-8@CP </t>
  </si>
  <si>
    <t xml:space="preserve">   DATE    </t>
  </si>
  <si>
    <t xml:space="preserve"> (CFS)   </t>
  </si>
  <si>
    <t xml:space="preserve">(CFS)   </t>
  </si>
  <si>
    <t xml:space="preserve"> (CFS)  </t>
  </si>
  <si>
    <t xml:space="preserve"> (CFS) </t>
  </si>
  <si>
    <t xml:space="preserve">   -NR-  </t>
  </si>
  <si>
    <t xml:space="preserve">  -NR-   </t>
  </si>
  <si>
    <t>____________________________________________________________________________________</t>
  </si>
  <si>
    <t xml:space="preserve">           </t>
  </si>
  <si>
    <t xml:space="preserve"> LONIN   </t>
  </si>
  <si>
    <t xml:space="preserve"> S-77*   </t>
  </si>
  <si>
    <t xml:space="preserve"> S-308* </t>
  </si>
  <si>
    <t xml:space="preserve"> S-351*</t>
  </si>
  <si>
    <t xml:space="preserve"> S-352*</t>
  </si>
  <si>
    <t xml:space="preserve"> S-354*</t>
  </si>
  <si>
    <t xml:space="preserve"> L-8@CP*</t>
  </si>
  <si>
    <t>https://w3.saj.usace.army.mil/h2o/reports/r-lonf.html</t>
  </si>
  <si>
    <t>LO Net Flows</t>
  </si>
  <si>
    <t>cfs.to.acftd</t>
  </si>
  <si>
    <t>LWL</t>
  </si>
  <si>
    <t>ET</t>
  </si>
  <si>
    <t>AM021</t>
  </si>
  <si>
    <t xml:space="preserve">DBKEY </t>
  </si>
  <si>
    <t>In</t>
  </si>
  <si>
    <t>in.to.ft</t>
  </si>
  <si>
    <t>AcFt</t>
  </si>
  <si>
    <t>LOK Area (acres)</t>
  </si>
  <si>
    <t>Day</t>
  </si>
  <si>
    <t>Week</t>
  </si>
  <si>
    <t>factor</t>
  </si>
  <si>
    <t>estimated</t>
  </si>
  <si>
    <t>WCAs</t>
  </si>
  <si>
    <t>Weekly Average (cfs)</t>
  </si>
  <si>
    <t>NetQ</t>
  </si>
  <si>
    <t>Actual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</si>
</sst>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rgb="FFFF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" fontId="0" fillId="0" borderId="0" xfId="0" applyNumberFormat="1"/>
    <xf numFmtId="172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  <xf numFmtId="15" fontId="1" fillId="0" borderId="0" xfId="0" applyNumberFormat="1" applyFont="1" applyAlignment="1">
      <alignment vertical="center"/>
    </xf>
    <xf numFmtId="0" fontId="0" fillId="2" borderId="0" xfId="0" applyFill="1"/>
    <xf numFmtId="14" fontId="0" fillId="2" borderId="0" xfId="0" applyNumberFormat="1" applyFill="1"/>
    <xf numFmtId="0" fontId="2" fillId="0" borderId="0" xfId="0" applyFont="1" applyAlignment="1">
      <alignment vertical="center"/>
    </xf>
    <xf numFmtId="0" fontId="0" fillId="0" borderId="0" xfId="0" applyFill="1"/>
    <xf numFmtId="2" fontId="0" fillId="0" borderId="0" xfId="0" applyNumberFormat="1" applyFill="1"/>
    <xf numFmtId="1" fontId="0" fillId="0" borderId="0" xfId="0" applyNumberFormat="1" applyAlignment="1">
      <alignment horizontal="right"/>
    </xf>
    <xf numFmtId="1" fontId="0" fillId="2" borderId="0" xfId="0" applyNumberFormat="1" applyFill="1"/>
    <xf numFmtId="2" fontId="0" fillId="2" borderId="0" xfId="0" applyNumberForma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Obs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Sheet1!$C$6:$C$17</c:f>
              <c:numCache>
                <c:formatCode>m/d/yyyy</c:formatCode>
                <c:ptCount val="12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</c:numCache>
            </c:numRef>
          </c:xVal>
          <c:yVal>
            <c:numRef>
              <c:f>Sheet1!$L$6:$L$17</c:f>
              <c:numCache>
                <c:formatCode>0.00</c:formatCode>
                <c:ptCount val="12"/>
                <c:pt idx="0">
                  <c:v>16.28</c:v>
                </c:pt>
                <c:pt idx="1">
                  <c:v>16.29</c:v>
                </c:pt>
                <c:pt idx="2">
                  <c:v>16.3</c:v>
                </c:pt>
                <c:pt idx="3">
                  <c:v>16.32</c:v>
                </c:pt>
                <c:pt idx="4">
                  <c:v>16.350000000000001</c:v>
                </c:pt>
                <c:pt idx="5">
                  <c:v>16.32</c:v>
                </c:pt>
                <c:pt idx="6">
                  <c:v>16.309999999999999</c:v>
                </c:pt>
                <c:pt idx="7">
                  <c:v>16.32</c:v>
                </c:pt>
                <c:pt idx="8">
                  <c:v>16.329999999999998</c:v>
                </c:pt>
                <c:pt idx="9">
                  <c:v>16.350000000000001</c:v>
                </c:pt>
                <c:pt idx="10">
                  <c:v>16.37</c:v>
                </c:pt>
                <c:pt idx="11">
                  <c:v>16.38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0-44D1-B2B7-FF5A577511BA}"/>
            </c:ext>
          </c:extLst>
        </c:ser>
        <c:ser>
          <c:idx val="1"/>
          <c:order val="1"/>
          <c:tx>
            <c:v>Expected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Sheet1!$C$21:$C$69</c:f>
              <c:numCache>
                <c:formatCode>m/d/yyyy</c:formatCode>
                <c:ptCount val="49"/>
                <c:pt idx="0">
                  <c:v>45335</c:v>
                </c:pt>
                <c:pt idx="1">
                  <c:v>45336</c:v>
                </c:pt>
                <c:pt idx="2">
                  <c:v>45337</c:v>
                </c:pt>
                <c:pt idx="3">
                  <c:v>45338</c:v>
                </c:pt>
                <c:pt idx="4">
                  <c:v>45339</c:v>
                </c:pt>
                <c:pt idx="5">
                  <c:v>45340</c:v>
                </c:pt>
                <c:pt idx="6">
                  <c:v>45341</c:v>
                </c:pt>
                <c:pt idx="7">
                  <c:v>45342</c:v>
                </c:pt>
                <c:pt idx="8">
                  <c:v>45343</c:v>
                </c:pt>
                <c:pt idx="9">
                  <c:v>45344</c:v>
                </c:pt>
                <c:pt idx="10">
                  <c:v>45345</c:v>
                </c:pt>
                <c:pt idx="11">
                  <c:v>45346</c:v>
                </c:pt>
                <c:pt idx="12">
                  <c:v>45347</c:v>
                </c:pt>
                <c:pt idx="13">
                  <c:v>45348</c:v>
                </c:pt>
                <c:pt idx="14">
                  <c:v>45349</c:v>
                </c:pt>
                <c:pt idx="15">
                  <c:v>45350</c:v>
                </c:pt>
                <c:pt idx="16">
                  <c:v>45351</c:v>
                </c:pt>
                <c:pt idx="17">
                  <c:v>45352</c:v>
                </c:pt>
                <c:pt idx="18">
                  <c:v>45353</c:v>
                </c:pt>
                <c:pt idx="19">
                  <c:v>45354</c:v>
                </c:pt>
                <c:pt idx="20">
                  <c:v>45355</c:v>
                </c:pt>
                <c:pt idx="21">
                  <c:v>45356</c:v>
                </c:pt>
                <c:pt idx="22">
                  <c:v>45357</c:v>
                </c:pt>
                <c:pt idx="23">
                  <c:v>45358</c:v>
                </c:pt>
                <c:pt idx="24">
                  <c:v>45359</c:v>
                </c:pt>
                <c:pt idx="25">
                  <c:v>45360</c:v>
                </c:pt>
                <c:pt idx="26">
                  <c:v>45361</c:v>
                </c:pt>
                <c:pt idx="27">
                  <c:v>45362</c:v>
                </c:pt>
                <c:pt idx="28">
                  <c:v>45363</c:v>
                </c:pt>
                <c:pt idx="29">
                  <c:v>45364</c:v>
                </c:pt>
                <c:pt idx="30">
                  <c:v>45365</c:v>
                </c:pt>
                <c:pt idx="31">
                  <c:v>45366</c:v>
                </c:pt>
                <c:pt idx="32">
                  <c:v>45367</c:v>
                </c:pt>
                <c:pt idx="33">
                  <c:v>45368</c:v>
                </c:pt>
                <c:pt idx="34">
                  <c:v>45369</c:v>
                </c:pt>
                <c:pt idx="35">
                  <c:v>45370</c:v>
                </c:pt>
                <c:pt idx="36">
                  <c:v>45371</c:v>
                </c:pt>
                <c:pt idx="37">
                  <c:v>45372</c:v>
                </c:pt>
                <c:pt idx="38">
                  <c:v>45373</c:v>
                </c:pt>
                <c:pt idx="39">
                  <c:v>45374</c:v>
                </c:pt>
                <c:pt idx="40">
                  <c:v>45375</c:v>
                </c:pt>
                <c:pt idx="41">
                  <c:v>45376</c:v>
                </c:pt>
                <c:pt idx="42">
                  <c:v>45377</c:v>
                </c:pt>
                <c:pt idx="43">
                  <c:v>45378</c:v>
                </c:pt>
                <c:pt idx="44">
                  <c:v>45379</c:v>
                </c:pt>
                <c:pt idx="45">
                  <c:v>45380</c:v>
                </c:pt>
                <c:pt idx="46">
                  <c:v>45381</c:v>
                </c:pt>
                <c:pt idx="47">
                  <c:v>45382</c:v>
                </c:pt>
                <c:pt idx="48">
                  <c:v>45383</c:v>
                </c:pt>
              </c:numCache>
            </c:numRef>
          </c:xVal>
          <c:yVal>
            <c:numRef>
              <c:f>Sheet1!$L$21:$L$69</c:f>
              <c:numCache>
                <c:formatCode>0.00</c:formatCode>
                <c:ptCount val="49"/>
                <c:pt idx="0">
                  <c:v>16.364967304392881</c:v>
                </c:pt>
                <c:pt idx="1">
                  <c:v>16.359431519584291</c:v>
                </c:pt>
                <c:pt idx="2">
                  <c:v>16.347008964292986</c:v>
                </c:pt>
                <c:pt idx="3">
                  <c:v>16.327699638518965</c:v>
                </c:pt>
                <c:pt idx="4">
                  <c:v>16.294616771779516</c:v>
                </c:pt>
                <c:pt idx="5">
                  <c:v>16.244316978833275</c:v>
                </c:pt>
                <c:pt idx="6">
                  <c:v>16.180243644921607</c:v>
                </c:pt>
                <c:pt idx="7">
                  <c:v>16.181594630595729</c:v>
                </c:pt>
                <c:pt idx="8">
                  <c:v>16.176058845787139</c:v>
                </c:pt>
                <c:pt idx="9">
                  <c:v>16.163636290495834</c:v>
                </c:pt>
                <c:pt idx="10">
                  <c:v>16.144326964721813</c:v>
                </c:pt>
                <c:pt idx="11">
                  <c:v>16.111244097982365</c:v>
                </c:pt>
                <c:pt idx="12">
                  <c:v>16.060944305036124</c:v>
                </c:pt>
                <c:pt idx="13">
                  <c:v>15.996870971124455</c:v>
                </c:pt>
                <c:pt idx="14">
                  <c:v>15.998221956798581</c:v>
                </c:pt>
                <c:pt idx="15">
                  <c:v>15.992686171989988</c:v>
                </c:pt>
                <c:pt idx="16">
                  <c:v>15.980263616698682</c:v>
                </c:pt>
                <c:pt idx="17">
                  <c:v>15.960954290924665</c:v>
                </c:pt>
                <c:pt idx="18">
                  <c:v>15.927871424185213</c:v>
                </c:pt>
                <c:pt idx="19">
                  <c:v>15.877571631238972</c:v>
                </c:pt>
                <c:pt idx="20">
                  <c:v>15.813498297327303</c:v>
                </c:pt>
                <c:pt idx="21">
                  <c:v>15.814849283001429</c:v>
                </c:pt>
                <c:pt idx="22">
                  <c:v>15.809313498192839</c:v>
                </c:pt>
                <c:pt idx="23">
                  <c:v>15.796890942901534</c:v>
                </c:pt>
                <c:pt idx="24">
                  <c:v>15.777581617127513</c:v>
                </c:pt>
                <c:pt idx="25">
                  <c:v>15.744498750388061</c:v>
                </c:pt>
                <c:pt idx="26">
                  <c:v>15.694198957441824</c:v>
                </c:pt>
                <c:pt idx="27">
                  <c:v>15.630125623530152</c:v>
                </c:pt>
                <c:pt idx="28">
                  <c:v>15.631476609204277</c:v>
                </c:pt>
                <c:pt idx="29">
                  <c:v>15.625940824395691</c:v>
                </c:pt>
                <c:pt idx="30">
                  <c:v>15.613518269104386</c:v>
                </c:pt>
                <c:pt idx="31">
                  <c:v>15.594208943330365</c:v>
                </c:pt>
                <c:pt idx="32">
                  <c:v>15.561126076590913</c:v>
                </c:pt>
                <c:pt idx="33">
                  <c:v>15.510826283644672</c:v>
                </c:pt>
                <c:pt idx="34">
                  <c:v>15.446752949733003</c:v>
                </c:pt>
                <c:pt idx="35">
                  <c:v>15.448103935407129</c:v>
                </c:pt>
                <c:pt idx="36">
                  <c:v>15.442568150598539</c:v>
                </c:pt>
                <c:pt idx="37">
                  <c:v>15.430145595307234</c:v>
                </c:pt>
                <c:pt idx="38">
                  <c:v>15.410836269533213</c:v>
                </c:pt>
                <c:pt idx="39">
                  <c:v>15.377753402793765</c:v>
                </c:pt>
                <c:pt idx="40">
                  <c:v>15.327453609847524</c:v>
                </c:pt>
                <c:pt idx="41">
                  <c:v>15.263380275935855</c:v>
                </c:pt>
                <c:pt idx="42">
                  <c:v>15.264731261609981</c:v>
                </c:pt>
                <c:pt idx="43">
                  <c:v>15.259195476801391</c:v>
                </c:pt>
                <c:pt idx="44">
                  <c:v>15.246772921510086</c:v>
                </c:pt>
                <c:pt idx="45">
                  <c:v>15.227463595736065</c:v>
                </c:pt>
                <c:pt idx="46">
                  <c:v>15.194380728996613</c:v>
                </c:pt>
                <c:pt idx="47">
                  <c:v>15.144080936050376</c:v>
                </c:pt>
                <c:pt idx="48">
                  <c:v>15.080007602138704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50-44D1-B2B7-FF5A57751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803232"/>
        <c:axId val="978803592"/>
      </c:scatterChart>
      <c:valAx>
        <c:axId val="97880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03592"/>
        <c:crosses val="autoZero"/>
        <c:crossBetween val="midCat"/>
      </c:valAx>
      <c:valAx>
        <c:axId val="97880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LOK</a:t>
                </a:r>
                <a:r>
                  <a:rPr lang="en-US" baseline="0"/>
                  <a:t> Stage (Ft, NGVD29)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0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314324</xdr:colOff>
      <xdr:row>21</xdr:row>
      <xdr:rowOff>33337</xdr:rowOff>
    </xdr:from>
    <xdr:to>
      <xdr:col>28</xdr:col>
      <xdr:colOff>238124</xdr:colOff>
      <xdr:row>35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4A26FE-535D-D349-7AF3-10DD0843C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4948-03EF-4D71-8F2D-F3B3EF7EC281}">
  <dimension ref="A1:V130"/>
  <sheetViews>
    <sheetView tabSelected="1" topLeftCell="A7" workbookViewId="0">
      <selection activeCell="K22" sqref="K22"/>
    </sheetView>
  </sheetViews>
  <sheetFormatPr defaultRowHeight="15"/>
  <cols>
    <col min="3" max="3" width="9.7109375" bestFit="1" customWidth="1"/>
    <col min="4" max="4" width="10.85546875" style="4" bestFit="1" customWidth="1"/>
    <col min="5" max="11" width="9.7109375" style="4" customWidth="1"/>
    <col min="12" max="13" width="9.7109375" customWidth="1"/>
    <col min="14" max="14" width="2.42578125" customWidth="1"/>
    <col min="15" max="16" width="7.5703125" bestFit="1" customWidth="1"/>
    <col min="17" max="17" width="21" bestFit="1" customWidth="1"/>
    <col min="19" max="19" width="16.7109375" bestFit="1" customWidth="1"/>
  </cols>
  <sheetData>
    <row r="1" spans="2:22">
      <c r="D1" s="4" t="s">
        <v>45</v>
      </c>
      <c r="E1" s="9">
        <v>1.983471142</v>
      </c>
      <c r="G1" s="12" t="s">
        <v>53</v>
      </c>
      <c r="H1" s="4">
        <v>445854.3</v>
      </c>
    </row>
    <row r="2" spans="2:22">
      <c r="D2" s="4" t="s">
        <v>51</v>
      </c>
      <c r="E2" s="4">
        <v>12</v>
      </c>
    </row>
    <row r="3" spans="2:22">
      <c r="B3" s="15" t="s">
        <v>61</v>
      </c>
      <c r="C3" t="s">
        <v>49</v>
      </c>
      <c r="L3">
        <v>6832</v>
      </c>
      <c r="M3" s="10" t="s">
        <v>48</v>
      </c>
    </row>
    <row r="4" spans="2:22">
      <c r="D4" s="4" t="s">
        <v>12</v>
      </c>
      <c r="L4" t="s">
        <v>13</v>
      </c>
      <c r="M4" s="10" t="s">
        <v>50</v>
      </c>
      <c r="N4" s="7"/>
      <c r="O4" t="s">
        <v>52</v>
      </c>
      <c r="P4" t="s">
        <v>12</v>
      </c>
      <c r="Q4" t="s">
        <v>1</v>
      </c>
      <c r="S4" t="s">
        <v>43</v>
      </c>
    </row>
    <row r="5" spans="2:22">
      <c r="C5" t="s">
        <v>0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t="s">
        <v>10</v>
      </c>
      <c r="M5" s="10" t="s">
        <v>47</v>
      </c>
      <c r="N5" s="7"/>
      <c r="O5" t="s">
        <v>47</v>
      </c>
      <c r="P5" t="s">
        <v>11</v>
      </c>
      <c r="Q5" t="s">
        <v>14</v>
      </c>
      <c r="R5" t="s">
        <v>15</v>
      </c>
      <c r="S5" t="s">
        <v>44</v>
      </c>
    </row>
    <row r="6" spans="2:22">
      <c r="C6" s="1">
        <v>45323</v>
      </c>
      <c r="D6" s="4">
        <v>7539.1738110407196</v>
      </c>
      <c r="E6" s="4">
        <v>3060.4959722272602</v>
      </c>
      <c r="F6" s="4">
        <v>224.13223905488101</v>
      </c>
      <c r="G6" s="4">
        <v>0</v>
      </c>
      <c r="H6" s="4">
        <v>49.586778551964699</v>
      </c>
      <c r="I6" s="4">
        <v>0</v>
      </c>
      <c r="J6" s="4">
        <v>2786.7769546204199</v>
      </c>
      <c r="K6" s="4">
        <v>0</v>
      </c>
      <c r="L6" s="2">
        <v>16.28</v>
      </c>
      <c r="M6" s="11">
        <v>0.14000000000000001</v>
      </c>
      <c r="N6" s="8"/>
      <c r="O6" s="4">
        <f>(M6/$E$2)*$H$1</f>
        <v>5201.6334999999999</v>
      </c>
      <c r="P6" s="4">
        <f>D6-E6</f>
        <v>4478.6778388134589</v>
      </c>
      <c r="Q6" s="4">
        <f>-392643.26+(137402.92*L6)+(9330.33*L6^2)</f>
        <v>4317172.0122720003</v>
      </c>
      <c r="V6" s="2"/>
    </row>
    <row r="7" spans="2:22">
      <c r="C7" s="1">
        <v>45324</v>
      </c>
      <c r="D7" s="4">
        <v>8231.4052396261504</v>
      </c>
      <c r="E7" s="4">
        <v>1402.31409744956</v>
      </c>
      <c r="F7" s="4">
        <v>184.462816213309</v>
      </c>
      <c r="G7" s="4">
        <v>0</v>
      </c>
      <c r="H7" s="4">
        <v>49.586778551964699</v>
      </c>
      <c r="I7" s="4">
        <v>0</v>
      </c>
      <c r="J7" s="4">
        <v>1168.2645026842899</v>
      </c>
      <c r="K7" s="4">
        <v>0</v>
      </c>
      <c r="L7" s="2">
        <v>16.29</v>
      </c>
      <c r="M7" s="11">
        <v>0.13</v>
      </c>
      <c r="N7" s="8"/>
      <c r="O7" s="4">
        <f>(M7/$E$2)*$H$1</f>
        <v>4830.0882499999998</v>
      </c>
      <c r="P7" s="4">
        <f>D7-E7</f>
        <v>6829.0911421765904</v>
      </c>
      <c r="Q7" s="4">
        <f>-392643.26+(137402.92*L7)+(9330.33*L7^2)</f>
        <v>4321584.9299529996</v>
      </c>
      <c r="R7" s="4">
        <f>Q7-Q6</f>
        <v>4412.9176809992641</v>
      </c>
      <c r="S7" s="4">
        <f>R7+E7</f>
        <v>5815.2317784488241</v>
      </c>
      <c r="T7" s="4"/>
      <c r="V7" s="2"/>
    </row>
    <row r="8" spans="2:22">
      <c r="C8" s="1">
        <v>45325</v>
      </c>
      <c r="D8" s="4">
        <v>7041.3225543789904</v>
      </c>
      <c r="E8" s="4">
        <v>1150.4132624055801</v>
      </c>
      <c r="F8" s="4">
        <v>89.2562013935365</v>
      </c>
      <c r="G8" s="4">
        <v>0</v>
      </c>
      <c r="H8" s="4">
        <v>49.586778551964699</v>
      </c>
      <c r="I8" s="4">
        <v>0</v>
      </c>
      <c r="J8" s="4">
        <v>1013.55375360216</v>
      </c>
      <c r="K8" s="4">
        <v>0</v>
      </c>
      <c r="L8" s="2">
        <v>16.3</v>
      </c>
      <c r="M8" s="11">
        <v>0.11</v>
      </c>
      <c r="N8" s="8"/>
      <c r="O8" s="4">
        <f>(M8/$E$2)*$H$1</f>
        <v>4086.99775</v>
      </c>
      <c r="P8" s="4">
        <f>D8-E8</f>
        <v>5890.9092919734103</v>
      </c>
      <c r="Q8" s="4">
        <f>-392643.26+(137402.92*L8)+(9330.33*L8^2)</f>
        <v>4325999.7137000002</v>
      </c>
      <c r="R8" s="4">
        <f t="shared" ref="R8:R16" si="0">Q8-Q7</f>
        <v>4414.7837470006198</v>
      </c>
      <c r="S8" s="4">
        <f>R8+E8</f>
        <v>5565.1970094061999</v>
      </c>
      <c r="V8" s="2"/>
    </row>
    <row r="9" spans="2:22">
      <c r="C9" s="1">
        <v>45326</v>
      </c>
      <c r="D9" s="4">
        <v>7322.9754565541498</v>
      </c>
      <c r="E9" s="4">
        <v>1969.58684408404</v>
      </c>
      <c r="F9" s="4">
        <v>0</v>
      </c>
      <c r="G9" s="4">
        <v>0</v>
      </c>
      <c r="H9" s="4">
        <v>51.570249694043298</v>
      </c>
      <c r="I9" s="4">
        <v>0</v>
      </c>
      <c r="J9" s="4">
        <v>1918.0165943899999</v>
      </c>
      <c r="K9" s="4">
        <v>0</v>
      </c>
      <c r="L9" s="2">
        <v>16.32</v>
      </c>
      <c r="M9" s="11">
        <v>0.12</v>
      </c>
      <c r="N9" s="8"/>
      <c r="O9" s="4">
        <f>(M9/$E$2)*$H$1</f>
        <v>4458.5429999999997</v>
      </c>
      <c r="P9" s="4">
        <f>D9-E9</f>
        <v>5353.3886124701094</v>
      </c>
      <c r="Q9" s="4">
        <f>-392643.26+(137402.92*L9)+(9330.33*L9^2)</f>
        <v>4334834.8793919999</v>
      </c>
      <c r="R9" s="4">
        <f t="shared" si="0"/>
        <v>8835.1656919997185</v>
      </c>
      <c r="S9" s="4">
        <f>R9+E9</f>
        <v>10804.752536083759</v>
      </c>
      <c r="V9" s="2"/>
    </row>
    <row r="10" spans="2:22">
      <c r="C10" s="1">
        <v>45327</v>
      </c>
      <c r="D10" s="4">
        <v>8066.77713483363</v>
      </c>
      <c r="E10" s="4">
        <v>2937.5207614183901</v>
      </c>
      <c r="F10" s="4">
        <v>0</v>
      </c>
      <c r="G10" s="4">
        <v>0</v>
      </c>
      <c r="H10" s="4">
        <v>53.553720836121897</v>
      </c>
      <c r="I10" s="4">
        <v>0</v>
      </c>
      <c r="J10" s="4">
        <v>2883.9670405822699</v>
      </c>
      <c r="K10" s="4">
        <v>0</v>
      </c>
      <c r="L10" s="2">
        <v>16.350000000000001</v>
      </c>
      <c r="M10" s="11">
        <v>0.04</v>
      </c>
      <c r="N10" s="8"/>
      <c r="O10" s="4">
        <f>(M10/$E$2)*$H$1</f>
        <v>1486.181</v>
      </c>
      <c r="P10" s="4">
        <f>D10-E10</f>
        <v>5129.25637341524</v>
      </c>
      <c r="Q10" s="4">
        <f>-392643.26+(137402.92*L10)+(9330.33*L10^2)</f>
        <v>4348101.6234250013</v>
      </c>
      <c r="R10" s="4">
        <f t="shared" si="0"/>
        <v>13266.744033001363</v>
      </c>
      <c r="S10" s="4">
        <f>R10+E10</f>
        <v>16204.264794419752</v>
      </c>
      <c r="V10" s="2"/>
    </row>
    <row r="11" spans="2:22">
      <c r="C11" s="1">
        <v>45328</v>
      </c>
      <c r="D11" s="4">
        <v>7322.9754565541498</v>
      </c>
      <c r="E11" s="4">
        <v>3034.71084738024</v>
      </c>
      <c r="F11" s="4">
        <v>0</v>
      </c>
      <c r="G11" s="4">
        <v>0</v>
      </c>
      <c r="H11" s="4">
        <v>55.537191978200497</v>
      </c>
      <c r="I11" s="4">
        <v>0</v>
      </c>
      <c r="J11" s="4">
        <v>2979.1736554020399</v>
      </c>
      <c r="K11" s="4">
        <v>0</v>
      </c>
      <c r="L11" s="2">
        <v>16.32</v>
      </c>
      <c r="M11" s="11">
        <v>0.05</v>
      </c>
      <c r="N11" s="8"/>
      <c r="O11" s="4">
        <f>(M11/$E$2)*$H$1</f>
        <v>1857.7262499999999</v>
      </c>
      <c r="P11" s="4">
        <f>D11-E11</f>
        <v>4288.2646091739098</v>
      </c>
      <c r="Q11" s="4">
        <f>-392643.26+(137402.92*L11)+(9330.33*L11^2)</f>
        <v>4334834.8793919999</v>
      </c>
      <c r="R11" s="4">
        <f t="shared" si="0"/>
        <v>-13266.744033001363</v>
      </c>
      <c r="S11" s="4">
        <f>R11+E11</f>
        <v>-10232.033185621123</v>
      </c>
      <c r="V11" s="2"/>
    </row>
    <row r="12" spans="2:22">
      <c r="C12" s="1">
        <v>45329</v>
      </c>
      <c r="D12" s="4">
        <v>7198.0167746032002</v>
      </c>
      <c r="E12" s="4">
        <v>6180.4960787168902</v>
      </c>
      <c r="F12" s="4">
        <v>985.78515761305903</v>
      </c>
      <c r="G12" s="4">
        <v>1350.7438477555199</v>
      </c>
      <c r="H12" s="4">
        <v>557.35539092408396</v>
      </c>
      <c r="I12" s="4">
        <v>0</v>
      </c>
      <c r="J12" s="4">
        <v>3286.6116824242199</v>
      </c>
      <c r="K12" s="4">
        <v>0</v>
      </c>
      <c r="L12" s="2">
        <v>16.309999999999999</v>
      </c>
      <c r="M12" s="11">
        <v>0.1</v>
      </c>
      <c r="N12" s="8"/>
      <c r="O12" s="4">
        <f>(M12/$E$2)*$H$1</f>
        <v>3715.4524999999999</v>
      </c>
      <c r="P12" s="4">
        <f>D12-E12</f>
        <v>1017.52069588631</v>
      </c>
      <c r="Q12" s="4">
        <f>-392643.26+(137402.92*L12)+(9330.33*L12^2)</f>
        <v>4330416.3635129994</v>
      </c>
      <c r="R12" s="4">
        <f t="shared" si="0"/>
        <v>-4418.5158790005371</v>
      </c>
      <c r="S12" s="4">
        <f>R12+E12</f>
        <v>1761.9801997163531</v>
      </c>
      <c r="V12" s="2"/>
    </row>
    <row r="13" spans="2:22">
      <c r="C13" s="1">
        <v>45330</v>
      </c>
      <c r="D13" s="4">
        <v>7092.8928040730398</v>
      </c>
      <c r="E13" s="4">
        <v>1102.8099549957001</v>
      </c>
      <c r="F13" s="4">
        <v>476.03307409886202</v>
      </c>
      <c r="G13" s="4">
        <v>480.00001638301899</v>
      </c>
      <c r="H13" s="4">
        <v>146.77686451381601</v>
      </c>
      <c r="I13" s="4">
        <v>0</v>
      </c>
      <c r="J13" s="4">
        <v>0</v>
      </c>
      <c r="K13" s="4">
        <v>0</v>
      </c>
      <c r="L13" s="2">
        <v>16.32</v>
      </c>
      <c r="M13" s="11">
        <v>0.14000000000000001</v>
      </c>
      <c r="N13" s="8"/>
      <c r="O13" s="4">
        <f>(M13/$E$2)*$H$1</f>
        <v>5201.6334999999999</v>
      </c>
      <c r="P13" s="4">
        <f>D13-E13</f>
        <v>5990.0828490773401</v>
      </c>
      <c r="Q13" s="4">
        <f>-392643.26+(137402.92*L13)+(9330.33*L13^2)</f>
        <v>4334834.8793919999</v>
      </c>
      <c r="R13" s="4">
        <f t="shared" si="0"/>
        <v>4418.5158790005371</v>
      </c>
      <c r="S13" s="4">
        <f>R13+E13</f>
        <v>5521.3258339962376</v>
      </c>
      <c r="V13" s="2"/>
    </row>
    <row r="14" spans="2:22">
      <c r="C14" s="1">
        <v>45331</v>
      </c>
      <c r="D14" s="4">
        <v>7620.4961278659403</v>
      </c>
      <c r="E14" s="4">
        <v>1019.5041670284</v>
      </c>
      <c r="F14" s="4">
        <v>404.62811298403199</v>
      </c>
      <c r="G14" s="4">
        <v>549.421506355769</v>
      </c>
      <c r="H14" s="4">
        <v>67.438018830672107</v>
      </c>
      <c r="I14" s="4">
        <v>0</v>
      </c>
      <c r="J14" s="4">
        <v>0</v>
      </c>
      <c r="K14" s="4">
        <v>0</v>
      </c>
      <c r="L14" s="2">
        <v>16.329999999999998</v>
      </c>
      <c r="N14" s="8"/>
      <c r="O14" s="4"/>
      <c r="P14" s="4">
        <f>D14-E14</f>
        <v>6600.9919608375403</v>
      </c>
      <c r="Q14" s="4">
        <f>-392643.26+(137402.92*L14)+(9330.33*L14^2)</f>
        <v>4339255.2613369999</v>
      </c>
      <c r="R14" s="4">
        <f t="shared" si="0"/>
        <v>4420.3819450000301</v>
      </c>
      <c r="S14" s="4">
        <f>R14+E14</f>
        <v>5439.88611202843</v>
      </c>
      <c r="V14" s="2"/>
    </row>
    <row r="15" spans="2:22">
      <c r="C15" s="1">
        <v>45332</v>
      </c>
      <c r="D15" s="4">
        <v>3213.2232501673202</v>
      </c>
      <c r="E15" s="4">
        <v>4827.7687598192897</v>
      </c>
      <c r="F15" s="4">
        <v>220.16529677072401</v>
      </c>
      <c r="G15" s="4">
        <v>0</v>
      </c>
      <c r="H15" s="4">
        <v>0</v>
      </c>
      <c r="I15" s="4">
        <v>331.23968072712501</v>
      </c>
      <c r="J15" s="4">
        <v>3304.46292270293</v>
      </c>
      <c r="K15" s="4">
        <v>971.900859618509</v>
      </c>
      <c r="L15" s="2">
        <v>16.350000000000001</v>
      </c>
      <c r="N15" s="8"/>
      <c r="O15" s="4"/>
      <c r="P15" s="4">
        <f>D15-E15</f>
        <v>-1614.5455096519695</v>
      </c>
      <c r="Q15" s="4">
        <f>-392643.26+(137402.92*L15)+(9330.33*L15^2)</f>
        <v>4348101.6234250013</v>
      </c>
      <c r="R15" s="4">
        <f t="shared" si="0"/>
        <v>8846.3620880013332</v>
      </c>
      <c r="S15" s="4">
        <f>R15+E15</f>
        <v>13674.130847820623</v>
      </c>
      <c r="V15" s="2"/>
    </row>
    <row r="16" spans="2:22">
      <c r="C16" s="1">
        <v>45333</v>
      </c>
      <c r="D16" s="4">
        <v>6499.8349325915397</v>
      </c>
      <c r="E16" s="4">
        <v>1017.52069588632</v>
      </c>
      <c r="F16" s="4">
        <v>466.11571838846902</v>
      </c>
      <c r="G16" s="4">
        <v>483.96695866717602</v>
      </c>
      <c r="H16" s="4">
        <v>67.438018830672107</v>
      </c>
      <c r="I16" s="4">
        <v>0</v>
      </c>
      <c r="J16" s="4">
        <v>0</v>
      </c>
      <c r="K16" s="4">
        <v>0</v>
      </c>
      <c r="L16" s="2">
        <v>16.37</v>
      </c>
      <c r="M16" s="11">
        <v>0.12</v>
      </c>
      <c r="N16" s="8"/>
      <c r="O16" s="4">
        <f>(M16/$E$2)*$H$1</f>
        <v>4458.5429999999997</v>
      </c>
      <c r="P16" s="4">
        <f>D16-E16</f>
        <v>5482.3142367052196</v>
      </c>
      <c r="Q16" s="4">
        <f>-392643.26+(137402.92*L16)+(9330.33*L16^2)</f>
        <v>4356955.4497770006</v>
      </c>
      <c r="R16" s="4">
        <f t="shared" si="0"/>
        <v>8853.8263519993052</v>
      </c>
      <c r="S16" s="4">
        <f>R16+E16</f>
        <v>9871.3470478856252</v>
      </c>
      <c r="V16" s="2"/>
    </row>
    <row r="17" spans="1:22">
      <c r="C17" s="1">
        <v>45334</v>
      </c>
      <c r="D17" s="4">
        <v>6866.7770938760796</v>
      </c>
      <c r="E17" s="4">
        <v>1426.11575115451</v>
      </c>
      <c r="F17" s="4">
        <v>428.42976668897501</v>
      </c>
      <c r="G17" s="4">
        <v>454.21489153599703</v>
      </c>
      <c r="H17" s="4">
        <v>69.421489972750607</v>
      </c>
      <c r="I17" s="4">
        <v>474.04960295678302</v>
      </c>
      <c r="J17" s="4">
        <v>0</v>
      </c>
      <c r="K17" s="4">
        <v>0</v>
      </c>
      <c r="L17" s="2">
        <v>16.38</v>
      </c>
      <c r="M17" s="11">
        <v>0.09</v>
      </c>
      <c r="N17" s="8"/>
      <c r="O17" s="4">
        <f>(M17/$E$2)*$H$1</f>
        <v>3343.9072499999997</v>
      </c>
      <c r="P17" s="4">
        <f>D17-E17</f>
        <v>5440.6613427215698</v>
      </c>
      <c r="Q17" s="4">
        <f>-392643.26+(137402.92*L17)+(9330.33*L17^2)</f>
        <v>4361385.1620519999</v>
      </c>
      <c r="R17" s="4">
        <f>Q17-Q16</f>
        <v>4429.7122749993578</v>
      </c>
      <c r="S17" s="4">
        <f>R17+E17</f>
        <v>5855.8280261538675</v>
      </c>
      <c r="V17" s="2"/>
    </row>
    <row r="18" spans="1:22">
      <c r="A18" s="7"/>
      <c r="B18" s="7"/>
      <c r="C18" s="8"/>
      <c r="D18" s="13"/>
      <c r="E18" s="13"/>
      <c r="F18" s="13"/>
      <c r="G18" s="13"/>
      <c r="H18" s="13"/>
      <c r="I18" s="13"/>
      <c r="J18" s="13"/>
      <c r="K18" s="13"/>
      <c r="L18" s="14"/>
      <c r="M18" s="14"/>
      <c r="N18" s="8"/>
      <c r="O18" s="13"/>
      <c r="P18" s="13"/>
      <c r="Q18" s="13"/>
      <c r="R18" s="13"/>
      <c r="S18" s="13"/>
    </row>
    <row r="19" spans="1:22">
      <c r="C19" s="1"/>
      <c r="E19" s="12" t="s">
        <v>59</v>
      </c>
      <c r="F19" s="4">
        <v>3500</v>
      </c>
      <c r="H19" s="4">
        <v>500</v>
      </c>
      <c r="I19" s="4">
        <v>500</v>
      </c>
      <c r="J19" s="4">
        <v>4000</v>
      </c>
      <c r="K19" s="4">
        <v>1800</v>
      </c>
      <c r="L19" s="4"/>
      <c r="M19" s="11"/>
      <c r="N19" s="1"/>
      <c r="O19" t="s">
        <v>52</v>
      </c>
      <c r="P19" s="4"/>
      <c r="Q19" s="4"/>
      <c r="R19" s="4"/>
    </row>
    <row r="20" spans="1:22">
      <c r="A20" t="s">
        <v>55</v>
      </c>
      <c r="B20" s="1" t="s">
        <v>54</v>
      </c>
      <c r="C20" t="s">
        <v>0</v>
      </c>
      <c r="D20" s="4" t="s">
        <v>56</v>
      </c>
      <c r="F20" s="4" t="s">
        <v>2</v>
      </c>
      <c r="H20" s="4" t="s">
        <v>58</v>
      </c>
      <c r="I20" s="4" t="s">
        <v>46</v>
      </c>
      <c r="J20" s="4" t="s">
        <v>8</v>
      </c>
      <c r="K20" s="4" t="s">
        <v>9</v>
      </c>
      <c r="L20" s="4" t="s">
        <v>57</v>
      </c>
      <c r="N20" s="1"/>
      <c r="O20" t="s">
        <v>47</v>
      </c>
      <c r="P20" s="4" t="s">
        <v>60</v>
      </c>
      <c r="Q20" t="s">
        <v>14</v>
      </c>
      <c r="R20" s="4"/>
    </row>
    <row r="21" spans="1:22">
      <c r="A21">
        <v>1</v>
      </c>
      <c r="B21" s="4">
        <v>1</v>
      </c>
      <c r="C21" s="1">
        <f>$C$17+B21</f>
        <v>45335</v>
      </c>
      <c r="D21" s="3">
        <v>0.2</v>
      </c>
      <c r="F21" s="4">
        <f>$F$19*$E$1</f>
        <v>6942.1489970000002</v>
      </c>
      <c r="H21" s="4">
        <f>$D21*(H$19*$E$1)</f>
        <v>198.34711419999999</v>
      </c>
      <c r="I21" s="4">
        <f t="shared" ref="I21:K36" si="1">$D21*(I$19*$E$1)</f>
        <v>198.34711419999999</v>
      </c>
      <c r="J21" s="4">
        <f t="shared" si="1"/>
        <v>1586.7769135999999</v>
      </c>
      <c r="K21" s="4">
        <f t="shared" si="1"/>
        <v>714.04961112000001</v>
      </c>
      <c r="L21" s="2">
        <f>(0.000002553*Q21)+5.229</f>
        <v>16.364967304392881</v>
      </c>
      <c r="N21" s="1"/>
      <c r="O21" s="2">
        <f>AVERAGE($O$11:$O$17)</f>
        <v>3715.4524999999994</v>
      </c>
      <c r="P21" s="4">
        <f>F21-(SUM(H21:K21)+O21)</f>
        <v>529.17574388000139</v>
      </c>
      <c r="Q21" s="4">
        <f>Q17+P21</f>
        <v>4361914.3377958797</v>
      </c>
      <c r="R21" s="4">
        <f>Q21-Q17</f>
        <v>529.17574387975037</v>
      </c>
      <c r="S21" s="4"/>
      <c r="T21" s="4"/>
    </row>
    <row r="22" spans="1:22">
      <c r="A22">
        <v>1</v>
      </c>
      <c r="B22" s="4">
        <f>B21+1</f>
        <v>2</v>
      </c>
      <c r="C22" s="1">
        <f t="shared" ref="C22:C85" si="2">$C$17+B22</f>
        <v>45336</v>
      </c>
      <c r="D22" s="3">
        <v>0.4</v>
      </c>
      <c r="F22" s="4">
        <f t="shared" ref="F22:F85" si="3">$F$19*$E$1</f>
        <v>6942.1489970000002</v>
      </c>
      <c r="H22" s="4">
        <f t="shared" ref="H22:K85" si="4">$D22*(H$19*$E$1)</f>
        <v>396.69422839999999</v>
      </c>
      <c r="I22" s="4">
        <f t="shared" si="1"/>
        <v>396.69422839999999</v>
      </c>
      <c r="J22" s="4">
        <f t="shared" si="1"/>
        <v>3173.5538271999999</v>
      </c>
      <c r="K22" s="4">
        <f t="shared" si="1"/>
        <v>1428.09922224</v>
      </c>
      <c r="L22" s="2">
        <f t="shared" ref="L22:L85" si="5">(0.000002553*Q22)+5.229</f>
        <v>16.359431519584291</v>
      </c>
      <c r="N22" s="1"/>
      <c r="O22" s="2">
        <f>O21</f>
        <v>3715.4524999999994</v>
      </c>
      <c r="P22" s="4">
        <f t="shared" ref="P22:P85" si="6">F22-(SUM(H22:K22)+O22)</f>
        <v>-2168.345009239998</v>
      </c>
      <c r="Q22" s="4">
        <f>Q21+P22</f>
        <v>4359745.9927866394</v>
      </c>
      <c r="R22" s="4">
        <f>Q22-Q21</f>
        <v>-2168.3450092403218</v>
      </c>
      <c r="S22" s="4"/>
      <c r="T22" s="4"/>
    </row>
    <row r="23" spans="1:22">
      <c r="A23">
        <v>1</v>
      </c>
      <c r="B23" s="4">
        <f t="shared" ref="B23:B47" si="7">B22+1</f>
        <v>3</v>
      </c>
      <c r="C23" s="1">
        <f t="shared" si="2"/>
        <v>45337</v>
      </c>
      <c r="D23" s="3">
        <v>0.6</v>
      </c>
      <c r="F23" s="4">
        <f t="shared" si="3"/>
        <v>6942.1489970000002</v>
      </c>
      <c r="H23" s="4">
        <f t="shared" si="4"/>
        <v>595.04134259999989</v>
      </c>
      <c r="I23" s="4">
        <f t="shared" si="1"/>
        <v>595.04134259999989</v>
      </c>
      <c r="J23" s="4">
        <f t="shared" si="1"/>
        <v>4760.3307407999991</v>
      </c>
      <c r="K23" s="4">
        <f t="shared" si="1"/>
        <v>2142.14883336</v>
      </c>
      <c r="L23" s="2">
        <f t="shared" si="5"/>
        <v>16.347008964292986</v>
      </c>
      <c r="N23" s="1"/>
      <c r="O23" s="2">
        <f t="shared" ref="O23:O69" si="8">O22</f>
        <v>3715.4524999999994</v>
      </c>
      <c r="P23" s="4">
        <f t="shared" si="6"/>
        <v>-4865.8657623599975</v>
      </c>
      <c r="Q23" s="4">
        <f t="shared" ref="Q23:Q86" si="9">Q22+P23</f>
        <v>4354880.127024279</v>
      </c>
      <c r="R23" s="4">
        <f t="shared" ref="R23:R86" si="10">Q23-Q22</f>
        <v>-4865.865762360394</v>
      </c>
      <c r="S23" s="4"/>
      <c r="T23" s="4"/>
    </row>
    <row r="24" spans="1:22">
      <c r="A24">
        <v>1</v>
      </c>
      <c r="B24" s="4">
        <f t="shared" si="7"/>
        <v>4</v>
      </c>
      <c r="C24" s="1">
        <f t="shared" si="2"/>
        <v>45338</v>
      </c>
      <c r="D24" s="3">
        <v>0.8</v>
      </c>
      <c r="F24" s="4">
        <f t="shared" si="3"/>
        <v>6942.1489970000002</v>
      </c>
      <c r="H24" s="4">
        <f t="shared" si="4"/>
        <v>793.38845679999997</v>
      </c>
      <c r="I24" s="4">
        <f t="shared" si="1"/>
        <v>793.38845679999997</v>
      </c>
      <c r="J24" s="4">
        <f t="shared" si="1"/>
        <v>6347.1076543999998</v>
      </c>
      <c r="K24" s="4">
        <f t="shared" si="1"/>
        <v>2856.19844448</v>
      </c>
      <c r="L24" s="2">
        <f t="shared" si="5"/>
        <v>16.327699638518965</v>
      </c>
      <c r="N24" s="1"/>
      <c r="O24" s="2">
        <f t="shared" si="8"/>
        <v>3715.4524999999994</v>
      </c>
      <c r="P24" s="4">
        <f t="shared" si="6"/>
        <v>-7563.3865154799987</v>
      </c>
      <c r="Q24" s="4">
        <f t="shared" si="9"/>
        <v>4347316.7405087994</v>
      </c>
      <c r="R24" s="4">
        <f t="shared" si="10"/>
        <v>-7563.3865154795349</v>
      </c>
      <c r="S24" s="4"/>
      <c r="T24" s="4"/>
    </row>
    <row r="25" spans="1:22">
      <c r="A25">
        <v>1</v>
      </c>
      <c r="B25" s="4">
        <f t="shared" si="7"/>
        <v>5</v>
      </c>
      <c r="C25" s="1">
        <f t="shared" si="2"/>
        <v>45339</v>
      </c>
      <c r="D25" s="3">
        <v>1.2</v>
      </c>
      <c r="F25" s="4">
        <f t="shared" si="3"/>
        <v>6942.1489970000002</v>
      </c>
      <c r="H25" s="4">
        <f t="shared" si="4"/>
        <v>1190.0826851999998</v>
      </c>
      <c r="I25" s="4">
        <f t="shared" si="1"/>
        <v>1190.0826851999998</v>
      </c>
      <c r="J25" s="4">
        <f t="shared" si="1"/>
        <v>9520.6614815999983</v>
      </c>
      <c r="K25" s="4">
        <f t="shared" si="1"/>
        <v>4284.2976667200001</v>
      </c>
      <c r="L25" s="2">
        <f t="shared" si="5"/>
        <v>16.294616771779516</v>
      </c>
      <c r="N25" s="1"/>
      <c r="O25" s="2">
        <f t="shared" si="8"/>
        <v>3715.4524999999994</v>
      </c>
      <c r="P25" s="4">
        <f t="shared" si="6"/>
        <v>-12958.428021719996</v>
      </c>
      <c r="Q25" s="4">
        <f t="shared" si="9"/>
        <v>4334358.3124870798</v>
      </c>
      <c r="R25" s="4">
        <f t="shared" si="10"/>
        <v>-12958.428021719679</v>
      </c>
      <c r="S25" s="4"/>
      <c r="T25" s="4"/>
    </row>
    <row r="26" spans="1:22">
      <c r="A26">
        <v>1</v>
      </c>
      <c r="B26" s="4">
        <f t="shared" si="7"/>
        <v>6</v>
      </c>
      <c r="C26" s="1">
        <f t="shared" si="2"/>
        <v>45340</v>
      </c>
      <c r="D26" s="3">
        <v>1.7</v>
      </c>
      <c r="F26" s="4">
        <f t="shared" si="3"/>
        <v>6942.1489970000002</v>
      </c>
      <c r="H26" s="4">
        <f t="shared" si="4"/>
        <v>1685.9504706999999</v>
      </c>
      <c r="I26" s="4">
        <f t="shared" si="1"/>
        <v>1685.9504706999999</v>
      </c>
      <c r="J26" s="4">
        <f t="shared" si="1"/>
        <v>13487.603765599999</v>
      </c>
      <c r="K26" s="4">
        <f t="shared" si="1"/>
        <v>6069.4216945199996</v>
      </c>
      <c r="L26" s="2">
        <f t="shared" si="5"/>
        <v>16.244316978833275</v>
      </c>
      <c r="N26" s="1"/>
      <c r="O26" s="2">
        <f t="shared" si="8"/>
        <v>3715.4524999999994</v>
      </c>
      <c r="P26" s="4">
        <f t="shared" si="6"/>
        <v>-19702.229904519998</v>
      </c>
      <c r="Q26" s="4">
        <f t="shared" si="9"/>
        <v>4314656.0825825594</v>
      </c>
      <c r="R26" s="4">
        <f t="shared" si="10"/>
        <v>-19702.229904520325</v>
      </c>
      <c r="S26" s="4"/>
      <c r="T26" s="4"/>
    </row>
    <row r="27" spans="1:22">
      <c r="A27">
        <v>1</v>
      </c>
      <c r="B27" s="4">
        <f t="shared" si="7"/>
        <v>7</v>
      </c>
      <c r="C27" s="1">
        <f t="shared" si="2"/>
        <v>45341</v>
      </c>
      <c r="D27" s="3">
        <v>2.1</v>
      </c>
      <c r="F27" s="4">
        <f t="shared" si="3"/>
        <v>6942.1489970000002</v>
      </c>
      <c r="H27" s="4">
        <f t="shared" si="4"/>
        <v>2082.6446990999998</v>
      </c>
      <c r="I27" s="4">
        <f t="shared" si="1"/>
        <v>2082.6446990999998</v>
      </c>
      <c r="J27" s="4">
        <f t="shared" si="1"/>
        <v>16661.157592799998</v>
      </c>
      <c r="K27" s="4">
        <f t="shared" si="1"/>
        <v>7497.5209167600005</v>
      </c>
      <c r="L27" s="2">
        <f t="shared" si="5"/>
        <v>16.180243644921607</v>
      </c>
      <c r="O27" s="2">
        <f t="shared" si="8"/>
        <v>3715.4524999999994</v>
      </c>
      <c r="P27" s="4">
        <f t="shared" si="6"/>
        <v>-25097.271410759997</v>
      </c>
      <c r="Q27" s="4">
        <f t="shared" si="9"/>
        <v>4289558.8111717999</v>
      </c>
      <c r="R27" s="4">
        <f t="shared" si="10"/>
        <v>-25097.271410759538</v>
      </c>
      <c r="S27" s="4"/>
      <c r="T27" s="4"/>
    </row>
    <row r="28" spans="1:22">
      <c r="A28">
        <f>A21+1</f>
        <v>2</v>
      </c>
      <c r="B28" s="4">
        <f t="shared" si="7"/>
        <v>8</v>
      </c>
      <c r="C28" s="1">
        <f t="shared" si="2"/>
        <v>45342</v>
      </c>
      <c r="D28" s="3">
        <f>D21</f>
        <v>0.2</v>
      </c>
      <c r="F28" s="4">
        <f t="shared" si="3"/>
        <v>6942.1489970000002</v>
      </c>
      <c r="H28" s="4">
        <f t="shared" si="4"/>
        <v>198.34711419999999</v>
      </c>
      <c r="I28" s="4">
        <f t="shared" si="1"/>
        <v>198.34711419999999</v>
      </c>
      <c r="J28" s="4">
        <f t="shared" si="1"/>
        <v>1586.7769135999999</v>
      </c>
      <c r="K28" s="4">
        <f t="shared" si="1"/>
        <v>714.04961112000001</v>
      </c>
      <c r="L28" s="2">
        <f t="shared" si="5"/>
        <v>16.181594630595729</v>
      </c>
      <c r="O28" s="2">
        <f t="shared" si="8"/>
        <v>3715.4524999999994</v>
      </c>
      <c r="P28" s="4">
        <f t="shared" si="6"/>
        <v>529.17574388000139</v>
      </c>
      <c r="Q28" s="4">
        <f t="shared" si="9"/>
        <v>4290087.9869156796</v>
      </c>
      <c r="R28" s="4">
        <f t="shared" si="10"/>
        <v>529.17574387975037</v>
      </c>
      <c r="S28" s="4"/>
      <c r="T28" s="4"/>
    </row>
    <row r="29" spans="1:22">
      <c r="A29">
        <f t="shared" ref="A29:A92" si="11">A22+1</f>
        <v>2</v>
      </c>
      <c r="B29" s="4">
        <f t="shared" si="7"/>
        <v>9</v>
      </c>
      <c r="C29" s="1">
        <f t="shared" si="2"/>
        <v>45343</v>
      </c>
      <c r="D29" s="3">
        <f t="shared" ref="D29:D92" si="12">D22</f>
        <v>0.4</v>
      </c>
      <c r="F29" s="4">
        <f t="shared" si="3"/>
        <v>6942.1489970000002</v>
      </c>
      <c r="H29" s="4">
        <f t="shared" si="4"/>
        <v>396.69422839999999</v>
      </c>
      <c r="I29" s="4">
        <f t="shared" si="1"/>
        <v>396.69422839999999</v>
      </c>
      <c r="J29" s="4">
        <f t="shared" si="1"/>
        <v>3173.5538271999999</v>
      </c>
      <c r="K29" s="4">
        <f t="shared" si="1"/>
        <v>1428.09922224</v>
      </c>
      <c r="L29" s="2">
        <f t="shared" si="5"/>
        <v>16.176058845787139</v>
      </c>
      <c r="O29" s="2">
        <f t="shared" si="8"/>
        <v>3715.4524999999994</v>
      </c>
      <c r="P29" s="4">
        <f t="shared" si="6"/>
        <v>-2168.345009239998</v>
      </c>
      <c r="Q29" s="4">
        <f t="shared" si="9"/>
        <v>4287919.6419064393</v>
      </c>
      <c r="R29" s="4">
        <f t="shared" si="10"/>
        <v>-2168.3450092403218</v>
      </c>
      <c r="S29" s="4"/>
      <c r="T29" s="4"/>
    </row>
    <row r="30" spans="1:22">
      <c r="A30">
        <f t="shared" si="11"/>
        <v>2</v>
      </c>
      <c r="B30" s="4">
        <f t="shared" si="7"/>
        <v>10</v>
      </c>
      <c r="C30" s="1">
        <f t="shared" si="2"/>
        <v>45344</v>
      </c>
      <c r="D30" s="3">
        <f t="shared" si="12"/>
        <v>0.6</v>
      </c>
      <c r="F30" s="4">
        <f t="shared" si="3"/>
        <v>6942.1489970000002</v>
      </c>
      <c r="H30" s="4">
        <f t="shared" si="4"/>
        <v>595.04134259999989</v>
      </c>
      <c r="I30" s="4">
        <f t="shared" si="1"/>
        <v>595.04134259999989</v>
      </c>
      <c r="J30" s="4">
        <f t="shared" si="1"/>
        <v>4760.3307407999991</v>
      </c>
      <c r="K30" s="4">
        <f t="shared" si="1"/>
        <v>2142.14883336</v>
      </c>
      <c r="L30" s="2">
        <f t="shared" si="5"/>
        <v>16.163636290495834</v>
      </c>
      <c r="O30" s="2">
        <f t="shared" si="8"/>
        <v>3715.4524999999994</v>
      </c>
      <c r="P30" s="4">
        <f t="shared" si="6"/>
        <v>-4865.8657623599975</v>
      </c>
      <c r="Q30" s="4">
        <f t="shared" si="9"/>
        <v>4283053.7761440789</v>
      </c>
      <c r="R30" s="4">
        <f t="shared" si="10"/>
        <v>-4865.865762360394</v>
      </c>
      <c r="S30" s="4"/>
      <c r="T30" s="4"/>
    </row>
    <row r="31" spans="1:22">
      <c r="A31">
        <f t="shared" si="11"/>
        <v>2</v>
      </c>
      <c r="B31" s="4">
        <f t="shared" si="7"/>
        <v>11</v>
      </c>
      <c r="C31" s="1">
        <f t="shared" si="2"/>
        <v>45345</v>
      </c>
      <c r="D31" s="3">
        <f t="shared" si="12"/>
        <v>0.8</v>
      </c>
      <c r="F31" s="4">
        <f t="shared" si="3"/>
        <v>6942.1489970000002</v>
      </c>
      <c r="H31" s="4">
        <f t="shared" si="4"/>
        <v>793.38845679999997</v>
      </c>
      <c r="I31" s="4">
        <f t="shared" si="1"/>
        <v>793.38845679999997</v>
      </c>
      <c r="J31" s="4">
        <f t="shared" si="1"/>
        <v>6347.1076543999998</v>
      </c>
      <c r="K31" s="4">
        <f t="shared" si="1"/>
        <v>2856.19844448</v>
      </c>
      <c r="L31" s="2">
        <f t="shared" si="5"/>
        <v>16.144326964721813</v>
      </c>
      <c r="O31" s="2">
        <f t="shared" si="8"/>
        <v>3715.4524999999994</v>
      </c>
      <c r="P31" s="4">
        <f t="shared" si="6"/>
        <v>-7563.3865154799987</v>
      </c>
      <c r="Q31" s="4">
        <f t="shared" si="9"/>
        <v>4275490.3896285994</v>
      </c>
      <c r="R31" s="4">
        <f t="shared" si="10"/>
        <v>-7563.3865154795349</v>
      </c>
      <c r="S31" s="4"/>
      <c r="T31" s="4"/>
    </row>
    <row r="32" spans="1:22">
      <c r="A32">
        <f t="shared" si="11"/>
        <v>2</v>
      </c>
      <c r="B32" s="4">
        <f t="shared" si="7"/>
        <v>12</v>
      </c>
      <c r="C32" s="1">
        <f t="shared" si="2"/>
        <v>45346</v>
      </c>
      <c r="D32" s="3">
        <f t="shared" si="12"/>
        <v>1.2</v>
      </c>
      <c r="F32" s="4">
        <f t="shared" si="3"/>
        <v>6942.1489970000002</v>
      </c>
      <c r="H32" s="4">
        <f t="shared" si="4"/>
        <v>1190.0826851999998</v>
      </c>
      <c r="I32" s="4">
        <f t="shared" si="1"/>
        <v>1190.0826851999998</v>
      </c>
      <c r="J32" s="4">
        <f t="shared" si="1"/>
        <v>9520.6614815999983</v>
      </c>
      <c r="K32" s="4">
        <f t="shared" si="1"/>
        <v>4284.2976667200001</v>
      </c>
      <c r="L32" s="2">
        <f t="shared" si="5"/>
        <v>16.111244097982365</v>
      </c>
      <c r="O32" s="2">
        <f t="shared" si="8"/>
        <v>3715.4524999999994</v>
      </c>
      <c r="P32" s="4">
        <f t="shared" si="6"/>
        <v>-12958.428021719996</v>
      </c>
      <c r="Q32" s="4">
        <f t="shared" si="9"/>
        <v>4262531.9616068797</v>
      </c>
      <c r="R32" s="4">
        <f t="shared" si="10"/>
        <v>-12958.428021719679</v>
      </c>
      <c r="S32" s="4"/>
      <c r="T32" s="4"/>
    </row>
    <row r="33" spans="1:20">
      <c r="A33">
        <f t="shared" si="11"/>
        <v>2</v>
      </c>
      <c r="B33" s="4">
        <f t="shared" si="7"/>
        <v>13</v>
      </c>
      <c r="C33" s="1">
        <f t="shared" si="2"/>
        <v>45347</v>
      </c>
      <c r="D33" s="3">
        <f t="shared" si="12"/>
        <v>1.7</v>
      </c>
      <c r="F33" s="4">
        <f t="shared" si="3"/>
        <v>6942.1489970000002</v>
      </c>
      <c r="H33" s="4">
        <f t="shared" si="4"/>
        <v>1685.9504706999999</v>
      </c>
      <c r="I33" s="4">
        <f t="shared" si="1"/>
        <v>1685.9504706999999</v>
      </c>
      <c r="J33" s="4">
        <f t="shared" si="1"/>
        <v>13487.603765599999</v>
      </c>
      <c r="K33" s="4">
        <f t="shared" si="1"/>
        <v>6069.4216945199996</v>
      </c>
      <c r="L33" s="2">
        <f t="shared" si="5"/>
        <v>16.060944305036124</v>
      </c>
      <c r="O33" s="2">
        <f t="shared" si="8"/>
        <v>3715.4524999999994</v>
      </c>
      <c r="P33" s="4">
        <f t="shared" si="6"/>
        <v>-19702.229904519998</v>
      </c>
      <c r="Q33" s="4">
        <f t="shared" si="9"/>
        <v>4242829.7317023594</v>
      </c>
      <c r="R33" s="4">
        <f t="shared" si="10"/>
        <v>-19702.229904520325</v>
      </c>
      <c r="S33" s="4"/>
      <c r="T33" s="4"/>
    </row>
    <row r="34" spans="1:20">
      <c r="A34">
        <f t="shared" si="11"/>
        <v>2</v>
      </c>
      <c r="B34" s="4">
        <f t="shared" si="7"/>
        <v>14</v>
      </c>
      <c r="C34" s="1">
        <f t="shared" si="2"/>
        <v>45348</v>
      </c>
      <c r="D34" s="3">
        <f t="shared" si="12"/>
        <v>2.1</v>
      </c>
      <c r="F34" s="4">
        <f t="shared" si="3"/>
        <v>6942.1489970000002</v>
      </c>
      <c r="H34" s="4">
        <f t="shared" si="4"/>
        <v>2082.6446990999998</v>
      </c>
      <c r="I34" s="4">
        <f t="shared" si="1"/>
        <v>2082.6446990999998</v>
      </c>
      <c r="J34" s="4">
        <f t="shared" si="1"/>
        <v>16661.157592799998</v>
      </c>
      <c r="K34" s="4">
        <f t="shared" si="1"/>
        <v>7497.5209167600005</v>
      </c>
      <c r="L34" s="2">
        <f t="shared" si="5"/>
        <v>15.996870971124455</v>
      </c>
      <c r="O34" s="2">
        <f t="shared" si="8"/>
        <v>3715.4524999999994</v>
      </c>
      <c r="P34" s="4">
        <f t="shared" si="6"/>
        <v>-25097.271410759997</v>
      </c>
      <c r="Q34" s="4">
        <f t="shared" si="9"/>
        <v>4217732.4602915999</v>
      </c>
      <c r="R34" s="4">
        <f t="shared" si="10"/>
        <v>-25097.271410759538</v>
      </c>
      <c r="S34" s="4"/>
      <c r="T34" s="4"/>
    </row>
    <row r="35" spans="1:20">
      <c r="A35">
        <f t="shared" si="11"/>
        <v>3</v>
      </c>
      <c r="B35" s="4">
        <f t="shared" si="7"/>
        <v>15</v>
      </c>
      <c r="C35" s="1">
        <f t="shared" si="2"/>
        <v>45349</v>
      </c>
      <c r="D35" s="3">
        <f t="shared" si="12"/>
        <v>0.2</v>
      </c>
      <c r="F35" s="4">
        <f t="shared" si="3"/>
        <v>6942.1489970000002</v>
      </c>
      <c r="H35" s="4">
        <f t="shared" si="4"/>
        <v>198.34711419999999</v>
      </c>
      <c r="I35" s="4">
        <f t="shared" si="1"/>
        <v>198.34711419999999</v>
      </c>
      <c r="J35" s="4">
        <f t="shared" si="1"/>
        <v>1586.7769135999999</v>
      </c>
      <c r="K35" s="4">
        <f t="shared" si="1"/>
        <v>714.04961112000001</v>
      </c>
      <c r="L35" s="2">
        <f t="shared" si="5"/>
        <v>15.998221956798581</v>
      </c>
      <c r="O35" s="2">
        <f t="shared" si="8"/>
        <v>3715.4524999999994</v>
      </c>
      <c r="P35" s="4">
        <f t="shared" si="6"/>
        <v>529.17574388000139</v>
      </c>
      <c r="Q35" s="4">
        <f t="shared" si="9"/>
        <v>4218261.6360354796</v>
      </c>
      <c r="R35" s="4">
        <f t="shared" si="10"/>
        <v>529.17574387975037</v>
      </c>
      <c r="S35" s="4"/>
      <c r="T35" s="4"/>
    </row>
    <row r="36" spans="1:20">
      <c r="A36">
        <f t="shared" si="11"/>
        <v>3</v>
      </c>
      <c r="B36" s="4">
        <f t="shared" si="7"/>
        <v>16</v>
      </c>
      <c r="C36" s="1">
        <f t="shared" si="2"/>
        <v>45350</v>
      </c>
      <c r="D36" s="3">
        <f t="shared" si="12"/>
        <v>0.4</v>
      </c>
      <c r="F36" s="4">
        <f t="shared" si="3"/>
        <v>6942.1489970000002</v>
      </c>
      <c r="H36" s="4">
        <f t="shared" si="4"/>
        <v>396.69422839999999</v>
      </c>
      <c r="I36" s="4">
        <f t="shared" si="1"/>
        <v>396.69422839999999</v>
      </c>
      <c r="J36" s="4">
        <f t="shared" si="1"/>
        <v>3173.5538271999999</v>
      </c>
      <c r="K36" s="4">
        <f t="shared" si="1"/>
        <v>1428.09922224</v>
      </c>
      <c r="L36" s="2">
        <f t="shared" si="5"/>
        <v>15.992686171989988</v>
      </c>
      <c r="O36" s="2">
        <f t="shared" si="8"/>
        <v>3715.4524999999994</v>
      </c>
      <c r="P36" s="4">
        <f t="shared" si="6"/>
        <v>-2168.345009239998</v>
      </c>
      <c r="Q36" s="4">
        <f t="shared" si="9"/>
        <v>4216093.2910262393</v>
      </c>
      <c r="R36" s="4">
        <f t="shared" si="10"/>
        <v>-2168.3450092403218</v>
      </c>
      <c r="S36" s="4"/>
      <c r="T36" s="4"/>
    </row>
    <row r="37" spans="1:20">
      <c r="A37">
        <f t="shared" si="11"/>
        <v>3</v>
      </c>
      <c r="B37" s="4">
        <f t="shared" si="7"/>
        <v>17</v>
      </c>
      <c r="C37" s="1">
        <f t="shared" si="2"/>
        <v>45351</v>
      </c>
      <c r="D37" s="3">
        <f t="shared" si="12"/>
        <v>0.6</v>
      </c>
      <c r="F37" s="4">
        <f t="shared" si="3"/>
        <v>6942.1489970000002</v>
      </c>
      <c r="H37" s="4">
        <f t="shared" si="4"/>
        <v>595.04134259999989</v>
      </c>
      <c r="I37" s="4">
        <f t="shared" si="4"/>
        <v>595.04134259999989</v>
      </c>
      <c r="J37" s="4">
        <f t="shared" si="4"/>
        <v>4760.3307407999991</v>
      </c>
      <c r="K37" s="4">
        <f t="shared" si="4"/>
        <v>2142.14883336</v>
      </c>
      <c r="L37" s="2">
        <f t="shared" si="5"/>
        <v>15.980263616698682</v>
      </c>
      <c r="O37" s="2">
        <f t="shared" si="8"/>
        <v>3715.4524999999994</v>
      </c>
      <c r="P37" s="4">
        <f t="shared" si="6"/>
        <v>-4865.8657623599975</v>
      </c>
      <c r="Q37" s="4">
        <f t="shared" si="9"/>
        <v>4211227.4252638789</v>
      </c>
      <c r="R37" s="4">
        <f t="shared" si="10"/>
        <v>-4865.865762360394</v>
      </c>
      <c r="S37" s="4"/>
      <c r="T37" s="4"/>
    </row>
    <row r="38" spans="1:20">
      <c r="A38">
        <f t="shared" si="11"/>
        <v>3</v>
      </c>
      <c r="B38" s="4">
        <f t="shared" si="7"/>
        <v>18</v>
      </c>
      <c r="C38" s="1">
        <f t="shared" si="2"/>
        <v>45352</v>
      </c>
      <c r="D38" s="3">
        <f t="shared" si="12"/>
        <v>0.8</v>
      </c>
      <c r="F38" s="4">
        <f t="shared" si="3"/>
        <v>6942.1489970000002</v>
      </c>
      <c r="H38" s="4">
        <f t="shared" si="4"/>
        <v>793.38845679999997</v>
      </c>
      <c r="I38" s="4">
        <f t="shared" si="4"/>
        <v>793.38845679999997</v>
      </c>
      <c r="J38" s="4">
        <f t="shared" si="4"/>
        <v>6347.1076543999998</v>
      </c>
      <c r="K38" s="4">
        <f t="shared" si="4"/>
        <v>2856.19844448</v>
      </c>
      <c r="L38" s="2">
        <f t="shared" si="5"/>
        <v>15.960954290924665</v>
      </c>
      <c r="O38" s="2">
        <f t="shared" si="8"/>
        <v>3715.4524999999994</v>
      </c>
      <c r="P38" s="4">
        <f t="shared" si="6"/>
        <v>-7563.3865154799987</v>
      </c>
      <c r="Q38" s="4">
        <f t="shared" si="9"/>
        <v>4203664.0387483994</v>
      </c>
      <c r="R38" s="4">
        <f t="shared" si="10"/>
        <v>-7563.3865154795349</v>
      </c>
      <c r="S38" s="4"/>
      <c r="T38" s="4"/>
    </row>
    <row r="39" spans="1:20">
      <c r="A39">
        <f t="shared" si="11"/>
        <v>3</v>
      </c>
      <c r="B39" s="4">
        <f t="shared" si="7"/>
        <v>19</v>
      </c>
      <c r="C39" s="1">
        <f t="shared" si="2"/>
        <v>45353</v>
      </c>
      <c r="D39" s="3">
        <f t="shared" si="12"/>
        <v>1.2</v>
      </c>
      <c r="F39" s="4">
        <f t="shared" si="3"/>
        <v>6942.1489970000002</v>
      </c>
      <c r="H39" s="4">
        <f t="shared" si="4"/>
        <v>1190.0826851999998</v>
      </c>
      <c r="I39" s="4">
        <f t="shared" si="4"/>
        <v>1190.0826851999998</v>
      </c>
      <c r="J39" s="4">
        <f t="shared" si="4"/>
        <v>9520.6614815999983</v>
      </c>
      <c r="K39" s="4">
        <f t="shared" si="4"/>
        <v>4284.2976667200001</v>
      </c>
      <c r="L39" s="2">
        <f t="shared" si="5"/>
        <v>15.927871424185213</v>
      </c>
      <c r="O39" s="2">
        <f t="shared" si="8"/>
        <v>3715.4524999999994</v>
      </c>
      <c r="P39" s="4">
        <f t="shared" si="6"/>
        <v>-12958.428021719996</v>
      </c>
      <c r="Q39" s="4">
        <f t="shared" si="9"/>
        <v>4190705.6107266792</v>
      </c>
      <c r="R39" s="4">
        <f t="shared" si="10"/>
        <v>-12958.428021720145</v>
      </c>
      <c r="S39" s="4"/>
      <c r="T39" s="4"/>
    </row>
    <row r="40" spans="1:20">
      <c r="A40">
        <f t="shared" si="11"/>
        <v>3</v>
      </c>
      <c r="B40" s="4">
        <f t="shared" si="7"/>
        <v>20</v>
      </c>
      <c r="C40" s="1">
        <f t="shared" si="2"/>
        <v>45354</v>
      </c>
      <c r="D40" s="3">
        <f t="shared" si="12"/>
        <v>1.7</v>
      </c>
      <c r="F40" s="4">
        <f t="shared" si="3"/>
        <v>6942.1489970000002</v>
      </c>
      <c r="H40" s="4">
        <f t="shared" si="4"/>
        <v>1685.9504706999999</v>
      </c>
      <c r="I40" s="4">
        <f t="shared" si="4"/>
        <v>1685.9504706999999</v>
      </c>
      <c r="J40" s="4">
        <f t="shared" si="4"/>
        <v>13487.603765599999</v>
      </c>
      <c r="K40" s="4">
        <f t="shared" si="4"/>
        <v>6069.4216945199996</v>
      </c>
      <c r="L40" s="2">
        <f t="shared" si="5"/>
        <v>15.877571631238972</v>
      </c>
      <c r="O40" s="2">
        <f t="shared" si="8"/>
        <v>3715.4524999999994</v>
      </c>
      <c r="P40" s="4">
        <f t="shared" si="6"/>
        <v>-19702.229904519998</v>
      </c>
      <c r="Q40" s="4">
        <f t="shared" si="9"/>
        <v>4171003.3808221593</v>
      </c>
      <c r="R40" s="4">
        <f t="shared" si="10"/>
        <v>-19702.22990451986</v>
      </c>
      <c r="S40" s="4"/>
      <c r="T40" s="4"/>
    </row>
    <row r="41" spans="1:20">
      <c r="A41">
        <f t="shared" si="11"/>
        <v>3</v>
      </c>
      <c r="B41" s="4">
        <f t="shared" si="7"/>
        <v>21</v>
      </c>
      <c r="C41" s="1">
        <f t="shared" si="2"/>
        <v>45355</v>
      </c>
      <c r="D41" s="3">
        <f t="shared" si="12"/>
        <v>2.1</v>
      </c>
      <c r="F41" s="4">
        <f t="shared" si="3"/>
        <v>6942.1489970000002</v>
      </c>
      <c r="H41" s="4">
        <f t="shared" si="4"/>
        <v>2082.6446990999998</v>
      </c>
      <c r="I41" s="4">
        <f t="shared" si="4"/>
        <v>2082.6446990999998</v>
      </c>
      <c r="J41" s="4">
        <f t="shared" si="4"/>
        <v>16661.157592799998</v>
      </c>
      <c r="K41" s="4">
        <f t="shared" si="4"/>
        <v>7497.5209167600005</v>
      </c>
      <c r="L41" s="2">
        <f t="shared" si="5"/>
        <v>15.813498297327303</v>
      </c>
      <c r="O41" s="2">
        <f t="shared" si="8"/>
        <v>3715.4524999999994</v>
      </c>
      <c r="P41" s="4">
        <f t="shared" si="6"/>
        <v>-25097.271410759997</v>
      </c>
      <c r="Q41" s="4">
        <f t="shared" si="9"/>
        <v>4145906.1094113993</v>
      </c>
      <c r="R41" s="4">
        <f t="shared" si="10"/>
        <v>-25097.271410760004</v>
      </c>
      <c r="S41" s="4"/>
      <c r="T41" s="4"/>
    </row>
    <row r="42" spans="1:20">
      <c r="A42">
        <f t="shared" si="11"/>
        <v>4</v>
      </c>
      <c r="B42" s="4">
        <f t="shared" si="7"/>
        <v>22</v>
      </c>
      <c r="C42" s="1">
        <f t="shared" si="2"/>
        <v>45356</v>
      </c>
      <c r="D42" s="3">
        <f t="shared" si="12"/>
        <v>0.2</v>
      </c>
      <c r="F42" s="4">
        <f t="shared" si="3"/>
        <v>6942.1489970000002</v>
      </c>
      <c r="H42" s="4">
        <f t="shared" si="4"/>
        <v>198.34711419999999</v>
      </c>
      <c r="I42" s="4">
        <f t="shared" si="4"/>
        <v>198.34711419999999</v>
      </c>
      <c r="J42" s="4">
        <f t="shared" si="4"/>
        <v>1586.7769135999999</v>
      </c>
      <c r="K42" s="4">
        <f t="shared" si="4"/>
        <v>714.04961112000001</v>
      </c>
      <c r="L42" s="2">
        <f t="shared" si="5"/>
        <v>15.814849283001429</v>
      </c>
      <c r="O42" s="2">
        <f t="shared" si="8"/>
        <v>3715.4524999999994</v>
      </c>
      <c r="P42" s="4">
        <f t="shared" si="6"/>
        <v>529.17574388000139</v>
      </c>
      <c r="Q42" s="4">
        <f t="shared" si="9"/>
        <v>4146435.2851552796</v>
      </c>
      <c r="R42" s="4">
        <f t="shared" si="10"/>
        <v>529.17574388021603</v>
      </c>
      <c r="S42" s="4"/>
      <c r="T42" s="4"/>
    </row>
    <row r="43" spans="1:20">
      <c r="A43">
        <f t="shared" si="11"/>
        <v>4</v>
      </c>
      <c r="B43" s="4">
        <f t="shared" si="7"/>
        <v>23</v>
      </c>
      <c r="C43" s="1">
        <f t="shared" si="2"/>
        <v>45357</v>
      </c>
      <c r="D43" s="3">
        <f t="shared" si="12"/>
        <v>0.4</v>
      </c>
      <c r="F43" s="4">
        <f t="shared" si="3"/>
        <v>6942.1489970000002</v>
      </c>
      <c r="H43" s="4">
        <f t="shared" si="4"/>
        <v>396.69422839999999</v>
      </c>
      <c r="I43" s="4">
        <f t="shared" si="4"/>
        <v>396.69422839999999</v>
      </c>
      <c r="J43" s="4">
        <f t="shared" si="4"/>
        <v>3173.5538271999999</v>
      </c>
      <c r="K43" s="4">
        <f t="shared" si="4"/>
        <v>1428.09922224</v>
      </c>
      <c r="L43" s="2">
        <f t="shared" si="5"/>
        <v>15.809313498192839</v>
      </c>
      <c r="O43" s="2">
        <f t="shared" si="8"/>
        <v>3715.4524999999994</v>
      </c>
      <c r="P43" s="4">
        <f t="shared" si="6"/>
        <v>-2168.345009239998</v>
      </c>
      <c r="Q43" s="4">
        <f t="shared" si="9"/>
        <v>4144266.9401460397</v>
      </c>
      <c r="R43" s="4">
        <f t="shared" si="10"/>
        <v>-2168.3450092398562</v>
      </c>
      <c r="S43" s="4"/>
      <c r="T43" s="4"/>
    </row>
    <row r="44" spans="1:20">
      <c r="A44">
        <f t="shared" si="11"/>
        <v>4</v>
      </c>
      <c r="B44" s="4">
        <f t="shared" si="7"/>
        <v>24</v>
      </c>
      <c r="C44" s="1">
        <f t="shared" si="2"/>
        <v>45358</v>
      </c>
      <c r="D44" s="3">
        <f t="shared" si="12"/>
        <v>0.6</v>
      </c>
      <c r="F44" s="4">
        <f t="shared" si="3"/>
        <v>6942.1489970000002</v>
      </c>
      <c r="H44" s="4">
        <f t="shared" si="4"/>
        <v>595.04134259999989</v>
      </c>
      <c r="I44" s="4">
        <f t="shared" si="4"/>
        <v>595.04134259999989</v>
      </c>
      <c r="J44" s="4">
        <f t="shared" si="4"/>
        <v>4760.3307407999991</v>
      </c>
      <c r="K44" s="4">
        <f t="shared" si="4"/>
        <v>2142.14883336</v>
      </c>
      <c r="L44" s="2">
        <f t="shared" si="5"/>
        <v>15.796890942901534</v>
      </c>
      <c r="O44" s="2">
        <f t="shared" si="8"/>
        <v>3715.4524999999994</v>
      </c>
      <c r="P44" s="4">
        <f t="shared" si="6"/>
        <v>-4865.8657623599975</v>
      </c>
      <c r="Q44" s="4">
        <f t="shared" si="9"/>
        <v>4139401.0743836798</v>
      </c>
      <c r="R44" s="4">
        <f t="shared" si="10"/>
        <v>-4865.8657623599283</v>
      </c>
      <c r="S44" s="4"/>
      <c r="T44" s="4"/>
    </row>
    <row r="45" spans="1:20">
      <c r="A45">
        <f t="shared" si="11"/>
        <v>4</v>
      </c>
      <c r="B45" s="4">
        <f t="shared" si="7"/>
        <v>25</v>
      </c>
      <c r="C45" s="1">
        <f t="shared" si="2"/>
        <v>45359</v>
      </c>
      <c r="D45" s="3">
        <f t="shared" si="12"/>
        <v>0.8</v>
      </c>
      <c r="F45" s="4">
        <f t="shared" si="3"/>
        <v>6942.1489970000002</v>
      </c>
      <c r="H45" s="4">
        <f t="shared" si="4"/>
        <v>793.38845679999997</v>
      </c>
      <c r="I45" s="4">
        <f t="shared" si="4"/>
        <v>793.38845679999997</v>
      </c>
      <c r="J45" s="4">
        <f t="shared" si="4"/>
        <v>6347.1076543999998</v>
      </c>
      <c r="K45" s="4">
        <f t="shared" si="4"/>
        <v>2856.19844448</v>
      </c>
      <c r="L45" s="2">
        <f t="shared" si="5"/>
        <v>15.777581617127513</v>
      </c>
      <c r="O45" s="2">
        <f t="shared" si="8"/>
        <v>3715.4524999999994</v>
      </c>
      <c r="P45" s="4">
        <f t="shared" si="6"/>
        <v>-7563.3865154799987</v>
      </c>
      <c r="Q45" s="4">
        <f t="shared" si="9"/>
        <v>4131837.6878681998</v>
      </c>
      <c r="R45" s="4">
        <f t="shared" si="10"/>
        <v>-7563.3865154800005</v>
      </c>
      <c r="S45" s="4"/>
      <c r="T45" s="4"/>
    </row>
    <row r="46" spans="1:20">
      <c r="A46">
        <f t="shared" si="11"/>
        <v>4</v>
      </c>
      <c r="B46" s="4">
        <f t="shared" si="7"/>
        <v>26</v>
      </c>
      <c r="C46" s="1">
        <f t="shared" si="2"/>
        <v>45360</v>
      </c>
      <c r="D46" s="3">
        <f t="shared" si="12"/>
        <v>1.2</v>
      </c>
      <c r="F46" s="4">
        <f t="shared" si="3"/>
        <v>6942.1489970000002</v>
      </c>
      <c r="H46" s="4">
        <f t="shared" si="4"/>
        <v>1190.0826851999998</v>
      </c>
      <c r="I46" s="4">
        <f t="shared" si="4"/>
        <v>1190.0826851999998</v>
      </c>
      <c r="J46" s="4">
        <f t="shared" si="4"/>
        <v>9520.6614815999983</v>
      </c>
      <c r="K46" s="4">
        <f t="shared" si="4"/>
        <v>4284.2976667200001</v>
      </c>
      <c r="L46" s="2">
        <f t="shared" si="5"/>
        <v>15.744498750388061</v>
      </c>
      <c r="O46" s="2">
        <f t="shared" si="8"/>
        <v>3715.4524999999994</v>
      </c>
      <c r="P46" s="4">
        <f t="shared" si="6"/>
        <v>-12958.428021719996</v>
      </c>
      <c r="Q46" s="4">
        <f t="shared" si="9"/>
        <v>4118879.2598464796</v>
      </c>
      <c r="R46" s="4">
        <f t="shared" si="10"/>
        <v>-12958.428021720145</v>
      </c>
      <c r="S46" s="4"/>
      <c r="T46" s="4"/>
    </row>
    <row r="47" spans="1:20">
      <c r="A47">
        <f t="shared" si="11"/>
        <v>4</v>
      </c>
      <c r="B47" s="4">
        <f t="shared" si="7"/>
        <v>27</v>
      </c>
      <c r="C47" s="1">
        <f t="shared" si="2"/>
        <v>45361</v>
      </c>
      <c r="D47" s="3">
        <f t="shared" si="12"/>
        <v>1.7</v>
      </c>
      <c r="F47" s="4">
        <f t="shared" si="3"/>
        <v>6942.1489970000002</v>
      </c>
      <c r="H47" s="4">
        <f t="shared" si="4"/>
        <v>1685.9504706999999</v>
      </c>
      <c r="I47" s="4">
        <f t="shared" si="4"/>
        <v>1685.9504706999999</v>
      </c>
      <c r="J47" s="4">
        <f t="shared" si="4"/>
        <v>13487.603765599999</v>
      </c>
      <c r="K47" s="4">
        <f t="shared" si="4"/>
        <v>6069.4216945199996</v>
      </c>
      <c r="L47" s="2">
        <f t="shared" si="5"/>
        <v>15.694198957441824</v>
      </c>
      <c r="O47" s="2">
        <f t="shared" si="8"/>
        <v>3715.4524999999994</v>
      </c>
      <c r="P47" s="4">
        <f t="shared" si="6"/>
        <v>-19702.229904519998</v>
      </c>
      <c r="Q47" s="4">
        <f t="shared" si="9"/>
        <v>4099177.0299419598</v>
      </c>
      <c r="R47" s="4">
        <f t="shared" si="10"/>
        <v>-19702.22990451986</v>
      </c>
      <c r="S47" s="4"/>
      <c r="T47" s="4"/>
    </row>
    <row r="48" spans="1:20">
      <c r="A48">
        <f t="shared" si="11"/>
        <v>4</v>
      </c>
      <c r="B48" s="4">
        <f t="shared" ref="B48:B63" si="13">B47+1</f>
        <v>28</v>
      </c>
      <c r="C48" s="1">
        <f t="shared" si="2"/>
        <v>45362</v>
      </c>
      <c r="D48" s="3">
        <f t="shared" si="12"/>
        <v>2.1</v>
      </c>
      <c r="F48" s="4">
        <f t="shared" si="3"/>
        <v>6942.1489970000002</v>
      </c>
      <c r="H48" s="4">
        <f t="shared" si="4"/>
        <v>2082.6446990999998</v>
      </c>
      <c r="I48" s="4">
        <f t="shared" si="4"/>
        <v>2082.6446990999998</v>
      </c>
      <c r="J48" s="4">
        <f t="shared" si="4"/>
        <v>16661.157592799998</v>
      </c>
      <c r="K48" s="4">
        <f t="shared" si="4"/>
        <v>7497.5209167600005</v>
      </c>
      <c r="L48" s="2">
        <f t="shared" si="5"/>
        <v>15.630125623530152</v>
      </c>
      <c r="O48" s="2">
        <f t="shared" si="8"/>
        <v>3715.4524999999994</v>
      </c>
      <c r="P48" s="4">
        <f t="shared" si="6"/>
        <v>-25097.271410759997</v>
      </c>
      <c r="Q48" s="4">
        <f t="shared" si="9"/>
        <v>4074079.7585311998</v>
      </c>
      <c r="R48" s="4">
        <f t="shared" si="10"/>
        <v>-25097.271410760004</v>
      </c>
      <c r="S48" s="4"/>
      <c r="T48" s="4"/>
    </row>
    <row r="49" spans="1:20">
      <c r="A49">
        <f t="shared" si="11"/>
        <v>5</v>
      </c>
      <c r="B49" s="4">
        <f t="shared" si="13"/>
        <v>29</v>
      </c>
      <c r="C49" s="1">
        <f t="shared" si="2"/>
        <v>45363</v>
      </c>
      <c r="D49" s="3">
        <f t="shared" si="12"/>
        <v>0.2</v>
      </c>
      <c r="F49" s="4">
        <f t="shared" si="3"/>
        <v>6942.1489970000002</v>
      </c>
      <c r="H49" s="4">
        <f t="shared" si="4"/>
        <v>198.34711419999999</v>
      </c>
      <c r="I49" s="4">
        <f t="shared" si="4"/>
        <v>198.34711419999999</v>
      </c>
      <c r="J49" s="4">
        <f t="shared" si="4"/>
        <v>1586.7769135999999</v>
      </c>
      <c r="K49" s="4">
        <f t="shared" si="4"/>
        <v>714.04961112000001</v>
      </c>
      <c r="L49" s="2">
        <f t="shared" si="5"/>
        <v>15.631476609204277</v>
      </c>
      <c r="O49" s="2">
        <f t="shared" si="8"/>
        <v>3715.4524999999994</v>
      </c>
      <c r="P49" s="4">
        <f t="shared" si="6"/>
        <v>529.17574388000139</v>
      </c>
      <c r="Q49" s="4">
        <f t="shared" si="9"/>
        <v>4074608.93427508</v>
      </c>
      <c r="R49" s="4">
        <f t="shared" si="10"/>
        <v>529.17574388021603</v>
      </c>
      <c r="S49" s="4"/>
      <c r="T49" s="4"/>
    </row>
    <row r="50" spans="1:20">
      <c r="A50">
        <f t="shared" si="11"/>
        <v>5</v>
      </c>
      <c r="B50" s="4">
        <f t="shared" si="13"/>
        <v>30</v>
      </c>
      <c r="C50" s="1">
        <f t="shared" si="2"/>
        <v>45364</v>
      </c>
      <c r="D50" s="3">
        <f t="shared" si="12"/>
        <v>0.4</v>
      </c>
      <c r="F50" s="4">
        <f t="shared" si="3"/>
        <v>6942.1489970000002</v>
      </c>
      <c r="H50" s="4">
        <f t="shared" si="4"/>
        <v>396.69422839999999</v>
      </c>
      <c r="I50" s="4">
        <f t="shared" si="4"/>
        <v>396.69422839999999</v>
      </c>
      <c r="J50" s="4">
        <f t="shared" si="4"/>
        <v>3173.5538271999999</v>
      </c>
      <c r="K50" s="4">
        <f t="shared" si="4"/>
        <v>1428.09922224</v>
      </c>
      <c r="L50" s="2">
        <f t="shared" si="5"/>
        <v>15.625940824395691</v>
      </c>
      <c r="O50" s="2">
        <f t="shared" si="8"/>
        <v>3715.4524999999994</v>
      </c>
      <c r="P50" s="4">
        <f t="shared" si="6"/>
        <v>-2168.345009239998</v>
      </c>
      <c r="Q50" s="4">
        <f t="shared" si="9"/>
        <v>4072440.5892658401</v>
      </c>
      <c r="R50" s="4">
        <f t="shared" si="10"/>
        <v>-2168.3450092398562</v>
      </c>
      <c r="S50" s="4"/>
      <c r="T50" s="4"/>
    </row>
    <row r="51" spans="1:20">
      <c r="A51">
        <f t="shared" si="11"/>
        <v>5</v>
      </c>
      <c r="B51" s="4">
        <f t="shared" si="13"/>
        <v>31</v>
      </c>
      <c r="C51" s="1">
        <f t="shared" si="2"/>
        <v>45365</v>
      </c>
      <c r="D51" s="3">
        <f t="shared" si="12"/>
        <v>0.6</v>
      </c>
      <c r="F51" s="4">
        <f t="shared" si="3"/>
        <v>6942.1489970000002</v>
      </c>
      <c r="H51" s="4">
        <f t="shared" si="4"/>
        <v>595.04134259999989</v>
      </c>
      <c r="I51" s="4">
        <f t="shared" si="4"/>
        <v>595.04134259999989</v>
      </c>
      <c r="J51" s="4">
        <f t="shared" si="4"/>
        <v>4760.3307407999991</v>
      </c>
      <c r="K51" s="4">
        <f t="shared" si="4"/>
        <v>2142.14883336</v>
      </c>
      <c r="L51" s="2">
        <f t="shared" si="5"/>
        <v>15.613518269104386</v>
      </c>
      <c r="O51" s="2">
        <f t="shared" si="8"/>
        <v>3715.4524999999994</v>
      </c>
      <c r="P51" s="4">
        <f t="shared" si="6"/>
        <v>-4865.8657623599975</v>
      </c>
      <c r="Q51" s="4">
        <f t="shared" si="9"/>
        <v>4067574.7235034802</v>
      </c>
      <c r="R51" s="4">
        <f t="shared" si="10"/>
        <v>-4865.8657623599283</v>
      </c>
      <c r="S51" s="4"/>
      <c r="T51" s="4"/>
    </row>
    <row r="52" spans="1:20">
      <c r="A52">
        <f t="shared" si="11"/>
        <v>5</v>
      </c>
      <c r="B52" s="4">
        <f t="shared" si="13"/>
        <v>32</v>
      </c>
      <c r="C52" s="1">
        <f t="shared" si="2"/>
        <v>45366</v>
      </c>
      <c r="D52" s="3">
        <f t="shared" si="12"/>
        <v>0.8</v>
      </c>
      <c r="F52" s="4">
        <f t="shared" si="3"/>
        <v>6942.1489970000002</v>
      </c>
      <c r="H52" s="4">
        <f t="shared" si="4"/>
        <v>793.38845679999997</v>
      </c>
      <c r="I52" s="4">
        <f t="shared" si="4"/>
        <v>793.38845679999997</v>
      </c>
      <c r="J52" s="4">
        <f t="shared" si="4"/>
        <v>6347.1076543999998</v>
      </c>
      <c r="K52" s="4">
        <f t="shared" si="4"/>
        <v>2856.19844448</v>
      </c>
      <c r="L52" s="2">
        <f t="shared" si="5"/>
        <v>15.594208943330365</v>
      </c>
      <c r="O52" s="2">
        <f t="shared" si="8"/>
        <v>3715.4524999999994</v>
      </c>
      <c r="P52" s="4">
        <f t="shared" si="6"/>
        <v>-7563.3865154799987</v>
      </c>
      <c r="Q52" s="4">
        <f t="shared" si="9"/>
        <v>4060011.3369880002</v>
      </c>
      <c r="R52" s="4">
        <f t="shared" si="10"/>
        <v>-7563.3865154800005</v>
      </c>
      <c r="S52" s="4"/>
      <c r="T52" s="4"/>
    </row>
    <row r="53" spans="1:20">
      <c r="A53">
        <f t="shared" si="11"/>
        <v>5</v>
      </c>
      <c r="B53" s="4">
        <f t="shared" si="13"/>
        <v>33</v>
      </c>
      <c r="C53" s="1">
        <f t="shared" si="2"/>
        <v>45367</v>
      </c>
      <c r="D53" s="3">
        <f t="shared" si="12"/>
        <v>1.2</v>
      </c>
      <c r="F53" s="4">
        <f t="shared" si="3"/>
        <v>6942.1489970000002</v>
      </c>
      <c r="H53" s="4">
        <f t="shared" si="4"/>
        <v>1190.0826851999998</v>
      </c>
      <c r="I53" s="4">
        <f t="shared" si="4"/>
        <v>1190.0826851999998</v>
      </c>
      <c r="J53" s="4">
        <f t="shared" si="4"/>
        <v>9520.6614815999983</v>
      </c>
      <c r="K53" s="4">
        <f t="shared" si="4"/>
        <v>4284.2976667200001</v>
      </c>
      <c r="L53" s="2">
        <f t="shared" si="5"/>
        <v>15.561126076590913</v>
      </c>
      <c r="O53" s="2">
        <f t="shared" si="8"/>
        <v>3715.4524999999994</v>
      </c>
      <c r="P53" s="4">
        <f t="shared" si="6"/>
        <v>-12958.428021719996</v>
      </c>
      <c r="Q53" s="4">
        <f t="shared" si="9"/>
        <v>4047052.9089662801</v>
      </c>
      <c r="R53" s="4">
        <f t="shared" si="10"/>
        <v>-12958.428021720145</v>
      </c>
      <c r="S53" s="4"/>
      <c r="T53" s="4"/>
    </row>
    <row r="54" spans="1:20">
      <c r="A54">
        <f t="shared" si="11"/>
        <v>5</v>
      </c>
      <c r="B54" s="4">
        <f t="shared" si="13"/>
        <v>34</v>
      </c>
      <c r="C54" s="1">
        <f t="shared" si="2"/>
        <v>45368</v>
      </c>
      <c r="D54" s="3">
        <f t="shared" si="12"/>
        <v>1.7</v>
      </c>
      <c r="F54" s="4">
        <f t="shared" si="3"/>
        <v>6942.1489970000002</v>
      </c>
      <c r="H54" s="4">
        <f t="shared" si="4"/>
        <v>1685.9504706999999</v>
      </c>
      <c r="I54" s="4">
        <f t="shared" si="4"/>
        <v>1685.9504706999999</v>
      </c>
      <c r="J54" s="4">
        <f t="shared" si="4"/>
        <v>13487.603765599999</v>
      </c>
      <c r="K54" s="4">
        <f t="shared" si="4"/>
        <v>6069.4216945199996</v>
      </c>
      <c r="L54" s="2">
        <f t="shared" si="5"/>
        <v>15.510826283644672</v>
      </c>
      <c r="O54" s="2">
        <f t="shared" si="8"/>
        <v>3715.4524999999994</v>
      </c>
      <c r="P54" s="4">
        <f t="shared" si="6"/>
        <v>-19702.229904519998</v>
      </c>
      <c r="Q54" s="4">
        <f t="shared" si="9"/>
        <v>4027350.6790617602</v>
      </c>
      <c r="R54" s="4">
        <f t="shared" si="10"/>
        <v>-19702.22990451986</v>
      </c>
      <c r="S54" s="4"/>
      <c r="T54" s="4"/>
    </row>
    <row r="55" spans="1:20">
      <c r="A55">
        <f t="shared" si="11"/>
        <v>5</v>
      </c>
      <c r="B55" s="4">
        <f t="shared" si="13"/>
        <v>35</v>
      </c>
      <c r="C55" s="1">
        <f t="shared" si="2"/>
        <v>45369</v>
      </c>
      <c r="D55" s="3">
        <f t="shared" si="12"/>
        <v>2.1</v>
      </c>
      <c r="F55" s="4">
        <f t="shared" si="3"/>
        <v>6942.1489970000002</v>
      </c>
      <c r="H55" s="4">
        <f t="shared" si="4"/>
        <v>2082.6446990999998</v>
      </c>
      <c r="I55" s="4">
        <f t="shared" si="4"/>
        <v>2082.6446990999998</v>
      </c>
      <c r="J55" s="4">
        <f t="shared" si="4"/>
        <v>16661.157592799998</v>
      </c>
      <c r="K55" s="4">
        <f t="shared" si="4"/>
        <v>7497.5209167600005</v>
      </c>
      <c r="L55" s="2">
        <f t="shared" si="5"/>
        <v>15.446752949733003</v>
      </c>
      <c r="O55" s="2">
        <f t="shared" si="8"/>
        <v>3715.4524999999994</v>
      </c>
      <c r="P55" s="4">
        <f t="shared" si="6"/>
        <v>-25097.271410759997</v>
      </c>
      <c r="Q55" s="4">
        <f t="shared" si="9"/>
        <v>4002253.4076510002</v>
      </c>
      <c r="R55" s="4">
        <f t="shared" si="10"/>
        <v>-25097.271410760004</v>
      </c>
      <c r="S55" s="4"/>
      <c r="T55" s="4"/>
    </row>
    <row r="56" spans="1:20">
      <c r="A56">
        <f t="shared" si="11"/>
        <v>6</v>
      </c>
      <c r="B56" s="4">
        <f t="shared" si="13"/>
        <v>36</v>
      </c>
      <c r="C56" s="1">
        <f t="shared" si="2"/>
        <v>45370</v>
      </c>
      <c r="D56" s="3">
        <f t="shared" si="12"/>
        <v>0.2</v>
      </c>
      <c r="F56" s="4">
        <f t="shared" si="3"/>
        <v>6942.1489970000002</v>
      </c>
      <c r="H56" s="4">
        <f t="shared" si="4"/>
        <v>198.34711419999999</v>
      </c>
      <c r="I56" s="4">
        <f t="shared" si="4"/>
        <v>198.34711419999999</v>
      </c>
      <c r="J56" s="4">
        <f t="shared" si="4"/>
        <v>1586.7769135999999</v>
      </c>
      <c r="K56" s="4">
        <f t="shared" si="4"/>
        <v>714.04961112000001</v>
      </c>
      <c r="L56" s="2">
        <f t="shared" si="5"/>
        <v>15.448103935407129</v>
      </c>
      <c r="O56" s="2">
        <f t="shared" si="8"/>
        <v>3715.4524999999994</v>
      </c>
      <c r="P56" s="4">
        <f t="shared" si="6"/>
        <v>529.17574388000139</v>
      </c>
      <c r="Q56" s="4">
        <f t="shared" si="9"/>
        <v>4002782.5833948804</v>
      </c>
      <c r="R56" s="4">
        <f t="shared" si="10"/>
        <v>529.17574388021603</v>
      </c>
      <c r="S56" s="4"/>
      <c r="T56" s="4"/>
    </row>
    <row r="57" spans="1:20">
      <c r="A57">
        <f t="shared" si="11"/>
        <v>6</v>
      </c>
      <c r="B57" s="4">
        <f t="shared" si="13"/>
        <v>37</v>
      </c>
      <c r="C57" s="1">
        <f t="shared" si="2"/>
        <v>45371</v>
      </c>
      <c r="D57" s="3">
        <f t="shared" si="12"/>
        <v>0.4</v>
      </c>
      <c r="F57" s="4">
        <f t="shared" si="3"/>
        <v>6942.1489970000002</v>
      </c>
      <c r="H57" s="4">
        <f t="shared" si="4"/>
        <v>396.69422839999999</v>
      </c>
      <c r="I57" s="4">
        <f t="shared" si="4"/>
        <v>396.69422839999999</v>
      </c>
      <c r="J57" s="4">
        <f t="shared" si="4"/>
        <v>3173.5538271999999</v>
      </c>
      <c r="K57" s="4">
        <f t="shared" si="4"/>
        <v>1428.09922224</v>
      </c>
      <c r="L57" s="2">
        <f t="shared" si="5"/>
        <v>15.442568150598539</v>
      </c>
      <c r="O57" s="2">
        <f t="shared" si="8"/>
        <v>3715.4524999999994</v>
      </c>
      <c r="P57" s="4">
        <f t="shared" si="6"/>
        <v>-2168.345009239998</v>
      </c>
      <c r="Q57" s="4">
        <f t="shared" si="9"/>
        <v>4000614.2383856406</v>
      </c>
      <c r="R57" s="4">
        <f t="shared" si="10"/>
        <v>-2168.3450092398562</v>
      </c>
      <c r="S57" s="4"/>
      <c r="T57" s="4"/>
    </row>
    <row r="58" spans="1:20">
      <c r="A58">
        <f t="shared" si="11"/>
        <v>6</v>
      </c>
      <c r="B58" s="4">
        <f t="shared" si="13"/>
        <v>38</v>
      </c>
      <c r="C58" s="1">
        <f t="shared" si="2"/>
        <v>45372</v>
      </c>
      <c r="D58" s="3">
        <f t="shared" si="12"/>
        <v>0.6</v>
      </c>
      <c r="F58" s="4">
        <f t="shared" si="3"/>
        <v>6942.1489970000002</v>
      </c>
      <c r="H58" s="4">
        <f t="shared" si="4"/>
        <v>595.04134259999989</v>
      </c>
      <c r="I58" s="4">
        <f t="shared" si="4"/>
        <v>595.04134259999989</v>
      </c>
      <c r="J58" s="4">
        <f t="shared" si="4"/>
        <v>4760.3307407999991</v>
      </c>
      <c r="K58" s="4">
        <f t="shared" si="4"/>
        <v>2142.14883336</v>
      </c>
      <c r="L58" s="2">
        <f t="shared" si="5"/>
        <v>15.430145595307234</v>
      </c>
      <c r="O58" s="2">
        <f t="shared" si="8"/>
        <v>3715.4524999999994</v>
      </c>
      <c r="P58" s="4">
        <f t="shared" si="6"/>
        <v>-4865.8657623599975</v>
      </c>
      <c r="Q58" s="4">
        <f t="shared" si="9"/>
        <v>3995748.3726232806</v>
      </c>
      <c r="R58" s="4">
        <f t="shared" si="10"/>
        <v>-4865.8657623599283</v>
      </c>
      <c r="S58" s="4"/>
      <c r="T58" s="4"/>
    </row>
    <row r="59" spans="1:20">
      <c r="A59">
        <f t="shared" si="11"/>
        <v>6</v>
      </c>
      <c r="B59" s="4">
        <f t="shared" si="13"/>
        <v>39</v>
      </c>
      <c r="C59" s="1">
        <f t="shared" si="2"/>
        <v>45373</v>
      </c>
      <c r="D59" s="3">
        <f t="shared" si="12"/>
        <v>0.8</v>
      </c>
      <c r="F59" s="4">
        <f t="shared" si="3"/>
        <v>6942.1489970000002</v>
      </c>
      <c r="H59" s="4">
        <f t="shared" si="4"/>
        <v>793.38845679999997</v>
      </c>
      <c r="I59" s="4">
        <f t="shared" si="4"/>
        <v>793.38845679999997</v>
      </c>
      <c r="J59" s="4">
        <f t="shared" si="4"/>
        <v>6347.1076543999998</v>
      </c>
      <c r="K59" s="4">
        <f t="shared" si="4"/>
        <v>2856.19844448</v>
      </c>
      <c r="L59" s="2">
        <f t="shared" si="5"/>
        <v>15.410836269533213</v>
      </c>
      <c r="O59" s="2">
        <f t="shared" si="8"/>
        <v>3715.4524999999994</v>
      </c>
      <c r="P59" s="4">
        <f t="shared" si="6"/>
        <v>-7563.3865154799987</v>
      </c>
      <c r="Q59" s="4">
        <f t="shared" si="9"/>
        <v>3988184.9861078006</v>
      </c>
      <c r="R59" s="4">
        <f t="shared" si="10"/>
        <v>-7563.3865154800005</v>
      </c>
      <c r="S59" s="4"/>
      <c r="T59" s="4"/>
    </row>
    <row r="60" spans="1:20">
      <c r="A60">
        <f t="shared" si="11"/>
        <v>6</v>
      </c>
      <c r="B60" s="4">
        <f t="shared" si="13"/>
        <v>40</v>
      </c>
      <c r="C60" s="1">
        <f t="shared" si="2"/>
        <v>45374</v>
      </c>
      <c r="D60" s="3">
        <f t="shared" si="12"/>
        <v>1.2</v>
      </c>
      <c r="F60" s="4">
        <f t="shared" si="3"/>
        <v>6942.1489970000002</v>
      </c>
      <c r="H60" s="4">
        <f t="shared" si="4"/>
        <v>1190.0826851999998</v>
      </c>
      <c r="I60" s="4">
        <f t="shared" si="4"/>
        <v>1190.0826851999998</v>
      </c>
      <c r="J60" s="4">
        <f t="shared" si="4"/>
        <v>9520.6614815999983</v>
      </c>
      <c r="K60" s="4">
        <f t="shared" si="4"/>
        <v>4284.2976667200001</v>
      </c>
      <c r="L60" s="2">
        <f t="shared" si="5"/>
        <v>15.377753402793765</v>
      </c>
      <c r="O60" s="2">
        <f t="shared" si="8"/>
        <v>3715.4524999999994</v>
      </c>
      <c r="P60" s="4">
        <f t="shared" si="6"/>
        <v>-12958.428021719996</v>
      </c>
      <c r="Q60" s="4">
        <f t="shared" si="9"/>
        <v>3975226.5580860805</v>
      </c>
      <c r="R60" s="4">
        <f t="shared" si="10"/>
        <v>-12958.428021720145</v>
      </c>
      <c r="S60" s="4"/>
      <c r="T60" s="4"/>
    </row>
    <row r="61" spans="1:20">
      <c r="A61">
        <f t="shared" si="11"/>
        <v>6</v>
      </c>
      <c r="B61" s="4">
        <f t="shared" si="13"/>
        <v>41</v>
      </c>
      <c r="C61" s="1">
        <f t="shared" si="2"/>
        <v>45375</v>
      </c>
      <c r="D61" s="3">
        <f t="shared" si="12"/>
        <v>1.7</v>
      </c>
      <c r="F61" s="4">
        <f t="shared" si="3"/>
        <v>6942.1489970000002</v>
      </c>
      <c r="H61" s="4">
        <f t="shared" si="4"/>
        <v>1685.9504706999999</v>
      </c>
      <c r="I61" s="4">
        <f t="shared" si="4"/>
        <v>1685.9504706999999</v>
      </c>
      <c r="J61" s="4">
        <f t="shared" si="4"/>
        <v>13487.603765599999</v>
      </c>
      <c r="K61" s="4">
        <f t="shared" si="4"/>
        <v>6069.4216945199996</v>
      </c>
      <c r="L61" s="2">
        <f t="shared" si="5"/>
        <v>15.327453609847524</v>
      </c>
      <c r="O61" s="2">
        <f t="shared" si="8"/>
        <v>3715.4524999999994</v>
      </c>
      <c r="P61" s="4">
        <f t="shared" si="6"/>
        <v>-19702.229904519998</v>
      </c>
      <c r="Q61" s="4">
        <f t="shared" si="9"/>
        <v>3955524.3281815606</v>
      </c>
      <c r="R61" s="4">
        <f t="shared" si="10"/>
        <v>-19702.22990451986</v>
      </c>
      <c r="S61" s="4"/>
      <c r="T61" s="4"/>
    </row>
    <row r="62" spans="1:20">
      <c r="A62">
        <f t="shared" si="11"/>
        <v>6</v>
      </c>
      <c r="B62" s="4">
        <f t="shared" si="13"/>
        <v>42</v>
      </c>
      <c r="C62" s="1">
        <f t="shared" si="2"/>
        <v>45376</v>
      </c>
      <c r="D62" s="3">
        <f t="shared" si="12"/>
        <v>2.1</v>
      </c>
      <c r="F62" s="4">
        <f t="shared" si="3"/>
        <v>6942.1489970000002</v>
      </c>
      <c r="H62" s="4">
        <f t="shared" si="4"/>
        <v>2082.6446990999998</v>
      </c>
      <c r="I62" s="4">
        <f t="shared" si="4"/>
        <v>2082.6446990999998</v>
      </c>
      <c r="J62" s="4">
        <f t="shared" si="4"/>
        <v>16661.157592799998</v>
      </c>
      <c r="K62" s="4">
        <f t="shared" si="4"/>
        <v>7497.5209167600005</v>
      </c>
      <c r="L62" s="2">
        <f t="shared" si="5"/>
        <v>15.263380275935855</v>
      </c>
      <c r="O62" s="2">
        <f t="shared" si="8"/>
        <v>3715.4524999999994</v>
      </c>
      <c r="P62" s="4">
        <f t="shared" si="6"/>
        <v>-25097.271410759997</v>
      </c>
      <c r="Q62" s="4">
        <f t="shared" si="9"/>
        <v>3930427.0567708006</v>
      </c>
      <c r="R62" s="4">
        <f t="shared" si="10"/>
        <v>-25097.271410760004</v>
      </c>
      <c r="S62" s="4"/>
      <c r="T62" s="4"/>
    </row>
    <row r="63" spans="1:20">
      <c r="A63">
        <f t="shared" si="11"/>
        <v>7</v>
      </c>
      <c r="B63" s="4">
        <f t="shared" si="13"/>
        <v>43</v>
      </c>
      <c r="C63" s="1">
        <f t="shared" si="2"/>
        <v>45377</v>
      </c>
      <c r="D63" s="3">
        <f t="shared" si="12"/>
        <v>0.2</v>
      </c>
      <c r="F63" s="4">
        <f t="shared" si="3"/>
        <v>6942.1489970000002</v>
      </c>
      <c r="H63" s="4">
        <f t="shared" si="4"/>
        <v>198.34711419999999</v>
      </c>
      <c r="I63" s="4">
        <f t="shared" si="4"/>
        <v>198.34711419999999</v>
      </c>
      <c r="J63" s="4">
        <f t="shared" si="4"/>
        <v>1586.7769135999999</v>
      </c>
      <c r="K63" s="4">
        <f t="shared" si="4"/>
        <v>714.04961112000001</v>
      </c>
      <c r="L63" s="2">
        <f t="shared" si="5"/>
        <v>15.264731261609981</v>
      </c>
      <c r="O63" s="2">
        <f t="shared" si="8"/>
        <v>3715.4524999999994</v>
      </c>
      <c r="P63" s="4">
        <f t="shared" si="6"/>
        <v>529.17574388000139</v>
      </c>
      <c r="Q63" s="4">
        <f t="shared" si="9"/>
        <v>3930956.2325146808</v>
      </c>
      <c r="R63" s="4">
        <f t="shared" si="10"/>
        <v>529.17574388021603</v>
      </c>
      <c r="S63" s="4"/>
      <c r="T63" s="4"/>
    </row>
    <row r="64" spans="1:20">
      <c r="A64">
        <f t="shared" si="11"/>
        <v>7</v>
      </c>
      <c r="B64" s="4">
        <f t="shared" ref="B64:B70" si="14">B63+1</f>
        <v>44</v>
      </c>
      <c r="C64" s="1">
        <f t="shared" si="2"/>
        <v>45378</v>
      </c>
      <c r="D64" s="3">
        <f t="shared" si="12"/>
        <v>0.4</v>
      </c>
      <c r="F64" s="4">
        <f t="shared" si="3"/>
        <v>6942.1489970000002</v>
      </c>
      <c r="H64" s="4">
        <f t="shared" si="4"/>
        <v>396.69422839999999</v>
      </c>
      <c r="I64" s="4">
        <f t="shared" si="4"/>
        <v>396.69422839999999</v>
      </c>
      <c r="J64" s="4">
        <f t="shared" si="4"/>
        <v>3173.5538271999999</v>
      </c>
      <c r="K64" s="4">
        <f t="shared" si="4"/>
        <v>1428.09922224</v>
      </c>
      <c r="L64" s="2">
        <f t="shared" si="5"/>
        <v>15.259195476801391</v>
      </c>
      <c r="O64" s="2">
        <f t="shared" si="8"/>
        <v>3715.4524999999994</v>
      </c>
      <c r="P64" s="4">
        <f t="shared" si="6"/>
        <v>-2168.345009239998</v>
      </c>
      <c r="Q64" s="4">
        <f t="shared" si="9"/>
        <v>3928787.887505441</v>
      </c>
      <c r="R64" s="4">
        <f t="shared" si="10"/>
        <v>-2168.3450092398562</v>
      </c>
      <c r="S64" s="4"/>
      <c r="T64" s="4"/>
    </row>
    <row r="65" spans="1:20">
      <c r="A65">
        <f t="shared" si="11"/>
        <v>7</v>
      </c>
      <c r="B65" s="4">
        <f t="shared" si="14"/>
        <v>45</v>
      </c>
      <c r="C65" s="1">
        <f t="shared" si="2"/>
        <v>45379</v>
      </c>
      <c r="D65" s="3">
        <f t="shared" si="12"/>
        <v>0.6</v>
      </c>
      <c r="F65" s="4">
        <f t="shared" si="3"/>
        <v>6942.1489970000002</v>
      </c>
      <c r="H65" s="4">
        <f t="shared" si="4"/>
        <v>595.04134259999989</v>
      </c>
      <c r="I65" s="4">
        <f t="shared" si="4"/>
        <v>595.04134259999989</v>
      </c>
      <c r="J65" s="4">
        <f t="shared" si="4"/>
        <v>4760.3307407999991</v>
      </c>
      <c r="K65" s="4">
        <f t="shared" si="4"/>
        <v>2142.14883336</v>
      </c>
      <c r="L65" s="2">
        <f t="shared" si="5"/>
        <v>15.246772921510086</v>
      </c>
      <c r="O65" s="2">
        <f t="shared" si="8"/>
        <v>3715.4524999999994</v>
      </c>
      <c r="P65" s="4">
        <f t="shared" si="6"/>
        <v>-4865.8657623599975</v>
      </c>
      <c r="Q65" s="4">
        <f t="shared" si="9"/>
        <v>3923922.021743081</v>
      </c>
      <c r="R65" s="4">
        <f t="shared" si="10"/>
        <v>-4865.8657623599283</v>
      </c>
      <c r="S65" s="4"/>
      <c r="T65" s="4"/>
    </row>
    <row r="66" spans="1:20">
      <c r="A66">
        <f t="shared" si="11"/>
        <v>7</v>
      </c>
      <c r="B66" s="4">
        <f t="shared" si="14"/>
        <v>46</v>
      </c>
      <c r="C66" s="1">
        <f t="shared" si="2"/>
        <v>45380</v>
      </c>
      <c r="D66" s="3">
        <f t="shared" si="12"/>
        <v>0.8</v>
      </c>
      <c r="F66" s="4">
        <f t="shared" si="3"/>
        <v>6942.1489970000002</v>
      </c>
      <c r="H66" s="4">
        <f t="shared" si="4"/>
        <v>793.38845679999997</v>
      </c>
      <c r="I66" s="4">
        <f t="shared" si="4"/>
        <v>793.38845679999997</v>
      </c>
      <c r="J66" s="4">
        <f t="shared" si="4"/>
        <v>6347.1076543999998</v>
      </c>
      <c r="K66" s="4">
        <f t="shared" si="4"/>
        <v>2856.19844448</v>
      </c>
      <c r="L66" s="2">
        <f t="shared" si="5"/>
        <v>15.227463595736065</v>
      </c>
      <c r="O66" s="2">
        <f t="shared" si="8"/>
        <v>3715.4524999999994</v>
      </c>
      <c r="P66" s="4">
        <f t="shared" si="6"/>
        <v>-7563.3865154799987</v>
      </c>
      <c r="Q66" s="4">
        <f t="shared" si="9"/>
        <v>3916358.635227601</v>
      </c>
      <c r="R66" s="4">
        <f t="shared" si="10"/>
        <v>-7563.3865154800005</v>
      </c>
      <c r="S66" s="4"/>
      <c r="T66" s="4"/>
    </row>
    <row r="67" spans="1:20">
      <c r="A67">
        <f t="shared" si="11"/>
        <v>7</v>
      </c>
      <c r="B67" s="4">
        <f t="shared" si="14"/>
        <v>47</v>
      </c>
      <c r="C67" s="1">
        <f t="shared" si="2"/>
        <v>45381</v>
      </c>
      <c r="D67" s="3">
        <f t="shared" si="12"/>
        <v>1.2</v>
      </c>
      <c r="F67" s="4">
        <f t="shared" si="3"/>
        <v>6942.1489970000002</v>
      </c>
      <c r="H67" s="4">
        <f t="shared" si="4"/>
        <v>1190.0826851999998</v>
      </c>
      <c r="I67" s="4">
        <f t="shared" si="4"/>
        <v>1190.0826851999998</v>
      </c>
      <c r="J67" s="4">
        <f t="shared" si="4"/>
        <v>9520.6614815999983</v>
      </c>
      <c r="K67" s="4">
        <f t="shared" si="4"/>
        <v>4284.2976667200001</v>
      </c>
      <c r="L67" s="2">
        <f t="shared" si="5"/>
        <v>15.194380728996613</v>
      </c>
      <c r="O67" s="2">
        <f t="shared" si="8"/>
        <v>3715.4524999999994</v>
      </c>
      <c r="P67" s="4">
        <f t="shared" si="6"/>
        <v>-12958.428021719996</v>
      </c>
      <c r="Q67" s="4">
        <f t="shared" si="9"/>
        <v>3903400.2072058809</v>
      </c>
      <c r="R67" s="4">
        <f t="shared" si="10"/>
        <v>-12958.428021720145</v>
      </c>
      <c r="S67" s="4"/>
      <c r="T67" s="4"/>
    </row>
    <row r="68" spans="1:20">
      <c r="A68">
        <f t="shared" si="11"/>
        <v>7</v>
      </c>
      <c r="B68" s="4">
        <f t="shared" si="14"/>
        <v>48</v>
      </c>
      <c r="C68" s="1">
        <f t="shared" si="2"/>
        <v>45382</v>
      </c>
      <c r="D68" s="3">
        <f t="shared" si="12"/>
        <v>1.7</v>
      </c>
      <c r="F68" s="4">
        <f t="shared" si="3"/>
        <v>6942.1489970000002</v>
      </c>
      <c r="H68" s="4">
        <f t="shared" si="4"/>
        <v>1685.9504706999999</v>
      </c>
      <c r="I68" s="4">
        <f t="shared" si="4"/>
        <v>1685.9504706999999</v>
      </c>
      <c r="J68" s="4">
        <f t="shared" si="4"/>
        <v>13487.603765599999</v>
      </c>
      <c r="K68" s="4">
        <f t="shared" si="4"/>
        <v>6069.4216945199996</v>
      </c>
      <c r="L68" s="2">
        <f t="shared" si="5"/>
        <v>15.144080936050376</v>
      </c>
      <c r="O68" s="2">
        <f t="shared" si="8"/>
        <v>3715.4524999999994</v>
      </c>
      <c r="P68" s="4">
        <f t="shared" si="6"/>
        <v>-19702.229904519998</v>
      </c>
      <c r="Q68" s="4">
        <f t="shared" si="9"/>
        <v>3883697.977301361</v>
      </c>
      <c r="R68" s="4">
        <f t="shared" si="10"/>
        <v>-19702.22990451986</v>
      </c>
      <c r="S68" s="4"/>
      <c r="T68" s="4"/>
    </row>
    <row r="69" spans="1:20">
      <c r="A69">
        <f t="shared" si="11"/>
        <v>7</v>
      </c>
      <c r="B69" s="4">
        <f t="shared" si="14"/>
        <v>49</v>
      </c>
      <c r="C69" s="1">
        <f t="shared" si="2"/>
        <v>45383</v>
      </c>
      <c r="D69" s="3">
        <f t="shared" si="12"/>
        <v>2.1</v>
      </c>
      <c r="F69" s="4">
        <f t="shared" si="3"/>
        <v>6942.1489970000002</v>
      </c>
      <c r="H69" s="4">
        <f t="shared" si="4"/>
        <v>2082.6446990999998</v>
      </c>
      <c r="I69" s="4">
        <f t="shared" si="4"/>
        <v>2082.6446990999998</v>
      </c>
      <c r="J69" s="4">
        <f t="shared" si="4"/>
        <v>16661.157592799998</v>
      </c>
      <c r="K69" s="4">
        <f t="shared" si="4"/>
        <v>7497.5209167600005</v>
      </c>
      <c r="L69" s="2">
        <f t="shared" si="5"/>
        <v>15.080007602138704</v>
      </c>
      <c r="O69" s="2">
        <f t="shared" si="8"/>
        <v>3715.4524999999994</v>
      </c>
      <c r="P69" s="4">
        <f t="shared" si="6"/>
        <v>-25097.271410759997</v>
      </c>
      <c r="Q69" s="4">
        <f t="shared" si="9"/>
        <v>3858600.705890601</v>
      </c>
      <c r="R69" s="4">
        <f t="shared" si="10"/>
        <v>-25097.271410760004</v>
      </c>
      <c r="S69" s="4"/>
      <c r="T69" s="4"/>
    </row>
    <row r="70" spans="1:20">
      <c r="A70">
        <f t="shared" si="11"/>
        <v>8</v>
      </c>
      <c r="B70" s="4">
        <f t="shared" si="14"/>
        <v>50</v>
      </c>
      <c r="C70" s="1">
        <f t="shared" si="2"/>
        <v>45384</v>
      </c>
      <c r="D70" s="3">
        <f t="shared" si="12"/>
        <v>0.2</v>
      </c>
      <c r="F70" s="4">
        <f t="shared" si="3"/>
        <v>6942.1489970000002</v>
      </c>
      <c r="H70" s="4">
        <f t="shared" si="4"/>
        <v>198.34711419999999</v>
      </c>
      <c r="I70" s="4">
        <f t="shared" si="4"/>
        <v>198.34711419999999</v>
      </c>
      <c r="J70" s="4">
        <f t="shared" si="4"/>
        <v>1586.7769135999999</v>
      </c>
      <c r="K70" s="4">
        <f t="shared" si="4"/>
        <v>714.04961112000001</v>
      </c>
      <c r="L70" s="2">
        <f t="shared" si="5"/>
        <v>15.081358587812829</v>
      </c>
      <c r="O70" s="2">
        <f t="shared" ref="O70:O130" si="15">O69</f>
        <v>3715.4524999999994</v>
      </c>
      <c r="P70" s="4">
        <f t="shared" si="6"/>
        <v>529.17574388000139</v>
      </c>
      <c r="Q70" s="4">
        <f t="shared" si="9"/>
        <v>3859129.8816344813</v>
      </c>
      <c r="R70" s="4">
        <f t="shared" si="10"/>
        <v>529.17574388021603</v>
      </c>
      <c r="S70" s="4"/>
      <c r="T70" s="4"/>
    </row>
    <row r="71" spans="1:20">
      <c r="A71">
        <f t="shared" si="11"/>
        <v>8</v>
      </c>
      <c r="B71" s="4">
        <f t="shared" ref="B71:B95" si="16">B70+1</f>
        <v>51</v>
      </c>
      <c r="C71" s="1">
        <f t="shared" si="2"/>
        <v>45385</v>
      </c>
      <c r="D71" s="3">
        <f t="shared" si="12"/>
        <v>0.4</v>
      </c>
      <c r="F71" s="4">
        <f t="shared" si="3"/>
        <v>6942.1489970000002</v>
      </c>
      <c r="H71" s="4">
        <f t="shared" si="4"/>
        <v>396.69422839999999</v>
      </c>
      <c r="I71" s="4">
        <f t="shared" si="4"/>
        <v>396.69422839999999</v>
      </c>
      <c r="J71" s="4">
        <f t="shared" si="4"/>
        <v>3173.5538271999999</v>
      </c>
      <c r="K71" s="4">
        <f t="shared" si="4"/>
        <v>1428.09922224</v>
      </c>
      <c r="L71" s="2">
        <f t="shared" si="5"/>
        <v>15.07582280300424</v>
      </c>
      <c r="O71" s="2">
        <f t="shared" si="15"/>
        <v>3715.4524999999994</v>
      </c>
      <c r="P71" s="4">
        <f t="shared" si="6"/>
        <v>-2168.345009239998</v>
      </c>
      <c r="Q71" s="4">
        <f t="shared" si="9"/>
        <v>3856961.5366252414</v>
      </c>
      <c r="R71" s="4">
        <f t="shared" si="10"/>
        <v>-2168.3450092398562</v>
      </c>
      <c r="S71" s="4"/>
      <c r="T71" s="4"/>
    </row>
    <row r="72" spans="1:20">
      <c r="A72">
        <f t="shared" si="11"/>
        <v>8</v>
      </c>
      <c r="B72" s="4">
        <f t="shared" si="16"/>
        <v>52</v>
      </c>
      <c r="C72" s="1">
        <f t="shared" si="2"/>
        <v>45386</v>
      </c>
      <c r="D72" s="3">
        <f t="shared" si="12"/>
        <v>0.6</v>
      </c>
      <c r="F72" s="4">
        <f t="shared" si="3"/>
        <v>6942.1489970000002</v>
      </c>
      <c r="H72" s="4">
        <f t="shared" si="4"/>
        <v>595.04134259999989</v>
      </c>
      <c r="I72" s="4">
        <f t="shared" si="4"/>
        <v>595.04134259999989</v>
      </c>
      <c r="J72" s="4">
        <f t="shared" si="4"/>
        <v>4760.3307407999991</v>
      </c>
      <c r="K72" s="4">
        <f t="shared" si="4"/>
        <v>2142.14883336</v>
      </c>
      <c r="L72" s="2">
        <f t="shared" si="5"/>
        <v>15.063400247712938</v>
      </c>
      <c r="O72" s="2">
        <f t="shared" si="15"/>
        <v>3715.4524999999994</v>
      </c>
      <c r="P72" s="4">
        <f t="shared" si="6"/>
        <v>-4865.8657623599975</v>
      </c>
      <c r="Q72" s="4">
        <f t="shared" si="9"/>
        <v>3852095.6708628815</v>
      </c>
      <c r="R72" s="4">
        <f t="shared" si="10"/>
        <v>-4865.8657623599283</v>
      </c>
      <c r="S72" s="4"/>
      <c r="T72" s="4"/>
    </row>
    <row r="73" spans="1:20">
      <c r="A73">
        <f t="shared" si="11"/>
        <v>8</v>
      </c>
      <c r="B73" s="4">
        <f t="shared" si="16"/>
        <v>53</v>
      </c>
      <c r="C73" s="1">
        <f t="shared" si="2"/>
        <v>45387</v>
      </c>
      <c r="D73" s="3">
        <f t="shared" si="12"/>
        <v>0.8</v>
      </c>
      <c r="F73" s="4">
        <f t="shared" si="3"/>
        <v>6942.1489970000002</v>
      </c>
      <c r="H73" s="4">
        <f t="shared" si="4"/>
        <v>793.38845679999997</v>
      </c>
      <c r="I73" s="4">
        <f t="shared" si="4"/>
        <v>793.38845679999997</v>
      </c>
      <c r="J73" s="4">
        <f t="shared" si="4"/>
        <v>6347.1076543999998</v>
      </c>
      <c r="K73" s="4">
        <f t="shared" si="4"/>
        <v>2856.19844448</v>
      </c>
      <c r="L73" s="2">
        <f t="shared" si="5"/>
        <v>15.044090921938917</v>
      </c>
      <c r="O73" s="2">
        <f t="shared" si="15"/>
        <v>3715.4524999999994</v>
      </c>
      <c r="P73" s="4">
        <f t="shared" si="6"/>
        <v>-7563.3865154799987</v>
      </c>
      <c r="Q73" s="4">
        <f t="shared" si="9"/>
        <v>3844532.2843474015</v>
      </c>
      <c r="R73" s="4">
        <f t="shared" si="10"/>
        <v>-7563.3865154800005</v>
      </c>
      <c r="S73" s="4"/>
      <c r="T73" s="4"/>
    </row>
    <row r="74" spans="1:20">
      <c r="A74">
        <f t="shared" si="11"/>
        <v>8</v>
      </c>
      <c r="B74" s="4">
        <f t="shared" si="16"/>
        <v>54</v>
      </c>
      <c r="C74" s="1">
        <f t="shared" si="2"/>
        <v>45388</v>
      </c>
      <c r="D74" s="3">
        <f t="shared" si="12"/>
        <v>1.2</v>
      </c>
      <c r="F74" s="4">
        <f t="shared" si="3"/>
        <v>6942.1489970000002</v>
      </c>
      <c r="H74" s="4">
        <f t="shared" si="4"/>
        <v>1190.0826851999998</v>
      </c>
      <c r="I74" s="4">
        <f t="shared" si="4"/>
        <v>1190.0826851999998</v>
      </c>
      <c r="J74" s="4">
        <f t="shared" si="4"/>
        <v>9520.6614815999983</v>
      </c>
      <c r="K74" s="4">
        <f t="shared" si="4"/>
        <v>4284.2976667200001</v>
      </c>
      <c r="L74" s="2">
        <f t="shared" si="5"/>
        <v>15.011008055199465</v>
      </c>
      <c r="O74" s="2">
        <f t="shared" si="15"/>
        <v>3715.4524999999994</v>
      </c>
      <c r="P74" s="4">
        <f t="shared" si="6"/>
        <v>-12958.428021719996</v>
      </c>
      <c r="Q74" s="4">
        <f t="shared" si="9"/>
        <v>3831573.8563256813</v>
      </c>
      <c r="R74" s="4">
        <f t="shared" si="10"/>
        <v>-12958.428021720145</v>
      </c>
      <c r="S74" s="4"/>
      <c r="T74" s="4"/>
    </row>
    <row r="75" spans="1:20">
      <c r="A75">
        <f t="shared" si="11"/>
        <v>8</v>
      </c>
      <c r="B75" s="4">
        <f t="shared" si="16"/>
        <v>55</v>
      </c>
      <c r="C75" s="1">
        <f t="shared" si="2"/>
        <v>45389</v>
      </c>
      <c r="D75" s="3">
        <f t="shared" si="12"/>
        <v>1.7</v>
      </c>
      <c r="F75" s="4">
        <f t="shared" si="3"/>
        <v>6942.1489970000002</v>
      </c>
      <c r="H75" s="4">
        <f t="shared" si="4"/>
        <v>1685.9504706999999</v>
      </c>
      <c r="I75" s="4">
        <f t="shared" si="4"/>
        <v>1685.9504706999999</v>
      </c>
      <c r="J75" s="4">
        <f t="shared" si="4"/>
        <v>13487.603765599999</v>
      </c>
      <c r="K75" s="4">
        <f t="shared" si="4"/>
        <v>6069.4216945199996</v>
      </c>
      <c r="L75" s="2">
        <f t="shared" si="5"/>
        <v>14.960708262253224</v>
      </c>
      <c r="O75" s="2">
        <f t="shared" si="15"/>
        <v>3715.4524999999994</v>
      </c>
      <c r="P75" s="4">
        <f t="shared" si="6"/>
        <v>-19702.229904519998</v>
      </c>
      <c r="Q75" s="4">
        <f t="shared" si="9"/>
        <v>3811871.6264211615</v>
      </c>
      <c r="R75" s="4">
        <f t="shared" si="10"/>
        <v>-19702.22990451986</v>
      </c>
      <c r="S75" s="4"/>
      <c r="T75" s="4"/>
    </row>
    <row r="76" spans="1:20">
      <c r="A76">
        <f t="shared" si="11"/>
        <v>8</v>
      </c>
      <c r="B76" s="4">
        <f t="shared" si="16"/>
        <v>56</v>
      </c>
      <c r="C76" s="1">
        <f t="shared" si="2"/>
        <v>45390</v>
      </c>
      <c r="D76" s="3">
        <f t="shared" si="12"/>
        <v>2.1</v>
      </c>
      <c r="F76" s="4">
        <f t="shared" si="3"/>
        <v>6942.1489970000002</v>
      </c>
      <c r="H76" s="4">
        <f t="shared" si="4"/>
        <v>2082.6446990999998</v>
      </c>
      <c r="I76" s="4">
        <f t="shared" si="4"/>
        <v>2082.6446990999998</v>
      </c>
      <c r="J76" s="4">
        <f t="shared" si="4"/>
        <v>16661.157592799998</v>
      </c>
      <c r="K76" s="4">
        <f t="shared" si="4"/>
        <v>7497.5209167600005</v>
      </c>
      <c r="L76" s="2">
        <f t="shared" si="5"/>
        <v>14.896634928341555</v>
      </c>
      <c r="O76" s="2">
        <f t="shared" si="15"/>
        <v>3715.4524999999994</v>
      </c>
      <c r="P76" s="4">
        <f t="shared" si="6"/>
        <v>-25097.271410759997</v>
      </c>
      <c r="Q76" s="4">
        <f t="shared" si="9"/>
        <v>3786774.3550104015</v>
      </c>
      <c r="R76" s="4">
        <f t="shared" si="10"/>
        <v>-25097.271410760004</v>
      </c>
      <c r="S76" s="4"/>
      <c r="T76" s="4"/>
    </row>
    <row r="77" spans="1:20">
      <c r="A77">
        <f t="shared" si="11"/>
        <v>9</v>
      </c>
      <c r="B77" s="4">
        <f t="shared" si="16"/>
        <v>57</v>
      </c>
      <c r="C77" s="1">
        <f t="shared" si="2"/>
        <v>45391</v>
      </c>
      <c r="D77" s="3">
        <f t="shared" si="12"/>
        <v>0.2</v>
      </c>
      <c r="F77" s="4">
        <f t="shared" si="3"/>
        <v>6942.1489970000002</v>
      </c>
      <c r="H77" s="4">
        <f t="shared" si="4"/>
        <v>198.34711419999999</v>
      </c>
      <c r="I77" s="4">
        <f t="shared" si="4"/>
        <v>198.34711419999999</v>
      </c>
      <c r="J77" s="4">
        <f t="shared" si="4"/>
        <v>1586.7769135999999</v>
      </c>
      <c r="K77" s="4">
        <f t="shared" si="4"/>
        <v>714.04961112000001</v>
      </c>
      <c r="L77" s="2">
        <f t="shared" si="5"/>
        <v>14.897985914015681</v>
      </c>
      <c r="O77" s="2">
        <f t="shared" si="15"/>
        <v>3715.4524999999994</v>
      </c>
      <c r="P77" s="4">
        <f t="shared" si="6"/>
        <v>529.17574388000139</v>
      </c>
      <c r="Q77" s="4">
        <f t="shared" si="9"/>
        <v>3787303.5307542817</v>
      </c>
      <c r="R77" s="4">
        <f t="shared" si="10"/>
        <v>529.17574388021603</v>
      </c>
      <c r="S77" s="4"/>
      <c r="T77" s="4"/>
    </row>
    <row r="78" spans="1:20">
      <c r="A78">
        <f t="shared" si="11"/>
        <v>9</v>
      </c>
      <c r="B78" s="4">
        <f t="shared" si="16"/>
        <v>58</v>
      </c>
      <c r="C78" s="1">
        <f t="shared" si="2"/>
        <v>45392</v>
      </c>
      <c r="D78" s="3">
        <f t="shared" si="12"/>
        <v>0.4</v>
      </c>
      <c r="F78" s="4">
        <f t="shared" si="3"/>
        <v>6942.1489970000002</v>
      </c>
      <c r="H78" s="4">
        <f t="shared" si="4"/>
        <v>396.69422839999999</v>
      </c>
      <c r="I78" s="4">
        <f t="shared" si="4"/>
        <v>396.69422839999999</v>
      </c>
      <c r="J78" s="4">
        <f t="shared" si="4"/>
        <v>3173.5538271999999</v>
      </c>
      <c r="K78" s="4">
        <f t="shared" si="4"/>
        <v>1428.09922224</v>
      </c>
      <c r="L78" s="2">
        <f t="shared" si="5"/>
        <v>14.892450129207091</v>
      </c>
      <c r="O78" s="2">
        <f t="shared" si="15"/>
        <v>3715.4524999999994</v>
      </c>
      <c r="P78" s="4">
        <f t="shared" si="6"/>
        <v>-2168.345009239998</v>
      </c>
      <c r="Q78" s="4">
        <f t="shared" si="9"/>
        <v>3785135.1857450418</v>
      </c>
      <c r="R78" s="4">
        <f t="shared" si="10"/>
        <v>-2168.3450092398562</v>
      </c>
      <c r="S78" s="4"/>
      <c r="T78" s="4"/>
    </row>
    <row r="79" spans="1:20">
      <c r="A79">
        <f t="shared" si="11"/>
        <v>9</v>
      </c>
      <c r="B79" s="4">
        <f t="shared" si="16"/>
        <v>59</v>
      </c>
      <c r="C79" s="1">
        <f t="shared" si="2"/>
        <v>45393</v>
      </c>
      <c r="D79" s="3">
        <f t="shared" si="12"/>
        <v>0.6</v>
      </c>
      <c r="F79" s="4">
        <f t="shared" si="3"/>
        <v>6942.1489970000002</v>
      </c>
      <c r="H79" s="4">
        <f t="shared" si="4"/>
        <v>595.04134259999989</v>
      </c>
      <c r="I79" s="4">
        <f t="shared" si="4"/>
        <v>595.04134259999989</v>
      </c>
      <c r="J79" s="4">
        <f t="shared" si="4"/>
        <v>4760.3307407999991</v>
      </c>
      <c r="K79" s="4">
        <f t="shared" si="4"/>
        <v>2142.14883336</v>
      </c>
      <c r="L79" s="2">
        <f t="shared" si="5"/>
        <v>14.880027573915786</v>
      </c>
      <c r="O79" s="2">
        <f t="shared" si="15"/>
        <v>3715.4524999999994</v>
      </c>
      <c r="P79" s="4">
        <f t="shared" si="6"/>
        <v>-4865.8657623599975</v>
      </c>
      <c r="Q79" s="4">
        <f t="shared" si="9"/>
        <v>3780269.3199826819</v>
      </c>
      <c r="R79" s="4">
        <f t="shared" si="10"/>
        <v>-4865.8657623599283</v>
      </c>
      <c r="S79" s="4"/>
      <c r="T79" s="4"/>
    </row>
    <row r="80" spans="1:20">
      <c r="A80">
        <f t="shared" si="11"/>
        <v>9</v>
      </c>
      <c r="B80" s="4">
        <f t="shared" si="16"/>
        <v>60</v>
      </c>
      <c r="C80" s="1">
        <f t="shared" si="2"/>
        <v>45394</v>
      </c>
      <c r="D80" s="3">
        <f t="shared" si="12"/>
        <v>0.8</v>
      </c>
      <c r="F80" s="4">
        <f t="shared" si="3"/>
        <v>6942.1489970000002</v>
      </c>
      <c r="H80" s="4">
        <f t="shared" si="4"/>
        <v>793.38845679999997</v>
      </c>
      <c r="I80" s="4">
        <f t="shared" si="4"/>
        <v>793.38845679999997</v>
      </c>
      <c r="J80" s="4">
        <f t="shared" si="4"/>
        <v>6347.1076543999998</v>
      </c>
      <c r="K80" s="4">
        <f t="shared" si="4"/>
        <v>2856.19844448</v>
      </c>
      <c r="L80" s="2">
        <f t="shared" si="5"/>
        <v>14.860718248141765</v>
      </c>
      <c r="O80" s="2">
        <f t="shared" si="15"/>
        <v>3715.4524999999994</v>
      </c>
      <c r="P80" s="4">
        <f t="shared" si="6"/>
        <v>-7563.3865154799987</v>
      </c>
      <c r="Q80" s="4">
        <f t="shared" si="9"/>
        <v>3772705.9334672019</v>
      </c>
      <c r="R80" s="4">
        <f t="shared" si="10"/>
        <v>-7563.3865154800005</v>
      </c>
      <c r="S80" s="4"/>
      <c r="T80" s="4"/>
    </row>
    <row r="81" spans="1:20">
      <c r="A81">
        <f t="shared" si="11"/>
        <v>9</v>
      </c>
      <c r="B81" s="4">
        <f t="shared" si="16"/>
        <v>61</v>
      </c>
      <c r="C81" s="1">
        <f t="shared" si="2"/>
        <v>45395</v>
      </c>
      <c r="D81" s="3">
        <f t="shared" si="12"/>
        <v>1.2</v>
      </c>
      <c r="F81" s="4">
        <f t="shared" si="3"/>
        <v>6942.1489970000002</v>
      </c>
      <c r="H81" s="4">
        <f t="shared" si="4"/>
        <v>1190.0826851999998</v>
      </c>
      <c r="I81" s="4">
        <f t="shared" si="4"/>
        <v>1190.0826851999998</v>
      </c>
      <c r="J81" s="4">
        <f t="shared" si="4"/>
        <v>9520.6614815999983</v>
      </c>
      <c r="K81" s="4">
        <f t="shared" si="4"/>
        <v>4284.2976667200001</v>
      </c>
      <c r="L81" s="2">
        <f t="shared" si="5"/>
        <v>14.827635381402313</v>
      </c>
      <c r="O81" s="2">
        <f t="shared" si="15"/>
        <v>3715.4524999999994</v>
      </c>
      <c r="P81" s="4">
        <f t="shared" si="6"/>
        <v>-12958.428021719996</v>
      </c>
      <c r="Q81" s="4">
        <f t="shared" si="9"/>
        <v>3759747.5054454817</v>
      </c>
      <c r="R81" s="4">
        <f t="shared" si="10"/>
        <v>-12958.428021720145</v>
      </c>
      <c r="S81" s="4"/>
      <c r="T81" s="4"/>
    </row>
    <row r="82" spans="1:20">
      <c r="A82">
        <f t="shared" si="11"/>
        <v>9</v>
      </c>
      <c r="B82" s="4">
        <f t="shared" si="16"/>
        <v>62</v>
      </c>
      <c r="C82" s="1">
        <f t="shared" si="2"/>
        <v>45396</v>
      </c>
      <c r="D82" s="3">
        <f t="shared" si="12"/>
        <v>1.7</v>
      </c>
      <c r="F82" s="4">
        <f t="shared" si="3"/>
        <v>6942.1489970000002</v>
      </c>
      <c r="H82" s="4">
        <f t="shared" si="4"/>
        <v>1685.9504706999999</v>
      </c>
      <c r="I82" s="4">
        <f t="shared" si="4"/>
        <v>1685.9504706999999</v>
      </c>
      <c r="J82" s="4">
        <f t="shared" si="4"/>
        <v>13487.603765599999</v>
      </c>
      <c r="K82" s="4">
        <f t="shared" si="4"/>
        <v>6069.4216945199996</v>
      </c>
      <c r="L82" s="2">
        <f t="shared" si="5"/>
        <v>14.777335588456076</v>
      </c>
      <c r="O82" s="2">
        <f t="shared" si="15"/>
        <v>3715.4524999999994</v>
      </c>
      <c r="P82" s="4">
        <f t="shared" si="6"/>
        <v>-19702.229904519998</v>
      </c>
      <c r="Q82" s="4">
        <f t="shared" si="9"/>
        <v>3740045.2755409619</v>
      </c>
      <c r="R82" s="4">
        <f t="shared" si="10"/>
        <v>-19702.22990451986</v>
      </c>
      <c r="S82" s="4"/>
      <c r="T82" s="4"/>
    </row>
    <row r="83" spans="1:20">
      <c r="A83">
        <f t="shared" si="11"/>
        <v>9</v>
      </c>
      <c r="B83" s="4">
        <f t="shared" si="16"/>
        <v>63</v>
      </c>
      <c r="C83" s="1">
        <f t="shared" si="2"/>
        <v>45397</v>
      </c>
      <c r="D83" s="3">
        <f t="shared" si="12"/>
        <v>2.1</v>
      </c>
      <c r="F83" s="4">
        <f t="shared" si="3"/>
        <v>6942.1489970000002</v>
      </c>
      <c r="H83" s="4">
        <f t="shared" si="4"/>
        <v>2082.6446990999998</v>
      </c>
      <c r="I83" s="4">
        <f t="shared" si="4"/>
        <v>2082.6446990999998</v>
      </c>
      <c r="J83" s="4">
        <f t="shared" si="4"/>
        <v>16661.157592799998</v>
      </c>
      <c r="K83" s="4">
        <f t="shared" si="4"/>
        <v>7497.5209167600005</v>
      </c>
      <c r="L83" s="2">
        <f t="shared" si="5"/>
        <v>14.713262254544404</v>
      </c>
      <c r="O83" s="2">
        <f t="shared" si="15"/>
        <v>3715.4524999999994</v>
      </c>
      <c r="P83" s="4">
        <f t="shared" si="6"/>
        <v>-25097.271410759997</v>
      </c>
      <c r="Q83" s="4">
        <f t="shared" si="9"/>
        <v>3714948.0041302019</v>
      </c>
      <c r="R83" s="4">
        <f t="shared" si="10"/>
        <v>-25097.271410760004</v>
      </c>
      <c r="S83" s="4"/>
      <c r="T83" s="4"/>
    </row>
    <row r="84" spans="1:20">
      <c r="A84">
        <f t="shared" si="11"/>
        <v>10</v>
      </c>
      <c r="B84" s="4">
        <f t="shared" si="16"/>
        <v>64</v>
      </c>
      <c r="C84" s="1">
        <f t="shared" si="2"/>
        <v>45398</v>
      </c>
      <c r="D84" s="3">
        <f t="shared" si="12"/>
        <v>0.2</v>
      </c>
      <c r="F84" s="4">
        <f t="shared" si="3"/>
        <v>6942.1489970000002</v>
      </c>
      <c r="H84" s="4">
        <f t="shared" si="4"/>
        <v>198.34711419999999</v>
      </c>
      <c r="I84" s="4">
        <f t="shared" si="4"/>
        <v>198.34711419999999</v>
      </c>
      <c r="J84" s="4">
        <f t="shared" si="4"/>
        <v>1586.7769135999999</v>
      </c>
      <c r="K84" s="4">
        <f t="shared" si="4"/>
        <v>714.04961112000001</v>
      </c>
      <c r="L84" s="2">
        <f t="shared" si="5"/>
        <v>14.714613240218533</v>
      </c>
      <c r="O84" s="2">
        <f t="shared" si="15"/>
        <v>3715.4524999999994</v>
      </c>
      <c r="P84" s="4">
        <f t="shared" si="6"/>
        <v>529.17574388000139</v>
      </c>
      <c r="Q84" s="4">
        <f t="shared" si="9"/>
        <v>3715477.1798740821</v>
      </c>
      <c r="R84" s="4">
        <f t="shared" si="10"/>
        <v>529.17574388021603</v>
      </c>
      <c r="S84" s="4"/>
      <c r="T84" s="4"/>
    </row>
    <row r="85" spans="1:20">
      <c r="A85">
        <f t="shared" si="11"/>
        <v>10</v>
      </c>
      <c r="B85" s="4">
        <f t="shared" si="16"/>
        <v>65</v>
      </c>
      <c r="C85" s="1">
        <f t="shared" si="2"/>
        <v>45399</v>
      </c>
      <c r="D85" s="3">
        <f t="shared" si="12"/>
        <v>0.4</v>
      </c>
      <c r="F85" s="4">
        <f t="shared" si="3"/>
        <v>6942.1489970000002</v>
      </c>
      <c r="H85" s="4">
        <f t="shared" si="4"/>
        <v>396.69422839999999</v>
      </c>
      <c r="I85" s="4">
        <f t="shared" si="4"/>
        <v>396.69422839999999</v>
      </c>
      <c r="J85" s="4">
        <f t="shared" si="4"/>
        <v>3173.5538271999999</v>
      </c>
      <c r="K85" s="4">
        <f t="shared" si="4"/>
        <v>1428.09922224</v>
      </c>
      <c r="L85" s="2">
        <f t="shared" si="5"/>
        <v>14.709077455409943</v>
      </c>
      <c r="O85" s="2">
        <f t="shared" si="15"/>
        <v>3715.4524999999994</v>
      </c>
      <c r="P85" s="4">
        <f t="shared" si="6"/>
        <v>-2168.345009239998</v>
      </c>
      <c r="Q85" s="4">
        <f t="shared" si="9"/>
        <v>3713308.8348648422</v>
      </c>
      <c r="R85" s="4">
        <f t="shared" si="10"/>
        <v>-2168.3450092398562</v>
      </c>
      <c r="S85" s="4"/>
      <c r="T85" s="4"/>
    </row>
    <row r="86" spans="1:20">
      <c r="A86">
        <f t="shared" si="11"/>
        <v>10</v>
      </c>
      <c r="B86" s="4">
        <f t="shared" si="16"/>
        <v>66</v>
      </c>
      <c r="C86" s="1">
        <f t="shared" ref="C86:C130" si="17">$C$17+B86</f>
        <v>45400</v>
      </c>
      <c r="D86" s="3">
        <f t="shared" si="12"/>
        <v>0.6</v>
      </c>
      <c r="F86" s="4">
        <f t="shared" ref="F86:F130" si="18">$F$19*$E$1</f>
        <v>6942.1489970000002</v>
      </c>
      <c r="H86" s="4">
        <f t="shared" ref="H86:K130" si="19">$D86*(H$19*$E$1)</f>
        <v>595.04134259999989</v>
      </c>
      <c r="I86" s="4">
        <f t="shared" si="19"/>
        <v>595.04134259999989</v>
      </c>
      <c r="J86" s="4">
        <f t="shared" si="19"/>
        <v>4760.3307407999991</v>
      </c>
      <c r="K86" s="4">
        <f t="shared" si="19"/>
        <v>2142.14883336</v>
      </c>
      <c r="L86" s="2">
        <f t="shared" ref="L86:L130" si="20">(0.000002553*Q86)+5.229</f>
        <v>14.696654900118638</v>
      </c>
      <c r="O86" s="2">
        <f t="shared" si="15"/>
        <v>3715.4524999999994</v>
      </c>
      <c r="P86" s="4">
        <f t="shared" ref="P86:P130" si="21">F86-(SUM(H86:K86)+O86)</f>
        <v>-4865.8657623599975</v>
      </c>
      <c r="Q86" s="4">
        <f t="shared" si="9"/>
        <v>3708442.9691024823</v>
      </c>
      <c r="R86" s="4">
        <f t="shared" si="10"/>
        <v>-4865.8657623599283</v>
      </c>
      <c r="S86" s="4"/>
      <c r="T86" s="4"/>
    </row>
    <row r="87" spans="1:20">
      <c r="A87">
        <f t="shared" si="11"/>
        <v>10</v>
      </c>
      <c r="B87" s="4">
        <f t="shared" si="16"/>
        <v>67</v>
      </c>
      <c r="C87" s="1">
        <f t="shared" si="17"/>
        <v>45401</v>
      </c>
      <c r="D87" s="3">
        <f t="shared" si="12"/>
        <v>0.8</v>
      </c>
      <c r="F87" s="4">
        <f t="shared" si="18"/>
        <v>6942.1489970000002</v>
      </c>
      <c r="H87" s="4">
        <f t="shared" si="19"/>
        <v>793.38845679999997</v>
      </c>
      <c r="I87" s="4">
        <f t="shared" si="19"/>
        <v>793.38845679999997</v>
      </c>
      <c r="J87" s="4">
        <f t="shared" si="19"/>
        <v>6347.1076543999998</v>
      </c>
      <c r="K87" s="4">
        <f t="shared" si="19"/>
        <v>2856.19844448</v>
      </c>
      <c r="L87" s="2">
        <f t="shared" si="20"/>
        <v>14.677345574344617</v>
      </c>
      <c r="O87" s="2">
        <f t="shared" si="15"/>
        <v>3715.4524999999994</v>
      </c>
      <c r="P87" s="4">
        <f t="shared" si="21"/>
        <v>-7563.3865154799987</v>
      </c>
      <c r="Q87" s="4">
        <f t="shared" ref="Q87:Q130" si="22">Q86+P87</f>
        <v>3700879.5825870023</v>
      </c>
      <c r="R87" s="4">
        <f t="shared" ref="R87:R130" si="23">Q87-Q86</f>
        <v>-7563.3865154800005</v>
      </c>
      <c r="S87" s="4"/>
      <c r="T87" s="4"/>
    </row>
    <row r="88" spans="1:20">
      <c r="A88">
        <f t="shared" si="11"/>
        <v>10</v>
      </c>
      <c r="B88" s="4">
        <f t="shared" si="16"/>
        <v>68</v>
      </c>
      <c r="C88" s="1">
        <f t="shared" si="17"/>
        <v>45402</v>
      </c>
      <c r="D88" s="3">
        <f t="shared" si="12"/>
        <v>1.2</v>
      </c>
      <c r="F88" s="4">
        <f t="shared" si="18"/>
        <v>6942.1489970000002</v>
      </c>
      <c r="H88" s="4">
        <f t="shared" si="19"/>
        <v>1190.0826851999998</v>
      </c>
      <c r="I88" s="4">
        <f t="shared" si="19"/>
        <v>1190.0826851999998</v>
      </c>
      <c r="J88" s="4">
        <f t="shared" si="19"/>
        <v>9520.6614815999983</v>
      </c>
      <c r="K88" s="4">
        <f t="shared" si="19"/>
        <v>4284.2976667200001</v>
      </c>
      <c r="L88" s="2">
        <f t="shared" si="20"/>
        <v>14.644262707605165</v>
      </c>
      <c r="O88" s="2">
        <f t="shared" si="15"/>
        <v>3715.4524999999994</v>
      </c>
      <c r="P88" s="4">
        <f t="shared" si="21"/>
        <v>-12958.428021719996</v>
      </c>
      <c r="Q88" s="4">
        <f t="shared" si="22"/>
        <v>3687921.1545652822</v>
      </c>
      <c r="R88" s="4">
        <f t="shared" si="23"/>
        <v>-12958.428021720145</v>
      </c>
      <c r="S88" s="4"/>
      <c r="T88" s="4"/>
    </row>
    <row r="89" spans="1:20">
      <c r="A89">
        <f t="shared" si="11"/>
        <v>10</v>
      </c>
      <c r="B89" s="4">
        <f t="shared" si="16"/>
        <v>69</v>
      </c>
      <c r="C89" s="1">
        <f t="shared" si="17"/>
        <v>45403</v>
      </c>
      <c r="D89" s="3">
        <f t="shared" si="12"/>
        <v>1.7</v>
      </c>
      <c r="F89" s="4">
        <f t="shared" si="18"/>
        <v>6942.1489970000002</v>
      </c>
      <c r="H89" s="4">
        <f t="shared" si="19"/>
        <v>1685.9504706999999</v>
      </c>
      <c r="I89" s="4">
        <f t="shared" si="19"/>
        <v>1685.9504706999999</v>
      </c>
      <c r="J89" s="4">
        <f t="shared" si="19"/>
        <v>13487.603765599999</v>
      </c>
      <c r="K89" s="4">
        <f t="shared" si="19"/>
        <v>6069.4216945199996</v>
      </c>
      <c r="L89" s="2">
        <f t="shared" si="20"/>
        <v>14.593962914658928</v>
      </c>
      <c r="O89" s="2">
        <f t="shared" si="15"/>
        <v>3715.4524999999994</v>
      </c>
      <c r="P89" s="4">
        <f t="shared" si="21"/>
        <v>-19702.229904519998</v>
      </c>
      <c r="Q89" s="4">
        <f t="shared" si="22"/>
        <v>3668218.9246607623</v>
      </c>
      <c r="R89" s="4">
        <f t="shared" si="23"/>
        <v>-19702.22990451986</v>
      </c>
      <c r="S89" s="4"/>
      <c r="T89" s="4"/>
    </row>
    <row r="90" spans="1:20">
      <c r="A90">
        <f t="shared" si="11"/>
        <v>10</v>
      </c>
      <c r="B90" s="4">
        <f t="shared" si="16"/>
        <v>70</v>
      </c>
      <c r="C90" s="1">
        <f t="shared" si="17"/>
        <v>45404</v>
      </c>
      <c r="D90" s="3">
        <f t="shared" si="12"/>
        <v>2.1</v>
      </c>
      <c r="F90" s="4">
        <f t="shared" si="18"/>
        <v>6942.1489970000002</v>
      </c>
      <c r="H90" s="4">
        <f t="shared" si="19"/>
        <v>2082.6446990999998</v>
      </c>
      <c r="I90" s="4">
        <f t="shared" si="19"/>
        <v>2082.6446990999998</v>
      </c>
      <c r="J90" s="4">
        <f t="shared" si="19"/>
        <v>16661.157592799998</v>
      </c>
      <c r="K90" s="4">
        <f t="shared" si="19"/>
        <v>7497.5209167600005</v>
      </c>
      <c r="L90" s="2">
        <f t="shared" si="20"/>
        <v>14.529889580747255</v>
      </c>
      <c r="O90" s="2">
        <f t="shared" si="15"/>
        <v>3715.4524999999994</v>
      </c>
      <c r="P90" s="4">
        <f t="shared" si="21"/>
        <v>-25097.271410759997</v>
      </c>
      <c r="Q90" s="4">
        <f t="shared" si="22"/>
        <v>3643121.6532500023</v>
      </c>
      <c r="R90" s="4">
        <f t="shared" si="23"/>
        <v>-25097.271410760004</v>
      </c>
      <c r="S90" s="4"/>
      <c r="T90" s="4"/>
    </row>
    <row r="91" spans="1:20">
      <c r="A91">
        <f t="shared" si="11"/>
        <v>11</v>
      </c>
      <c r="B91" s="4">
        <f t="shared" si="16"/>
        <v>71</v>
      </c>
      <c r="C91" s="1">
        <f t="shared" si="17"/>
        <v>45405</v>
      </c>
      <c r="D91" s="3">
        <f t="shared" si="12"/>
        <v>0.2</v>
      </c>
      <c r="F91" s="4">
        <f t="shared" si="18"/>
        <v>6942.1489970000002</v>
      </c>
      <c r="H91" s="4">
        <f t="shared" si="19"/>
        <v>198.34711419999999</v>
      </c>
      <c r="I91" s="4">
        <f t="shared" si="19"/>
        <v>198.34711419999999</v>
      </c>
      <c r="J91" s="4">
        <f t="shared" si="19"/>
        <v>1586.7769135999999</v>
      </c>
      <c r="K91" s="4">
        <f t="shared" si="19"/>
        <v>714.04961112000001</v>
      </c>
      <c r="L91" s="2">
        <f t="shared" si="20"/>
        <v>14.531240566421381</v>
      </c>
      <c r="O91" s="2">
        <f t="shared" si="15"/>
        <v>3715.4524999999994</v>
      </c>
      <c r="P91" s="4">
        <f t="shared" si="21"/>
        <v>529.17574388000139</v>
      </c>
      <c r="Q91" s="4">
        <f t="shared" si="22"/>
        <v>3643650.8289938825</v>
      </c>
      <c r="R91" s="4">
        <f t="shared" si="23"/>
        <v>529.17574388021603</v>
      </c>
      <c r="S91" s="4"/>
      <c r="T91" s="4"/>
    </row>
    <row r="92" spans="1:20">
      <c r="A92">
        <f t="shared" si="11"/>
        <v>11</v>
      </c>
      <c r="B92" s="4">
        <f t="shared" ref="B92:B112" si="24">B91+1</f>
        <v>72</v>
      </c>
      <c r="C92" s="1">
        <f t="shared" si="17"/>
        <v>45406</v>
      </c>
      <c r="D92" s="3">
        <f t="shared" si="12"/>
        <v>0.4</v>
      </c>
      <c r="F92" s="4">
        <f t="shared" si="18"/>
        <v>6942.1489970000002</v>
      </c>
      <c r="H92" s="4">
        <f t="shared" si="19"/>
        <v>396.69422839999999</v>
      </c>
      <c r="I92" s="4">
        <f t="shared" si="19"/>
        <v>396.69422839999999</v>
      </c>
      <c r="J92" s="4">
        <f t="shared" si="19"/>
        <v>3173.5538271999999</v>
      </c>
      <c r="K92" s="4">
        <f t="shared" si="19"/>
        <v>1428.09922224</v>
      </c>
      <c r="L92" s="2">
        <f t="shared" si="20"/>
        <v>14.525704781612792</v>
      </c>
      <c r="O92" s="2">
        <f t="shared" si="15"/>
        <v>3715.4524999999994</v>
      </c>
      <c r="P92" s="4">
        <f t="shared" si="21"/>
        <v>-2168.345009239998</v>
      </c>
      <c r="Q92" s="4">
        <f t="shared" si="22"/>
        <v>3641482.4839846427</v>
      </c>
      <c r="R92" s="4">
        <f t="shared" si="23"/>
        <v>-2168.3450092398562</v>
      </c>
      <c r="S92" s="4"/>
      <c r="T92" s="4"/>
    </row>
    <row r="93" spans="1:20">
      <c r="A93">
        <f t="shared" ref="A93:A130" si="25">A86+1</f>
        <v>11</v>
      </c>
      <c r="B93" s="4">
        <f t="shared" si="24"/>
        <v>73</v>
      </c>
      <c r="C93" s="1">
        <f t="shared" si="17"/>
        <v>45407</v>
      </c>
      <c r="D93" s="3">
        <f t="shared" ref="D93:D130" si="26">D86</f>
        <v>0.6</v>
      </c>
      <c r="F93" s="4">
        <f t="shared" si="18"/>
        <v>6942.1489970000002</v>
      </c>
      <c r="H93" s="4">
        <f t="shared" si="19"/>
        <v>595.04134259999989</v>
      </c>
      <c r="I93" s="4">
        <f t="shared" si="19"/>
        <v>595.04134259999989</v>
      </c>
      <c r="J93" s="4">
        <f t="shared" si="19"/>
        <v>4760.3307407999991</v>
      </c>
      <c r="K93" s="4">
        <f t="shared" si="19"/>
        <v>2142.14883336</v>
      </c>
      <c r="L93" s="2">
        <f t="shared" si="20"/>
        <v>14.513282226321486</v>
      </c>
      <c r="O93" s="2">
        <f t="shared" si="15"/>
        <v>3715.4524999999994</v>
      </c>
      <c r="P93" s="4">
        <f t="shared" si="21"/>
        <v>-4865.8657623599975</v>
      </c>
      <c r="Q93" s="4">
        <f t="shared" si="22"/>
        <v>3636616.6182222827</v>
      </c>
      <c r="R93" s="4">
        <f t="shared" si="23"/>
        <v>-4865.8657623599283</v>
      </c>
      <c r="S93" s="4"/>
      <c r="T93" s="4"/>
    </row>
    <row r="94" spans="1:20">
      <c r="A94">
        <f t="shared" si="25"/>
        <v>11</v>
      </c>
      <c r="B94" s="4">
        <f t="shared" si="24"/>
        <v>74</v>
      </c>
      <c r="C94" s="1">
        <f t="shared" si="17"/>
        <v>45408</v>
      </c>
      <c r="D94" s="3">
        <f t="shared" si="26"/>
        <v>0.8</v>
      </c>
      <c r="F94" s="4">
        <f t="shared" si="18"/>
        <v>6942.1489970000002</v>
      </c>
      <c r="H94" s="4">
        <f t="shared" si="19"/>
        <v>793.38845679999997</v>
      </c>
      <c r="I94" s="4">
        <f t="shared" si="19"/>
        <v>793.38845679999997</v>
      </c>
      <c r="J94" s="4">
        <f t="shared" si="19"/>
        <v>6347.1076543999998</v>
      </c>
      <c r="K94" s="4">
        <f t="shared" si="19"/>
        <v>2856.19844448</v>
      </c>
      <c r="L94" s="2">
        <f t="shared" si="20"/>
        <v>14.493972900547469</v>
      </c>
      <c r="O94" s="2">
        <f t="shared" si="15"/>
        <v>3715.4524999999994</v>
      </c>
      <c r="P94" s="4">
        <f t="shared" si="21"/>
        <v>-7563.3865154799987</v>
      </c>
      <c r="Q94" s="4">
        <f t="shared" si="22"/>
        <v>3629053.2317068027</v>
      </c>
      <c r="R94" s="4">
        <f t="shared" si="23"/>
        <v>-7563.3865154800005</v>
      </c>
      <c r="S94" s="4"/>
      <c r="T94" s="4"/>
    </row>
    <row r="95" spans="1:20">
      <c r="A95">
        <f t="shared" si="25"/>
        <v>11</v>
      </c>
      <c r="B95" s="4">
        <f t="shared" si="24"/>
        <v>75</v>
      </c>
      <c r="C95" s="1">
        <f t="shared" si="17"/>
        <v>45409</v>
      </c>
      <c r="D95" s="3">
        <f t="shared" si="26"/>
        <v>1.2</v>
      </c>
      <c r="F95" s="4">
        <f t="shared" si="18"/>
        <v>6942.1489970000002</v>
      </c>
      <c r="H95" s="4">
        <f t="shared" si="19"/>
        <v>1190.0826851999998</v>
      </c>
      <c r="I95" s="4">
        <f t="shared" si="19"/>
        <v>1190.0826851999998</v>
      </c>
      <c r="J95" s="4">
        <f t="shared" si="19"/>
        <v>9520.6614815999983</v>
      </c>
      <c r="K95" s="4">
        <f t="shared" si="19"/>
        <v>4284.2976667200001</v>
      </c>
      <c r="L95" s="2">
        <f t="shared" si="20"/>
        <v>14.460890033808017</v>
      </c>
      <c r="O95" s="2">
        <f t="shared" si="15"/>
        <v>3715.4524999999994</v>
      </c>
      <c r="P95" s="4">
        <f t="shared" si="21"/>
        <v>-12958.428021719996</v>
      </c>
      <c r="Q95" s="4">
        <f t="shared" si="22"/>
        <v>3616094.8036850826</v>
      </c>
      <c r="R95" s="4">
        <f t="shared" si="23"/>
        <v>-12958.428021720145</v>
      </c>
      <c r="S95" s="4"/>
      <c r="T95" s="4"/>
    </row>
    <row r="96" spans="1:20">
      <c r="A96">
        <f t="shared" si="25"/>
        <v>11</v>
      </c>
      <c r="B96" s="4">
        <f t="shared" si="24"/>
        <v>76</v>
      </c>
      <c r="C96" s="1">
        <f t="shared" si="17"/>
        <v>45410</v>
      </c>
      <c r="D96" s="3">
        <f t="shared" si="26"/>
        <v>1.7</v>
      </c>
      <c r="F96" s="4">
        <f t="shared" si="18"/>
        <v>6942.1489970000002</v>
      </c>
      <c r="H96" s="4">
        <f t="shared" si="19"/>
        <v>1685.9504706999999</v>
      </c>
      <c r="I96" s="4">
        <f t="shared" si="19"/>
        <v>1685.9504706999999</v>
      </c>
      <c r="J96" s="4">
        <f t="shared" si="19"/>
        <v>13487.603765599999</v>
      </c>
      <c r="K96" s="4">
        <f t="shared" si="19"/>
        <v>6069.4216945199996</v>
      </c>
      <c r="L96" s="2">
        <f t="shared" si="20"/>
        <v>14.410590240861776</v>
      </c>
      <c r="O96" s="2">
        <f t="shared" si="15"/>
        <v>3715.4524999999994</v>
      </c>
      <c r="P96" s="4">
        <f t="shared" si="21"/>
        <v>-19702.229904519998</v>
      </c>
      <c r="Q96" s="4">
        <f t="shared" si="22"/>
        <v>3596392.5737805627</v>
      </c>
      <c r="R96" s="4">
        <f t="shared" si="23"/>
        <v>-19702.22990451986</v>
      </c>
      <c r="S96" s="4"/>
      <c r="T96" s="4"/>
    </row>
    <row r="97" spans="1:20">
      <c r="A97">
        <f t="shared" si="25"/>
        <v>11</v>
      </c>
      <c r="B97" s="4">
        <f t="shared" si="24"/>
        <v>77</v>
      </c>
      <c r="C97" s="1">
        <f t="shared" si="17"/>
        <v>45411</v>
      </c>
      <c r="D97" s="3">
        <f t="shared" si="26"/>
        <v>2.1</v>
      </c>
      <c r="F97" s="4">
        <f t="shared" si="18"/>
        <v>6942.1489970000002</v>
      </c>
      <c r="H97" s="4">
        <f t="shared" si="19"/>
        <v>2082.6446990999998</v>
      </c>
      <c r="I97" s="4">
        <f t="shared" si="19"/>
        <v>2082.6446990999998</v>
      </c>
      <c r="J97" s="4">
        <f t="shared" si="19"/>
        <v>16661.157592799998</v>
      </c>
      <c r="K97" s="4">
        <f t="shared" si="19"/>
        <v>7497.5209167600005</v>
      </c>
      <c r="L97" s="2">
        <f t="shared" si="20"/>
        <v>14.346516906950107</v>
      </c>
      <c r="O97" s="2">
        <f t="shared" si="15"/>
        <v>3715.4524999999994</v>
      </c>
      <c r="P97" s="4">
        <f t="shared" si="21"/>
        <v>-25097.271410759997</v>
      </c>
      <c r="Q97" s="4">
        <f t="shared" si="22"/>
        <v>3571295.3023698027</v>
      </c>
      <c r="R97" s="4">
        <f t="shared" si="23"/>
        <v>-25097.271410760004</v>
      </c>
      <c r="S97" s="4"/>
      <c r="T97" s="4"/>
    </row>
    <row r="98" spans="1:20">
      <c r="A98">
        <f t="shared" si="25"/>
        <v>12</v>
      </c>
      <c r="B98" s="4">
        <f t="shared" si="24"/>
        <v>78</v>
      </c>
      <c r="C98" s="1">
        <f t="shared" si="17"/>
        <v>45412</v>
      </c>
      <c r="D98" s="3">
        <f t="shared" si="26"/>
        <v>0.2</v>
      </c>
      <c r="F98" s="4">
        <f t="shared" si="18"/>
        <v>6942.1489970000002</v>
      </c>
      <c r="H98" s="4">
        <f t="shared" si="19"/>
        <v>198.34711419999999</v>
      </c>
      <c r="I98" s="4">
        <f t="shared" si="19"/>
        <v>198.34711419999999</v>
      </c>
      <c r="J98" s="4">
        <f t="shared" si="19"/>
        <v>1586.7769135999999</v>
      </c>
      <c r="K98" s="4">
        <f t="shared" si="19"/>
        <v>714.04961112000001</v>
      </c>
      <c r="L98" s="2">
        <f t="shared" si="20"/>
        <v>14.347867892624233</v>
      </c>
      <c r="O98" s="2">
        <f t="shared" si="15"/>
        <v>3715.4524999999994</v>
      </c>
      <c r="P98" s="4">
        <f t="shared" si="21"/>
        <v>529.17574388000139</v>
      </c>
      <c r="Q98" s="4">
        <f t="shared" si="22"/>
        <v>3571824.4781136829</v>
      </c>
      <c r="R98" s="4">
        <f t="shared" si="23"/>
        <v>529.17574388021603</v>
      </c>
      <c r="S98" s="4"/>
      <c r="T98" s="4"/>
    </row>
    <row r="99" spans="1:20">
      <c r="A99">
        <f t="shared" si="25"/>
        <v>12</v>
      </c>
      <c r="B99" s="4">
        <f t="shared" si="24"/>
        <v>79</v>
      </c>
      <c r="C99" s="1">
        <f t="shared" si="17"/>
        <v>45413</v>
      </c>
      <c r="D99" s="3">
        <f t="shared" si="26"/>
        <v>0.4</v>
      </c>
      <c r="F99" s="4">
        <f t="shared" si="18"/>
        <v>6942.1489970000002</v>
      </c>
      <c r="H99" s="4">
        <f t="shared" si="19"/>
        <v>396.69422839999999</v>
      </c>
      <c r="I99" s="4">
        <f t="shared" si="19"/>
        <v>396.69422839999999</v>
      </c>
      <c r="J99" s="4">
        <f t="shared" si="19"/>
        <v>3173.5538271999999</v>
      </c>
      <c r="K99" s="4">
        <f t="shared" si="19"/>
        <v>1428.09922224</v>
      </c>
      <c r="L99" s="2">
        <f t="shared" si="20"/>
        <v>14.342332107815643</v>
      </c>
      <c r="O99" s="2">
        <f t="shared" si="15"/>
        <v>3715.4524999999994</v>
      </c>
      <c r="P99" s="4">
        <f t="shared" si="21"/>
        <v>-2168.345009239998</v>
      </c>
      <c r="Q99" s="4">
        <f t="shared" si="22"/>
        <v>3569656.1331044431</v>
      </c>
      <c r="R99" s="4">
        <f t="shared" si="23"/>
        <v>-2168.3450092398562</v>
      </c>
      <c r="S99" s="4"/>
      <c r="T99" s="4"/>
    </row>
    <row r="100" spans="1:20">
      <c r="A100">
        <f t="shared" si="25"/>
        <v>12</v>
      </c>
      <c r="B100" s="4">
        <f t="shared" si="24"/>
        <v>80</v>
      </c>
      <c r="C100" s="1">
        <f t="shared" si="17"/>
        <v>45414</v>
      </c>
      <c r="D100" s="3">
        <f t="shared" si="26"/>
        <v>0.6</v>
      </c>
      <c r="F100" s="4">
        <f t="shared" si="18"/>
        <v>6942.1489970000002</v>
      </c>
      <c r="H100" s="4">
        <f t="shared" si="19"/>
        <v>595.04134259999989</v>
      </c>
      <c r="I100" s="4">
        <f t="shared" si="19"/>
        <v>595.04134259999989</v>
      </c>
      <c r="J100" s="4">
        <f t="shared" si="19"/>
        <v>4760.3307407999991</v>
      </c>
      <c r="K100" s="4">
        <f t="shared" si="19"/>
        <v>2142.14883336</v>
      </c>
      <c r="L100" s="2">
        <f t="shared" si="20"/>
        <v>14.329909552524338</v>
      </c>
      <c r="O100" s="2">
        <f t="shared" si="15"/>
        <v>3715.4524999999994</v>
      </c>
      <c r="P100" s="4">
        <f t="shared" si="21"/>
        <v>-4865.8657623599975</v>
      </c>
      <c r="Q100" s="4">
        <f t="shared" si="22"/>
        <v>3564790.2673420832</v>
      </c>
      <c r="R100" s="4">
        <f t="shared" si="23"/>
        <v>-4865.8657623599283</v>
      </c>
      <c r="S100" s="4"/>
      <c r="T100" s="4"/>
    </row>
    <row r="101" spans="1:20">
      <c r="A101">
        <f t="shared" si="25"/>
        <v>12</v>
      </c>
      <c r="B101" s="4">
        <f t="shared" si="24"/>
        <v>81</v>
      </c>
      <c r="C101" s="1">
        <f t="shared" si="17"/>
        <v>45415</v>
      </c>
      <c r="D101" s="3">
        <f t="shared" si="26"/>
        <v>0.8</v>
      </c>
      <c r="F101" s="4">
        <f t="shared" si="18"/>
        <v>6942.1489970000002</v>
      </c>
      <c r="H101" s="4">
        <f t="shared" si="19"/>
        <v>793.38845679999997</v>
      </c>
      <c r="I101" s="4">
        <f t="shared" si="19"/>
        <v>793.38845679999997</v>
      </c>
      <c r="J101" s="4">
        <f t="shared" si="19"/>
        <v>6347.1076543999998</v>
      </c>
      <c r="K101" s="4">
        <f t="shared" si="19"/>
        <v>2856.19844448</v>
      </c>
      <c r="L101" s="2">
        <f t="shared" si="20"/>
        <v>14.310600226750317</v>
      </c>
      <c r="O101" s="2">
        <f t="shared" si="15"/>
        <v>3715.4524999999994</v>
      </c>
      <c r="P101" s="4">
        <f t="shared" si="21"/>
        <v>-7563.3865154799987</v>
      </c>
      <c r="Q101" s="4">
        <f t="shared" si="22"/>
        <v>3557226.8808266032</v>
      </c>
      <c r="R101" s="4">
        <f t="shared" si="23"/>
        <v>-7563.3865154800005</v>
      </c>
      <c r="S101" s="4"/>
      <c r="T101" s="4"/>
    </row>
    <row r="102" spans="1:20">
      <c r="A102">
        <f t="shared" si="25"/>
        <v>12</v>
      </c>
      <c r="B102" s="4">
        <f t="shared" si="24"/>
        <v>82</v>
      </c>
      <c r="C102" s="1">
        <f t="shared" si="17"/>
        <v>45416</v>
      </c>
      <c r="D102" s="3">
        <f t="shared" si="26"/>
        <v>1.2</v>
      </c>
      <c r="F102" s="4">
        <f t="shared" si="18"/>
        <v>6942.1489970000002</v>
      </c>
      <c r="H102" s="4">
        <f t="shared" si="19"/>
        <v>1190.0826851999998</v>
      </c>
      <c r="I102" s="4">
        <f t="shared" si="19"/>
        <v>1190.0826851999998</v>
      </c>
      <c r="J102" s="4">
        <f t="shared" si="19"/>
        <v>9520.6614815999983</v>
      </c>
      <c r="K102" s="4">
        <f t="shared" si="19"/>
        <v>4284.2976667200001</v>
      </c>
      <c r="L102" s="2">
        <f t="shared" si="20"/>
        <v>14.277517360010865</v>
      </c>
      <c r="O102" s="2">
        <f t="shared" si="15"/>
        <v>3715.4524999999994</v>
      </c>
      <c r="P102" s="4">
        <f t="shared" si="21"/>
        <v>-12958.428021719996</v>
      </c>
      <c r="Q102" s="4">
        <f t="shared" si="22"/>
        <v>3544268.452804883</v>
      </c>
      <c r="R102" s="4">
        <f t="shared" si="23"/>
        <v>-12958.428021720145</v>
      </c>
      <c r="S102" s="4"/>
      <c r="T102" s="4"/>
    </row>
    <row r="103" spans="1:20">
      <c r="A103">
        <f t="shared" si="25"/>
        <v>12</v>
      </c>
      <c r="B103" s="4">
        <f t="shared" si="24"/>
        <v>83</v>
      </c>
      <c r="C103" s="1">
        <f t="shared" si="17"/>
        <v>45417</v>
      </c>
      <c r="D103" s="3">
        <f t="shared" si="26"/>
        <v>1.7</v>
      </c>
      <c r="F103" s="4">
        <f t="shared" si="18"/>
        <v>6942.1489970000002</v>
      </c>
      <c r="H103" s="4">
        <f t="shared" si="19"/>
        <v>1685.9504706999999</v>
      </c>
      <c r="I103" s="4">
        <f t="shared" si="19"/>
        <v>1685.9504706999999</v>
      </c>
      <c r="J103" s="4">
        <f t="shared" si="19"/>
        <v>13487.603765599999</v>
      </c>
      <c r="K103" s="4">
        <f t="shared" si="19"/>
        <v>6069.4216945199996</v>
      </c>
      <c r="L103" s="2">
        <f t="shared" si="20"/>
        <v>14.227217567064628</v>
      </c>
      <c r="O103" s="2">
        <f t="shared" si="15"/>
        <v>3715.4524999999994</v>
      </c>
      <c r="P103" s="4">
        <f t="shared" si="21"/>
        <v>-19702.229904519998</v>
      </c>
      <c r="Q103" s="4">
        <f t="shared" si="22"/>
        <v>3524566.2229003632</v>
      </c>
      <c r="R103" s="4">
        <f t="shared" si="23"/>
        <v>-19702.22990451986</v>
      </c>
      <c r="S103" s="4"/>
      <c r="T103" s="4"/>
    </row>
    <row r="104" spans="1:20">
      <c r="A104">
        <f t="shared" si="25"/>
        <v>12</v>
      </c>
      <c r="B104" s="4">
        <f t="shared" si="24"/>
        <v>84</v>
      </c>
      <c r="C104" s="1">
        <f t="shared" si="17"/>
        <v>45418</v>
      </c>
      <c r="D104" s="3">
        <f t="shared" si="26"/>
        <v>2.1</v>
      </c>
      <c r="F104" s="4">
        <f t="shared" si="18"/>
        <v>6942.1489970000002</v>
      </c>
      <c r="H104" s="4">
        <f t="shared" si="19"/>
        <v>2082.6446990999998</v>
      </c>
      <c r="I104" s="4">
        <f t="shared" si="19"/>
        <v>2082.6446990999998</v>
      </c>
      <c r="J104" s="4">
        <f t="shared" si="19"/>
        <v>16661.157592799998</v>
      </c>
      <c r="K104" s="4">
        <f t="shared" si="19"/>
        <v>7497.5209167600005</v>
      </c>
      <c r="L104" s="2">
        <f t="shared" si="20"/>
        <v>14.163144233152956</v>
      </c>
      <c r="O104" s="2">
        <f t="shared" si="15"/>
        <v>3715.4524999999994</v>
      </c>
      <c r="P104" s="4">
        <f t="shared" si="21"/>
        <v>-25097.271410759997</v>
      </c>
      <c r="Q104" s="4">
        <f t="shared" si="22"/>
        <v>3499468.9514896031</v>
      </c>
      <c r="R104" s="4">
        <f t="shared" si="23"/>
        <v>-25097.271410760004</v>
      </c>
      <c r="S104" s="4"/>
      <c r="T104" s="4"/>
    </row>
    <row r="105" spans="1:20">
      <c r="A105">
        <f t="shared" si="25"/>
        <v>13</v>
      </c>
      <c r="B105" s="4">
        <f t="shared" si="24"/>
        <v>85</v>
      </c>
      <c r="C105" s="1">
        <f t="shared" si="17"/>
        <v>45419</v>
      </c>
      <c r="D105" s="3">
        <f t="shared" si="26"/>
        <v>0.2</v>
      </c>
      <c r="F105" s="4">
        <f t="shared" si="18"/>
        <v>6942.1489970000002</v>
      </c>
      <c r="H105" s="4">
        <f t="shared" si="19"/>
        <v>198.34711419999999</v>
      </c>
      <c r="I105" s="4">
        <f t="shared" si="19"/>
        <v>198.34711419999999</v>
      </c>
      <c r="J105" s="4">
        <f t="shared" si="19"/>
        <v>1586.7769135999999</v>
      </c>
      <c r="K105" s="4">
        <f t="shared" si="19"/>
        <v>714.04961112000001</v>
      </c>
      <c r="L105" s="2">
        <f t="shared" si="20"/>
        <v>14.164495218827081</v>
      </c>
      <c r="O105" s="2">
        <f t="shared" si="15"/>
        <v>3715.4524999999994</v>
      </c>
      <c r="P105" s="4">
        <f t="shared" si="21"/>
        <v>529.17574388000139</v>
      </c>
      <c r="Q105" s="4">
        <f t="shared" si="22"/>
        <v>3499998.1272334834</v>
      </c>
      <c r="R105" s="4">
        <f t="shared" si="23"/>
        <v>529.17574388021603</v>
      </c>
      <c r="S105" s="4"/>
      <c r="T105" s="4"/>
    </row>
    <row r="106" spans="1:20">
      <c r="A106">
        <f t="shared" si="25"/>
        <v>13</v>
      </c>
      <c r="B106" s="4">
        <f t="shared" si="24"/>
        <v>86</v>
      </c>
      <c r="C106" s="1">
        <f t="shared" si="17"/>
        <v>45420</v>
      </c>
      <c r="D106" s="3">
        <f t="shared" si="26"/>
        <v>0.4</v>
      </c>
      <c r="F106" s="4">
        <f t="shared" si="18"/>
        <v>6942.1489970000002</v>
      </c>
      <c r="H106" s="4">
        <f t="shared" si="19"/>
        <v>396.69422839999999</v>
      </c>
      <c r="I106" s="4">
        <f t="shared" si="19"/>
        <v>396.69422839999999</v>
      </c>
      <c r="J106" s="4">
        <f t="shared" si="19"/>
        <v>3173.5538271999999</v>
      </c>
      <c r="K106" s="4">
        <f t="shared" si="19"/>
        <v>1428.09922224</v>
      </c>
      <c r="L106" s="2">
        <f t="shared" si="20"/>
        <v>14.158959434018495</v>
      </c>
      <c r="O106" s="2">
        <f t="shared" si="15"/>
        <v>3715.4524999999994</v>
      </c>
      <c r="P106" s="4">
        <f t="shared" si="21"/>
        <v>-2168.345009239998</v>
      </c>
      <c r="Q106" s="4">
        <f t="shared" si="22"/>
        <v>3497829.7822242435</v>
      </c>
      <c r="R106" s="4">
        <f t="shared" si="23"/>
        <v>-2168.3450092398562</v>
      </c>
      <c r="S106" s="4"/>
      <c r="T106" s="4"/>
    </row>
    <row r="107" spans="1:20">
      <c r="A107">
        <f t="shared" si="25"/>
        <v>13</v>
      </c>
      <c r="B107" s="4">
        <f t="shared" si="24"/>
        <v>87</v>
      </c>
      <c r="C107" s="1">
        <f t="shared" si="17"/>
        <v>45421</v>
      </c>
      <c r="D107" s="3">
        <f t="shared" si="26"/>
        <v>0.6</v>
      </c>
      <c r="F107" s="4">
        <f t="shared" si="18"/>
        <v>6942.1489970000002</v>
      </c>
      <c r="H107" s="4">
        <f t="shared" si="19"/>
        <v>595.04134259999989</v>
      </c>
      <c r="I107" s="4">
        <f t="shared" si="19"/>
        <v>595.04134259999989</v>
      </c>
      <c r="J107" s="4">
        <f t="shared" si="19"/>
        <v>4760.3307407999991</v>
      </c>
      <c r="K107" s="4">
        <f t="shared" si="19"/>
        <v>2142.14883336</v>
      </c>
      <c r="L107" s="2">
        <f t="shared" si="20"/>
        <v>14.14653687872719</v>
      </c>
      <c r="O107" s="2">
        <f t="shared" si="15"/>
        <v>3715.4524999999994</v>
      </c>
      <c r="P107" s="4">
        <f t="shared" si="21"/>
        <v>-4865.8657623599975</v>
      </c>
      <c r="Q107" s="4">
        <f t="shared" si="22"/>
        <v>3492963.9164618836</v>
      </c>
      <c r="R107" s="4">
        <f t="shared" si="23"/>
        <v>-4865.8657623599283</v>
      </c>
      <c r="S107" s="4"/>
      <c r="T107" s="4"/>
    </row>
    <row r="108" spans="1:20">
      <c r="A108">
        <f t="shared" si="25"/>
        <v>13</v>
      </c>
      <c r="B108" s="4">
        <f t="shared" si="24"/>
        <v>88</v>
      </c>
      <c r="C108" s="1">
        <f t="shared" si="17"/>
        <v>45422</v>
      </c>
      <c r="D108" s="3">
        <f t="shared" si="26"/>
        <v>0.8</v>
      </c>
      <c r="F108" s="4">
        <f t="shared" si="18"/>
        <v>6942.1489970000002</v>
      </c>
      <c r="H108" s="4">
        <f t="shared" si="19"/>
        <v>793.38845679999997</v>
      </c>
      <c r="I108" s="4">
        <f t="shared" si="19"/>
        <v>793.38845679999997</v>
      </c>
      <c r="J108" s="4">
        <f t="shared" si="19"/>
        <v>6347.1076543999998</v>
      </c>
      <c r="K108" s="4">
        <f t="shared" si="19"/>
        <v>2856.19844448</v>
      </c>
      <c r="L108" s="2">
        <f t="shared" si="20"/>
        <v>14.127227552953169</v>
      </c>
      <c r="O108" s="2">
        <f t="shared" si="15"/>
        <v>3715.4524999999994</v>
      </c>
      <c r="P108" s="4">
        <f t="shared" si="21"/>
        <v>-7563.3865154799987</v>
      </c>
      <c r="Q108" s="4">
        <f t="shared" si="22"/>
        <v>3485400.5299464036</v>
      </c>
      <c r="R108" s="4">
        <f t="shared" si="23"/>
        <v>-7563.3865154800005</v>
      </c>
      <c r="S108" s="4"/>
      <c r="T108" s="4"/>
    </row>
    <row r="109" spans="1:20">
      <c r="A109">
        <f t="shared" si="25"/>
        <v>13</v>
      </c>
      <c r="B109" s="4">
        <f t="shared" si="24"/>
        <v>89</v>
      </c>
      <c r="C109" s="1">
        <f t="shared" si="17"/>
        <v>45423</v>
      </c>
      <c r="D109" s="3">
        <f t="shared" si="26"/>
        <v>1.2</v>
      </c>
      <c r="F109" s="4">
        <f t="shared" si="18"/>
        <v>6942.1489970000002</v>
      </c>
      <c r="H109" s="4">
        <f t="shared" si="19"/>
        <v>1190.0826851999998</v>
      </c>
      <c r="I109" s="4">
        <f t="shared" si="19"/>
        <v>1190.0826851999998</v>
      </c>
      <c r="J109" s="4">
        <f t="shared" si="19"/>
        <v>9520.6614815999983</v>
      </c>
      <c r="K109" s="4">
        <f t="shared" si="19"/>
        <v>4284.2976667200001</v>
      </c>
      <c r="L109" s="2">
        <f t="shared" si="20"/>
        <v>14.094144686213717</v>
      </c>
      <c r="O109" s="2">
        <f t="shared" si="15"/>
        <v>3715.4524999999994</v>
      </c>
      <c r="P109" s="4">
        <f t="shared" si="21"/>
        <v>-12958.428021719996</v>
      </c>
      <c r="Q109" s="4">
        <f t="shared" si="22"/>
        <v>3472442.1019246834</v>
      </c>
      <c r="R109" s="4">
        <f t="shared" si="23"/>
        <v>-12958.428021720145</v>
      </c>
      <c r="S109" s="4"/>
      <c r="T109" s="4"/>
    </row>
    <row r="110" spans="1:20">
      <c r="A110">
        <f t="shared" si="25"/>
        <v>13</v>
      </c>
      <c r="B110" s="4">
        <f t="shared" si="24"/>
        <v>90</v>
      </c>
      <c r="C110" s="1">
        <f t="shared" si="17"/>
        <v>45424</v>
      </c>
      <c r="D110" s="3">
        <f t="shared" si="26"/>
        <v>1.7</v>
      </c>
      <c r="F110" s="4">
        <f t="shared" si="18"/>
        <v>6942.1489970000002</v>
      </c>
      <c r="H110" s="4">
        <f t="shared" si="19"/>
        <v>1685.9504706999999</v>
      </c>
      <c r="I110" s="4">
        <f t="shared" si="19"/>
        <v>1685.9504706999999</v>
      </c>
      <c r="J110" s="4">
        <f t="shared" si="19"/>
        <v>13487.603765599999</v>
      </c>
      <c r="K110" s="4">
        <f t="shared" si="19"/>
        <v>6069.4216945199996</v>
      </c>
      <c r="L110" s="2">
        <f t="shared" si="20"/>
        <v>14.043844893267476</v>
      </c>
      <c r="O110" s="2">
        <f t="shared" si="15"/>
        <v>3715.4524999999994</v>
      </c>
      <c r="P110" s="4">
        <f t="shared" si="21"/>
        <v>-19702.229904519998</v>
      </c>
      <c r="Q110" s="4">
        <f t="shared" si="22"/>
        <v>3452739.8720201636</v>
      </c>
      <c r="R110" s="4">
        <f t="shared" si="23"/>
        <v>-19702.22990451986</v>
      </c>
      <c r="S110" s="4"/>
      <c r="T110" s="4"/>
    </row>
    <row r="111" spans="1:20">
      <c r="A111">
        <f t="shared" si="25"/>
        <v>13</v>
      </c>
      <c r="B111" s="4">
        <f t="shared" si="24"/>
        <v>91</v>
      </c>
      <c r="C111" s="1">
        <f t="shared" si="17"/>
        <v>45425</v>
      </c>
      <c r="D111" s="3">
        <f t="shared" si="26"/>
        <v>2.1</v>
      </c>
      <c r="F111" s="4">
        <f t="shared" si="18"/>
        <v>6942.1489970000002</v>
      </c>
      <c r="H111" s="4">
        <f t="shared" si="19"/>
        <v>2082.6446990999998</v>
      </c>
      <c r="I111" s="4">
        <f t="shared" si="19"/>
        <v>2082.6446990999998</v>
      </c>
      <c r="J111" s="4">
        <f t="shared" si="19"/>
        <v>16661.157592799998</v>
      </c>
      <c r="K111" s="4">
        <f t="shared" si="19"/>
        <v>7497.5209167600005</v>
      </c>
      <c r="L111" s="2">
        <f t="shared" si="20"/>
        <v>13.979771559355807</v>
      </c>
      <c r="O111" s="2">
        <f t="shared" si="15"/>
        <v>3715.4524999999994</v>
      </c>
      <c r="P111" s="4">
        <f t="shared" si="21"/>
        <v>-25097.271410759997</v>
      </c>
      <c r="Q111" s="4">
        <f t="shared" si="22"/>
        <v>3427642.6006094036</v>
      </c>
      <c r="R111" s="4">
        <f t="shared" si="23"/>
        <v>-25097.271410760004</v>
      </c>
      <c r="S111" s="4"/>
      <c r="T111" s="4"/>
    </row>
    <row r="112" spans="1:20">
      <c r="A112">
        <f t="shared" si="25"/>
        <v>14</v>
      </c>
      <c r="B112" s="4">
        <f t="shared" si="24"/>
        <v>92</v>
      </c>
      <c r="C112" s="1">
        <f t="shared" si="17"/>
        <v>45426</v>
      </c>
      <c r="D112" s="3">
        <f t="shared" si="26"/>
        <v>0.2</v>
      </c>
      <c r="F112" s="4">
        <f t="shared" si="18"/>
        <v>6942.1489970000002</v>
      </c>
      <c r="H112" s="4">
        <f t="shared" si="19"/>
        <v>198.34711419999999</v>
      </c>
      <c r="I112" s="4">
        <f t="shared" si="19"/>
        <v>198.34711419999999</v>
      </c>
      <c r="J112" s="4">
        <f t="shared" si="19"/>
        <v>1586.7769135999999</v>
      </c>
      <c r="K112" s="4">
        <f t="shared" si="19"/>
        <v>714.04961112000001</v>
      </c>
      <c r="L112" s="2">
        <f t="shared" si="20"/>
        <v>13.981122545029933</v>
      </c>
      <c r="O112" s="2">
        <f t="shared" si="15"/>
        <v>3715.4524999999994</v>
      </c>
      <c r="P112" s="4">
        <f t="shared" si="21"/>
        <v>529.17574388000139</v>
      </c>
      <c r="Q112" s="4">
        <f t="shared" si="22"/>
        <v>3428171.7763532838</v>
      </c>
      <c r="R112" s="4">
        <f t="shared" si="23"/>
        <v>529.17574388021603</v>
      </c>
      <c r="S112" s="4"/>
      <c r="T112" s="4"/>
    </row>
    <row r="113" spans="1:20">
      <c r="A113">
        <f t="shared" si="25"/>
        <v>14</v>
      </c>
      <c r="B113" s="4">
        <f t="shared" ref="B113:B130" si="27">B112+1</f>
        <v>93</v>
      </c>
      <c r="C113" s="1">
        <f t="shared" si="17"/>
        <v>45427</v>
      </c>
      <c r="D113" s="3">
        <f t="shared" si="26"/>
        <v>0.4</v>
      </c>
      <c r="F113" s="4">
        <f t="shared" si="18"/>
        <v>6942.1489970000002</v>
      </c>
      <c r="H113" s="4">
        <f t="shared" si="19"/>
        <v>396.69422839999999</v>
      </c>
      <c r="I113" s="4">
        <f t="shared" si="19"/>
        <v>396.69422839999999</v>
      </c>
      <c r="J113" s="4">
        <f t="shared" si="19"/>
        <v>3173.5538271999999</v>
      </c>
      <c r="K113" s="4">
        <f t="shared" si="19"/>
        <v>1428.09922224</v>
      </c>
      <c r="L113" s="2">
        <f t="shared" si="20"/>
        <v>13.975586760221343</v>
      </c>
      <c r="O113" s="2">
        <f t="shared" si="15"/>
        <v>3715.4524999999994</v>
      </c>
      <c r="P113" s="4">
        <f t="shared" si="21"/>
        <v>-2168.345009239998</v>
      </c>
      <c r="Q113" s="4">
        <f t="shared" si="22"/>
        <v>3426003.4313440439</v>
      </c>
      <c r="R113" s="4">
        <f t="shared" si="23"/>
        <v>-2168.3450092398562</v>
      </c>
      <c r="S113" s="4"/>
      <c r="T113" s="4"/>
    </row>
    <row r="114" spans="1:20">
      <c r="A114">
        <f t="shared" si="25"/>
        <v>14</v>
      </c>
      <c r="B114" s="4">
        <f t="shared" si="27"/>
        <v>94</v>
      </c>
      <c r="C114" s="1">
        <f t="shared" si="17"/>
        <v>45428</v>
      </c>
      <c r="D114" s="3">
        <f t="shared" si="26"/>
        <v>0.6</v>
      </c>
      <c r="F114" s="4">
        <f t="shared" si="18"/>
        <v>6942.1489970000002</v>
      </c>
      <c r="H114" s="4">
        <f t="shared" si="19"/>
        <v>595.04134259999989</v>
      </c>
      <c r="I114" s="4">
        <f t="shared" si="19"/>
        <v>595.04134259999989</v>
      </c>
      <c r="J114" s="4">
        <f t="shared" si="19"/>
        <v>4760.3307407999991</v>
      </c>
      <c r="K114" s="4">
        <f t="shared" si="19"/>
        <v>2142.14883336</v>
      </c>
      <c r="L114" s="2">
        <f t="shared" si="20"/>
        <v>13.963164204930038</v>
      </c>
      <c r="O114" s="2">
        <f t="shared" si="15"/>
        <v>3715.4524999999994</v>
      </c>
      <c r="P114" s="4">
        <f t="shared" si="21"/>
        <v>-4865.8657623599975</v>
      </c>
      <c r="Q114" s="4">
        <f t="shared" si="22"/>
        <v>3421137.565581684</v>
      </c>
      <c r="R114" s="4">
        <f t="shared" si="23"/>
        <v>-4865.8657623599283</v>
      </c>
      <c r="S114" s="4"/>
      <c r="T114" s="4"/>
    </row>
    <row r="115" spans="1:20">
      <c r="A115">
        <f t="shared" si="25"/>
        <v>14</v>
      </c>
      <c r="B115" s="4">
        <f t="shared" si="27"/>
        <v>95</v>
      </c>
      <c r="C115" s="1">
        <f t="shared" si="17"/>
        <v>45429</v>
      </c>
      <c r="D115" s="3">
        <f t="shared" si="26"/>
        <v>0.8</v>
      </c>
      <c r="F115" s="4">
        <f t="shared" si="18"/>
        <v>6942.1489970000002</v>
      </c>
      <c r="H115" s="4">
        <f t="shared" si="19"/>
        <v>793.38845679999997</v>
      </c>
      <c r="I115" s="4">
        <f t="shared" si="19"/>
        <v>793.38845679999997</v>
      </c>
      <c r="J115" s="4">
        <f t="shared" si="19"/>
        <v>6347.1076543999998</v>
      </c>
      <c r="K115" s="4">
        <f t="shared" si="19"/>
        <v>2856.19844448</v>
      </c>
      <c r="L115" s="2">
        <f t="shared" si="20"/>
        <v>13.943854879156017</v>
      </c>
      <c r="O115" s="2">
        <f t="shared" si="15"/>
        <v>3715.4524999999994</v>
      </c>
      <c r="P115" s="4">
        <f t="shared" si="21"/>
        <v>-7563.3865154799987</v>
      </c>
      <c r="Q115" s="4">
        <f t="shared" si="22"/>
        <v>3413574.179066204</v>
      </c>
      <c r="R115" s="4">
        <f t="shared" si="23"/>
        <v>-7563.3865154800005</v>
      </c>
      <c r="S115" s="4"/>
      <c r="T115" s="4"/>
    </row>
    <row r="116" spans="1:20">
      <c r="A116">
        <f t="shared" si="25"/>
        <v>14</v>
      </c>
      <c r="B116" s="4">
        <f t="shared" si="27"/>
        <v>96</v>
      </c>
      <c r="C116" s="1">
        <f t="shared" si="17"/>
        <v>45430</v>
      </c>
      <c r="D116" s="3">
        <f t="shared" si="26"/>
        <v>1.2</v>
      </c>
      <c r="F116" s="4">
        <f t="shared" si="18"/>
        <v>6942.1489970000002</v>
      </c>
      <c r="H116" s="4">
        <f t="shared" si="19"/>
        <v>1190.0826851999998</v>
      </c>
      <c r="I116" s="4">
        <f t="shared" si="19"/>
        <v>1190.0826851999998</v>
      </c>
      <c r="J116" s="4">
        <f t="shared" si="19"/>
        <v>9520.6614815999983</v>
      </c>
      <c r="K116" s="4">
        <f t="shared" si="19"/>
        <v>4284.2976667200001</v>
      </c>
      <c r="L116" s="2">
        <f t="shared" si="20"/>
        <v>13.910772012416569</v>
      </c>
      <c r="O116" s="2">
        <f t="shared" si="15"/>
        <v>3715.4524999999994</v>
      </c>
      <c r="P116" s="4">
        <f t="shared" si="21"/>
        <v>-12958.428021719996</v>
      </c>
      <c r="Q116" s="4">
        <f t="shared" si="22"/>
        <v>3400615.7510444839</v>
      </c>
      <c r="R116" s="4">
        <f t="shared" si="23"/>
        <v>-12958.428021720145</v>
      </c>
      <c r="S116" s="4"/>
      <c r="T116" s="4"/>
    </row>
    <row r="117" spans="1:20">
      <c r="A117">
        <f t="shared" si="25"/>
        <v>14</v>
      </c>
      <c r="B117" s="4">
        <f t="shared" si="27"/>
        <v>97</v>
      </c>
      <c r="C117" s="1">
        <f t="shared" si="17"/>
        <v>45431</v>
      </c>
      <c r="D117" s="3">
        <f t="shared" si="26"/>
        <v>1.7</v>
      </c>
      <c r="F117" s="4">
        <f t="shared" si="18"/>
        <v>6942.1489970000002</v>
      </c>
      <c r="H117" s="4">
        <f t="shared" si="19"/>
        <v>1685.9504706999999</v>
      </c>
      <c r="I117" s="4">
        <f t="shared" si="19"/>
        <v>1685.9504706999999</v>
      </c>
      <c r="J117" s="4">
        <f t="shared" si="19"/>
        <v>13487.603765599999</v>
      </c>
      <c r="K117" s="4">
        <f t="shared" si="19"/>
        <v>6069.4216945199996</v>
      </c>
      <c r="L117" s="2">
        <f t="shared" si="20"/>
        <v>13.860472219470328</v>
      </c>
      <c r="O117" s="2">
        <f t="shared" si="15"/>
        <v>3715.4524999999994</v>
      </c>
      <c r="P117" s="4">
        <f t="shared" si="21"/>
        <v>-19702.229904519998</v>
      </c>
      <c r="Q117" s="4">
        <f t="shared" si="22"/>
        <v>3380913.521139964</v>
      </c>
      <c r="R117" s="4">
        <f t="shared" si="23"/>
        <v>-19702.22990451986</v>
      </c>
      <c r="S117" s="4"/>
      <c r="T117" s="4"/>
    </row>
    <row r="118" spans="1:20">
      <c r="A118">
        <f t="shared" si="25"/>
        <v>14</v>
      </c>
      <c r="B118" s="4">
        <f t="shared" si="27"/>
        <v>98</v>
      </c>
      <c r="C118" s="1">
        <f t="shared" si="17"/>
        <v>45432</v>
      </c>
      <c r="D118" s="3">
        <f t="shared" si="26"/>
        <v>2.1</v>
      </c>
      <c r="F118" s="4">
        <f t="shared" si="18"/>
        <v>6942.1489970000002</v>
      </c>
      <c r="H118" s="4">
        <f t="shared" si="19"/>
        <v>2082.6446990999998</v>
      </c>
      <c r="I118" s="4">
        <f t="shared" si="19"/>
        <v>2082.6446990999998</v>
      </c>
      <c r="J118" s="4">
        <f t="shared" si="19"/>
        <v>16661.157592799998</v>
      </c>
      <c r="K118" s="4">
        <f t="shared" si="19"/>
        <v>7497.5209167600005</v>
      </c>
      <c r="L118" s="2">
        <f t="shared" si="20"/>
        <v>13.796398885558659</v>
      </c>
      <c r="O118" s="2">
        <f t="shared" si="15"/>
        <v>3715.4524999999994</v>
      </c>
      <c r="P118" s="4">
        <f t="shared" si="21"/>
        <v>-25097.271410759997</v>
      </c>
      <c r="Q118" s="4">
        <f t="shared" si="22"/>
        <v>3355816.249729204</v>
      </c>
      <c r="R118" s="4">
        <f t="shared" si="23"/>
        <v>-25097.271410760004</v>
      </c>
      <c r="S118" s="4"/>
      <c r="T118" s="4"/>
    </row>
    <row r="119" spans="1:20">
      <c r="A119">
        <f t="shared" si="25"/>
        <v>15</v>
      </c>
      <c r="B119" s="4">
        <f t="shared" si="27"/>
        <v>99</v>
      </c>
      <c r="C119" s="1">
        <f t="shared" si="17"/>
        <v>45433</v>
      </c>
      <c r="D119" s="3">
        <f t="shared" si="26"/>
        <v>0.2</v>
      </c>
      <c r="F119" s="4">
        <f t="shared" si="18"/>
        <v>6942.1489970000002</v>
      </c>
      <c r="H119" s="4">
        <f t="shared" si="19"/>
        <v>198.34711419999999</v>
      </c>
      <c r="I119" s="4">
        <f t="shared" si="19"/>
        <v>198.34711419999999</v>
      </c>
      <c r="J119" s="4">
        <f t="shared" si="19"/>
        <v>1586.7769135999999</v>
      </c>
      <c r="K119" s="4">
        <f t="shared" si="19"/>
        <v>714.04961112000001</v>
      </c>
      <c r="L119" s="2">
        <f t="shared" si="20"/>
        <v>13.797749871232785</v>
      </c>
      <c r="O119" s="2">
        <f t="shared" si="15"/>
        <v>3715.4524999999994</v>
      </c>
      <c r="P119" s="4">
        <f t="shared" si="21"/>
        <v>529.17574388000139</v>
      </c>
      <c r="Q119" s="4">
        <f t="shared" si="22"/>
        <v>3356345.4254730842</v>
      </c>
      <c r="R119" s="4">
        <f t="shared" si="23"/>
        <v>529.17574388021603</v>
      </c>
      <c r="S119" s="4"/>
      <c r="T119" s="4"/>
    </row>
    <row r="120" spans="1:20">
      <c r="A120">
        <f t="shared" si="25"/>
        <v>15</v>
      </c>
      <c r="B120" s="4">
        <f t="shared" si="27"/>
        <v>100</v>
      </c>
      <c r="C120" s="1">
        <f t="shared" si="17"/>
        <v>45434</v>
      </c>
      <c r="D120" s="3">
        <f t="shared" si="26"/>
        <v>0.4</v>
      </c>
      <c r="F120" s="4">
        <f t="shared" si="18"/>
        <v>6942.1489970000002</v>
      </c>
      <c r="H120" s="4">
        <f t="shared" si="19"/>
        <v>396.69422839999999</v>
      </c>
      <c r="I120" s="4">
        <f t="shared" si="19"/>
        <v>396.69422839999999</v>
      </c>
      <c r="J120" s="4">
        <f t="shared" si="19"/>
        <v>3173.5538271999999</v>
      </c>
      <c r="K120" s="4">
        <f t="shared" si="19"/>
        <v>1428.09922224</v>
      </c>
      <c r="L120" s="2">
        <f t="shared" si="20"/>
        <v>13.792214086424195</v>
      </c>
      <c r="O120" s="2">
        <f t="shared" si="15"/>
        <v>3715.4524999999994</v>
      </c>
      <c r="P120" s="4">
        <f t="shared" si="21"/>
        <v>-2168.345009239998</v>
      </c>
      <c r="Q120" s="4">
        <f t="shared" si="22"/>
        <v>3354177.0804638444</v>
      </c>
      <c r="R120" s="4">
        <f t="shared" si="23"/>
        <v>-2168.3450092398562</v>
      </c>
      <c r="S120" s="4"/>
      <c r="T120" s="4"/>
    </row>
    <row r="121" spans="1:20">
      <c r="A121">
        <f t="shared" si="25"/>
        <v>15</v>
      </c>
      <c r="B121" s="4">
        <f t="shared" si="27"/>
        <v>101</v>
      </c>
      <c r="C121" s="1">
        <f t="shared" si="17"/>
        <v>45435</v>
      </c>
      <c r="D121" s="3">
        <f t="shared" si="26"/>
        <v>0.6</v>
      </c>
      <c r="F121" s="4">
        <f t="shared" si="18"/>
        <v>6942.1489970000002</v>
      </c>
      <c r="H121" s="4">
        <f t="shared" si="19"/>
        <v>595.04134259999989</v>
      </c>
      <c r="I121" s="4">
        <f t="shared" si="19"/>
        <v>595.04134259999989</v>
      </c>
      <c r="J121" s="4">
        <f t="shared" si="19"/>
        <v>4760.3307407999991</v>
      </c>
      <c r="K121" s="4">
        <f t="shared" si="19"/>
        <v>2142.14883336</v>
      </c>
      <c r="L121" s="2">
        <f t="shared" si="20"/>
        <v>13.77979153113289</v>
      </c>
      <c r="O121" s="2">
        <f t="shared" si="15"/>
        <v>3715.4524999999994</v>
      </c>
      <c r="P121" s="4">
        <f t="shared" si="21"/>
        <v>-4865.8657623599975</v>
      </c>
      <c r="Q121" s="4">
        <f t="shared" si="22"/>
        <v>3349311.2147014844</v>
      </c>
      <c r="R121" s="4">
        <f t="shared" si="23"/>
        <v>-4865.8657623599283</v>
      </c>
      <c r="S121" s="4"/>
      <c r="T121" s="4"/>
    </row>
    <row r="122" spans="1:20">
      <c r="A122">
        <f t="shared" si="25"/>
        <v>15</v>
      </c>
      <c r="B122" s="4">
        <f t="shared" si="27"/>
        <v>102</v>
      </c>
      <c r="C122" s="1">
        <f t="shared" si="17"/>
        <v>45436</v>
      </c>
      <c r="D122" s="3">
        <f t="shared" si="26"/>
        <v>0.8</v>
      </c>
      <c r="F122" s="4">
        <f t="shared" si="18"/>
        <v>6942.1489970000002</v>
      </c>
      <c r="H122" s="4">
        <f t="shared" si="19"/>
        <v>793.38845679999997</v>
      </c>
      <c r="I122" s="4">
        <f t="shared" si="19"/>
        <v>793.38845679999997</v>
      </c>
      <c r="J122" s="4">
        <f t="shared" si="19"/>
        <v>6347.1076543999998</v>
      </c>
      <c r="K122" s="4">
        <f t="shared" si="19"/>
        <v>2856.19844448</v>
      </c>
      <c r="L122" s="2">
        <f t="shared" si="20"/>
        <v>13.760482205358869</v>
      </c>
      <c r="O122" s="2">
        <f t="shared" si="15"/>
        <v>3715.4524999999994</v>
      </c>
      <c r="P122" s="4">
        <f t="shared" si="21"/>
        <v>-7563.3865154799987</v>
      </c>
      <c r="Q122" s="4">
        <f t="shared" si="22"/>
        <v>3341747.8281860044</v>
      </c>
      <c r="R122" s="4">
        <f t="shared" si="23"/>
        <v>-7563.3865154800005</v>
      </c>
      <c r="S122" s="4"/>
      <c r="T122" s="4"/>
    </row>
    <row r="123" spans="1:20">
      <c r="A123">
        <f t="shared" si="25"/>
        <v>15</v>
      </c>
      <c r="B123" s="4">
        <f t="shared" si="27"/>
        <v>103</v>
      </c>
      <c r="C123" s="1">
        <f t="shared" si="17"/>
        <v>45437</v>
      </c>
      <c r="D123" s="3">
        <f t="shared" si="26"/>
        <v>1.2</v>
      </c>
      <c r="F123" s="4">
        <f t="shared" si="18"/>
        <v>6942.1489970000002</v>
      </c>
      <c r="H123" s="4">
        <f t="shared" si="19"/>
        <v>1190.0826851999998</v>
      </c>
      <c r="I123" s="4">
        <f t="shared" si="19"/>
        <v>1190.0826851999998</v>
      </c>
      <c r="J123" s="4">
        <f t="shared" si="19"/>
        <v>9520.6614815999983</v>
      </c>
      <c r="K123" s="4">
        <f t="shared" si="19"/>
        <v>4284.2976667200001</v>
      </c>
      <c r="L123" s="2">
        <f t="shared" si="20"/>
        <v>13.727399338619417</v>
      </c>
      <c r="O123" s="2">
        <f t="shared" si="15"/>
        <v>3715.4524999999994</v>
      </c>
      <c r="P123" s="4">
        <f t="shared" si="21"/>
        <v>-12958.428021719996</v>
      </c>
      <c r="Q123" s="4">
        <f t="shared" si="22"/>
        <v>3328789.4001642843</v>
      </c>
      <c r="R123" s="4">
        <f t="shared" si="23"/>
        <v>-12958.428021720145</v>
      </c>
      <c r="S123" s="4"/>
      <c r="T123" s="4"/>
    </row>
    <row r="124" spans="1:20">
      <c r="A124">
        <f t="shared" si="25"/>
        <v>15</v>
      </c>
      <c r="B124" s="4">
        <f t="shared" si="27"/>
        <v>104</v>
      </c>
      <c r="C124" s="1">
        <f t="shared" si="17"/>
        <v>45438</v>
      </c>
      <c r="D124" s="3">
        <f t="shared" si="26"/>
        <v>1.7</v>
      </c>
      <c r="F124" s="4">
        <f t="shared" si="18"/>
        <v>6942.1489970000002</v>
      </c>
      <c r="H124" s="4">
        <f t="shared" si="19"/>
        <v>1685.9504706999999</v>
      </c>
      <c r="I124" s="4">
        <f t="shared" si="19"/>
        <v>1685.9504706999999</v>
      </c>
      <c r="J124" s="4">
        <f t="shared" si="19"/>
        <v>13487.603765599999</v>
      </c>
      <c r="K124" s="4">
        <f t="shared" si="19"/>
        <v>6069.4216945199996</v>
      </c>
      <c r="L124" s="2">
        <f t="shared" si="20"/>
        <v>13.67709954567318</v>
      </c>
      <c r="O124" s="2">
        <f t="shared" si="15"/>
        <v>3715.4524999999994</v>
      </c>
      <c r="P124" s="4">
        <f t="shared" si="21"/>
        <v>-19702.229904519998</v>
      </c>
      <c r="Q124" s="4">
        <f t="shared" si="22"/>
        <v>3309087.1702597644</v>
      </c>
      <c r="R124" s="4">
        <f t="shared" si="23"/>
        <v>-19702.22990451986</v>
      </c>
      <c r="S124" s="4"/>
      <c r="T124" s="4"/>
    </row>
    <row r="125" spans="1:20">
      <c r="A125">
        <f t="shared" si="25"/>
        <v>15</v>
      </c>
      <c r="B125" s="4">
        <f t="shared" si="27"/>
        <v>105</v>
      </c>
      <c r="C125" s="1">
        <f t="shared" si="17"/>
        <v>45439</v>
      </c>
      <c r="D125" s="3">
        <f t="shared" si="26"/>
        <v>2.1</v>
      </c>
      <c r="F125" s="4">
        <f t="shared" si="18"/>
        <v>6942.1489970000002</v>
      </c>
      <c r="H125" s="4">
        <f t="shared" si="19"/>
        <v>2082.6446990999998</v>
      </c>
      <c r="I125" s="4">
        <f t="shared" si="19"/>
        <v>2082.6446990999998</v>
      </c>
      <c r="J125" s="4">
        <f t="shared" si="19"/>
        <v>16661.157592799998</v>
      </c>
      <c r="K125" s="4">
        <f t="shared" si="19"/>
        <v>7497.5209167600005</v>
      </c>
      <c r="L125" s="2">
        <f t="shared" si="20"/>
        <v>13.613026211761508</v>
      </c>
      <c r="O125" s="2">
        <f t="shared" si="15"/>
        <v>3715.4524999999994</v>
      </c>
      <c r="P125" s="4">
        <f t="shared" si="21"/>
        <v>-25097.271410759997</v>
      </c>
      <c r="Q125" s="4">
        <f t="shared" si="22"/>
        <v>3283989.8988490044</v>
      </c>
      <c r="R125" s="4">
        <f t="shared" si="23"/>
        <v>-25097.271410760004</v>
      </c>
      <c r="S125" s="4"/>
      <c r="T125" s="4"/>
    </row>
    <row r="126" spans="1:20">
      <c r="A126">
        <f t="shared" si="25"/>
        <v>16</v>
      </c>
      <c r="B126" s="4">
        <f t="shared" si="27"/>
        <v>106</v>
      </c>
      <c r="C126" s="1">
        <f t="shared" si="17"/>
        <v>45440</v>
      </c>
      <c r="D126" s="3">
        <f t="shared" si="26"/>
        <v>0.2</v>
      </c>
      <c r="F126" s="4">
        <f t="shared" si="18"/>
        <v>6942.1489970000002</v>
      </c>
      <c r="H126" s="4">
        <f t="shared" si="19"/>
        <v>198.34711419999999</v>
      </c>
      <c r="I126" s="4">
        <f t="shared" si="19"/>
        <v>198.34711419999999</v>
      </c>
      <c r="J126" s="4">
        <f t="shared" si="19"/>
        <v>1586.7769135999999</v>
      </c>
      <c r="K126" s="4">
        <f t="shared" si="19"/>
        <v>714.04961112000001</v>
      </c>
      <c r="L126" s="2">
        <f t="shared" si="20"/>
        <v>13.614377197435633</v>
      </c>
      <c r="O126" s="2">
        <f t="shared" si="15"/>
        <v>3715.4524999999994</v>
      </c>
      <c r="P126" s="4">
        <f t="shared" si="21"/>
        <v>529.17574388000139</v>
      </c>
      <c r="Q126" s="4">
        <f t="shared" si="22"/>
        <v>3284519.0745928846</v>
      </c>
      <c r="R126" s="4">
        <f t="shared" si="23"/>
        <v>529.17574388021603</v>
      </c>
      <c r="S126" s="4"/>
      <c r="T126" s="4"/>
    </row>
    <row r="127" spans="1:20">
      <c r="A127">
        <f t="shared" si="25"/>
        <v>16</v>
      </c>
      <c r="B127" s="4">
        <f t="shared" si="27"/>
        <v>107</v>
      </c>
      <c r="C127" s="1">
        <f t="shared" si="17"/>
        <v>45441</v>
      </c>
      <c r="D127" s="3">
        <f t="shared" si="26"/>
        <v>0.4</v>
      </c>
      <c r="F127" s="4">
        <f t="shared" si="18"/>
        <v>6942.1489970000002</v>
      </c>
      <c r="H127" s="4">
        <f t="shared" si="19"/>
        <v>396.69422839999999</v>
      </c>
      <c r="I127" s="4">
        <f t="shared" si="19"/>
        <v>396.69422839999999</v>
      </c>
      <c r="J127" s="4">
        <f t="shared" si="19"/>
        <v>3173.5538271999999</v>
      </c>
      <c r="K127" s="4">
        <f t="shared" si="19"/>
        <v>1428.09922224</v>
      </c>
      <c r="L127" s="2">
        <f t="shared" si="20"/>
        <v>13.608841412627044</v>
      </c>
      <c r="O127" s="2">
        <f t="shared" si="15"/>
        <v>3715.4524999999994</v>
      </c>
      <c r="P127" s="4">
        <f t="shared" si="21"/>
        <v>-2168.345009239998</v>
      </c>
      <c r="Q127" s="4">
        <f t="shared" si="22"/>
        <v>3282350.7295836448</v>
      </c>
      <c r="R127" s="4">
        <f t="shared" si="23"/>
        <v>-2168.3450092398562</v>
      </c>
      <c r="S127" s="4"/>
      <c r="T127" s="4"/>
    </row>
    <row r="128" spans="1:20">
      <c r="A128">
        <f t="shared" si="25"/>
        <v>16</v>
      </c>
      <c r="B128" s="4">
        <f t="shared" si="27"/>
        <v>108</v>
      </c>
      <c r="C128" s="1">
        <f t="shared" si="17"/>
        <v>45442</v>
      </c>
      <c r="D128" s="3">
        <f t="shared" si="26"/>
        <v>0.6</v>
      </c>
      <c r="F128" s="4">
        <f t="shared" si="18"/>
        <v>6942.1489970000002</v>
      </c>
      <c r="H128" s="4">
        <f t="shared" si="19"/>
        <v>595.04134259999989</v>
      </c>
      <c r="I128" s="4">
        <f t="shared" si="19"/>
        <v>595.04134259999989</v>
      </c>
      <c r="J128" s="4">
        <f t="shared" si="19"/>
        <v>4760.3307407999991</v>
      </c>
      <c r="K128" s="4">
        <f t="shared" si="19"/>
        <v>2142.14883336</v>
      </c>
      <c r="L128" s="2">
        <f t="shared" si="20"/>
        <v>13.596418857335742</v>
      </c>
      <c r="O128" s="2">
        <f t="shared" si="15"/>
        <v>3715.4524999999994</v>
      </c>
      <c r="P128" s="4">
        <f t="shared" si="21"/>
        <v>-4865.8657623599975</v>
      </c>
      <c r="Q128" s="4">
        <f t="shared" si="22"/>
        <v>3277484.8638212848</v>
      </c>
      <c r="R128" s="4">
        <f t="shared" si="23"/>
        <v>-4865.8657623599283</v>
      </c>
      <c r="S128" s="4"/>
      <c r="T128" s="4"/>
    </row>
    <row r="129" spans="1:20">
      <c r="A129">
        <f t="shared" si="25"/>
        <v>16</v>
      </c>
      <c r="B129" s="4">
        <f t="shared" si="27"/>
        <v>109</v>
      </c>
      <c r="C129" s="1">
        <f t="shared" si="17"/>
        <v>45443</v>
      </c>
      <c r="D129" s="3">
        <f t="shared" si="26"/>
        <v>0.8</v>
      </c>
      <c r="F129" s="4">
        <f t="shared" si="18"/>
        <v>6942.1489970000002</v>
      </c>
      <c r="H129" s="4">
        <f t="shared" si="19"/>
        <v>793.38845679999997</v>
      </c>
      <c r="I129" s="4">
        <f t="shared" si="19"/>
        <v>793.38845679999997</v>
      </c>
      <c r="J129" s="4">
        <f t="shared" si="19"/>
        <v>6347.1076543999998</v>
      </c>
      <c r="K129" s="4">
        <f t="shared" si="19"/>
        <v>2856.19844448</v>
      </c>
      <c r="L129" s="2">
        <f t="shared" si="20"/>
        <v>13.577109531561721</v>
      </c>
      <c r="O129" s="2">
        <f t="shared" si="15"/>
        <v>3715.4524999999994</v>
      </c>
      <c r="P129" s="4">
        <f t="shared" si="21"/>
        <v>-7563.3865154799987</v>
      </c>
      <c r="Q129" s="4">
        <f t="shared" si="22"/>
        <v>3269921.4773058048</v>
      </c>
      <c r="R129" s="4">
        <f t="shared" si="23"/>
        <v>-7563.3865154800005</v>
      </c>
      <c r="S129" s="4"/>
      <c r="T129" s="4"/>
    </row>
    <row r="130" spans="1:20">
      <c r="A130">
        <f t="shared" si="25"/>
        <v>16</v>
      </c>
      <c r="B130" s="4">
        <f t="shared" si="27"/>
        <v>110</v>
      </c>
      <c r="C130" s="1">
        <f t="shared" si="17"/>
        <v>45444</v>
      </c>
      <c r="D130" s="3">
        <f t="shared" si="26"/>
        <v>1.2</v>
      </c>
      <c r="F130" s="4">
        <f t="shared" si="18"/>
        <v>6942.1489970000002</v>
      </c>
      <c r="H130" s="4">
        <f t="shared" si="19"/>
        <v>1190.0826851999998</v>
      </c>
      <c r="I130" s="4">
        <f t="shared" si="19"/>
        <v>1190.0826851999998</v>
      </c>
      <c r="J130" s="4">
        <f t="shared" si="19"/>
        <v>9520.6614815999983</v>
      </c>
      <c r="K130" s="4">
        <f t="shared" si="19"/>
        <v>4284.2976667200001</v>
      </c>
      <c r="L130" s="2">
        <f t="shared" si="20"/>
        <v>13.544026664822269</v>
      </c>
      <c r="O130" s="2">
        <f t="shared" si="15"/>
        <v>3715.4524999999994</v>
      </c>
      <c r="P130" s="4">
        <f t="shared" si="21"/>
        <v>-12958.428021719996</v>
      </c>
      <c r="Q130" s="4">
        <f t="shared" si="22"/>
        <v>3256963.0492840847</v>
      </c>
      <c r="R130" s="4">
        <f t="shared" si="23"/>
        <v>-12958.428021720145</v>
      </c>
      <c r="S130" s="4"/>
      <c r="T13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CAF2-9B0F-4CA9-A03C-4EF64ACE51EF}">
  <dimension ref="C12:Q48"/>
  <sheetViews>
    <sheetView topLeftCell="A16" workbookViewId="0">
      <selection activeCell="O46" sqref="O46"/>
    </sheetView>
  </sheetViews>
  <sheetFormatPr defaultRowHeight="15"/>
  <cols>
    <col min="5" max="5" width="10" bestFit="1" customWidth="1"/>
  </cols>
  <sheetData>
    <row r="12" spans="3:13">
      <c r="C12" s="5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21</v>
      </c>
      <c r="I12" t="s">
        <v>22</v>
      </c>
      <c r="J12" t="s">
        <v>23</v>
      </c>
      <c r="K12" t="s">
        <v>24</v>
      </c>
      <c r="L12" t="s">
        <v>25</v>
      </c>
      <c r="M12" t="s">
        <v>26</v>
      </c>
    </row>
    <row r="13" spans="3:13">
      <c r="C13" s="5" t="s">
        <v>27</v>
      </c>
      <c r="D13" t="s">
        <v>28</v>
      </c>
      <c r="E13" t="s">
        <v>28</v>
      </c>
      <c r="F13" t="s">
        <v>28</v>
      </c>
      <c r="G13" t="s">
        <v>29</v>
      </c>
      <c r="H13" t="s">
        <v>28</v>
      </c>
      <c r="I13" t="s">
        <v>30</v>
      </c>
      <c r="J13" t="s">
        <v>31</v>
      </c>
      <c r="K13" t="s">
        <v>31</v>
      </c>
      <c r="L13" t="s">
        <v>31</v>
      </c>
      <c r="M13" t="s">
        <v>30</v>
      </c>
    </row>
    <row r="14" spans="3:13">
      <c r="C14" s="6">
        <v>45334</v>
      </c>
      <c r="D14" t="s">
        <v>32</v>
      </c>
      <c r="E14">
        <v>2269</v>
      </c>
      <c r="F14">
        <v>0</v>
      </c>
      <c r="G14">
        <v>0</v>
      </c>
      <c r="H14" t="s">
        <v>33</v>
      </c>
      <c r="I14">
        <v>0</v>
      </c>
      <c r="J14">
        <v>229</v>
      </c>
      <c r="K14">
        <v>35</v>
      </c>
      <c r="L14">
        <v>216</v>
      </c>
      <c r="M14">
        <v>239</v>
      </c>
    </row>
    <row r="15" spans="3:13">
      <c r="C15" s="6">
        <v>45333</v>
      </c>
      <c r="D15" t="s">
        <v>32</v>
      </c>
      <c r="E15">
        <v>4538</v>
      </c>
      <c r="F15">
        <v>0</v>
      </c>
      <c r="G15">
        <v>0</v>
      </c>
      <c r="H15" t="s">
        <v>33</v>
      </c>
      <c r="I15">
        <v>0</v>
      </c>
      <c r="J15">
        <v>244</v>
      </c>
      <c r="K15">
        <v>34</v>
      </c>
      <c r="L15">
        <v>235</v>
      </c>
      <c r="M15">
        <v>-2</v>
      </c>
    </row>
    <row r="16" spans="3:13">
      <c r="C16" s="6">
        <v>45332</v>
      </c>
      <c r="D16" t="s">
        <v>32</v>
      </c>
      <c r="E16">
        <v>4538</v>
      </c>
      <c r="F16">
        <v>0</v>
      </c>
      <c r="G16">
        <v>0</v>
      </c>
      <c r="H16" t="s">
        <v>33</v>
      </c>
      <c r="I16">
        <v>0</v>
      </c>
      <c r="J16">
        <v>58</v>
      </c>
      <c r="K16">
        <v>34</v>
      </c>
      <c r="L16">
        <v>267</v>
      </c>
      <c r="M16">
        <v>-2</v>
      </c>
    </row>
    <row r="17" spans="3:17">
      <c r="C17" s="6">
        <v>45331</v>
      </c>
      <c r="D17" t="s">
        <v>32</v>
      </c>
      <c r="E17">
        <v>2269</v>
      </c>
      <c r="F17">
        <v>0</v>
      </c>
      <c r="G17">
        <v>0</v>
      </c>
      <c r="H17" t="s">
        <v>33</v>
      </c>
      <c r="I17">
        <v>0</v>
      </c>
      <c r="J17">
        <v>277</v>
      </c>
      <c r="K17">
        <v>34</v>
      </c>
      <c r="L17">
        <v>204</v>
      </c>
      <c r="M17">
        <v>-1</v>
      </c>
    </row>
    <row r="18" spans="3:17">
      <c r="C18" s="6">
        <v>45330</v>
      </c>
      <c r="D18" t="s">
        <v>32</v>
      </c>
      <c r="E18">
        <v>2269</v>
      </c>
      <c r="F18">
        <v>0</v>
      </c>
      <c r="G18">
        <v>0</v>
      </c>
      <c r="H18" t="s">
        <v>33</v>
      </c>
      <c r="I18">
        <v>0</v>
      </c>
      <c r="J18">
        <v>242</v>
      </c>
      <c r="K18">
        <v>74</v>
      </c>
      <c r="L18">
        <v>240</v>
      </c>
      <c r="M18">
        <v>-6</v>
      </c>
    </row>
    <row r="19" spans="3:17">
      <c r="C19" s="6">
        <v>45329</v>
      </c>
      <c r="D19">
        <v>846</v>
      </c>
      <c r="E19">
        <v>-2269</v>
      </c>
      <c r="F19">
        <v>0</v>
      </c>
      <c r="G19">
        <v>0</v>
      </c>
      <c r="H19">
        <v>1657</v>
      </c>
      <c r="I19">
        <v>0</v>
      </c>
      <c r="J19">
        <v>681</v>
      </c>
      <c r="K19">
        <v>281</v>
      </c>
      <c r="L19">
        <v>497</v>
      </c>
      <c r="M19">
        <v>-6</v>
      </c>
    </row>
    <row r="20" spans="3:17">
      <c r="C20" s="6">
        <v>45328</v>
      </c>
      <c r="D20">
        <v>-5251</v>
      </c>
      <c r="E20">
        <v>-6806</v>
      </c>
      <c r="F20">
        <v>0</v>
      </c>
      <c r="G20">
        <v>0</v>
      </c>
      <c r="H20">
        <v>1502</v>
      </c>
      <c r="I20">
        <v>0</v>
      </c>
      <c r="J20">
        <v>0</v>
      </c>
      <c r="K20">
        <v>28</v>
      </c>
      <c r="L20">
        <v>0</v>
      </c>
      <c r="M20">
        <v>-12</v>
      </c>
    </row>
    <row r="21" spans="3:17">
      <c r="C21" s="6">
        <v>45327</v>
      </c>
      <c r="D21">
        <v>8386</v>
      </c>
      <c r="E21">
        <v>6806</v>
      </c>
      <c r="F21">
        <v>0</v>
      </c>
      <c r="G21">
        <v>0</v>
      </c>
      <c r="H21">
        <v>1454</v>
      </c>
      <c r="I21">
        <v>0</v>
      </c>
      <c r="J21">
        <v>0</v>
      </c>
      <c r="K21">
        <v>27</v>
      </c>
      <c r="L21">
        <v>0</v>
      </c>
      <c r="M21">
        <v>-4</v>
      </c>
    </row>
    <row r="22" spans="3:17">
      <c r="C22" s="6">
        <v>45326</v>
      </c>
      <c r="D22">
        <v>5630</v>
      </c>
      <c r="E22">
        <v>4538</v>
      </c>
      <c r="F22">
        <v>0</v>
      </c>
      <c r="G22">
        <v>0</v>
      </c>
      <c r="H22">
        <v>967</v>
      </c>
      <c r="I22">
        <v>0</v>
      </c>
      <c r="J22">
        <v>0</v>
      </c>
      <c r="K22">
        <v>26</v>
      </c>
      <c r="L22">
        <v>0</v>
      </c>
      <c r="M22">
        <v>-2</v>
      </c>
    </row>
    <row r="23" spans="3:17">
      <c r="C23" s="6">
        <v>45325</v>
      </c>
      <c r="D23">
        <v>2939</v>
      </c>
      <c r="E23">
        <v>2269</v>
      </c>
      <c r="F23">
        <v>0</v>
      </c>
      <c r="G23">
        <v>0</v>
      </c>
      <c r="H23">
        <v>511</v>
      </c>
      <c r="I23">
        <v>0</v>
      </c>
      <c r="J23">
        <v>0</v>
      </c>
      <c r="K23">
        <v>25</v>
      </c>
      <c r="L23">
        <v>45</v>
      </c>
      <c r="M23">
        <v>-1</v>
      </c>
    </row>
    <row r="24" spans="3:17">
      <c r="C24" s="6">
        <v>45324</v>
      </c>
      <c r="D24">
        <v>3065</v>
      </c>
      <c r="E24">
        <v>2269</v>
      </c>
      <c r="F24">
        <v>0</v>
      </c>
      <c r="G24">
        <v>0</v>
      </c>
      <c r="H24">
        <v>589</v>
      </c>
      <c r="I24">
        <v>0</v>
      </c>
      <c r="J24">
        <v>0</v>
      </c>
      <c r="K24">
        <v>25</v>
      </c>
      <c r="L24">
        <v>93</v>
      </c>
      <c r="M24">
        <v>-5</v>
      </c>
    </row>
    <row r="25" spans="3:17">
      <c r="C25" s="6">
        <v>45323</v>
      </c>
      <c r="D25">
        <v>-635</v>
      </c>
      <c r="E25">
        <v>-2269</v>
      </c>
      <c r="F25">
        <v>0</v>
      </c>
      <c r="G25">
        <v>0</v>
      </c>
      <c r="H25">
        <v>1405</v>
      </c>
      <c r="I25">
        <v>0</v>
      </c>
      <c r="J25">
        <v>0</v>
      </c>
      <c r="K25">
        <v>25</v>
      </c>
      <c r="L25">
        <v>113</v>
      </c>
      <c r="M25">
        <v>-10</v>
      </c>
    </row>
    <row r="26" spans="3:17">
      <c r="C26" s="6">
        <v>45322</v>
      </c>
      <c r="D26">
        <v>1845</v>
      </c>
      <c r="E26">
        <v>0</v>
      </c>
      <c r="F26">
        <v>0</v>
      </c>
      <c r="G26">
        <v>0</v>
      </c>
      <c r="H26">
        <v>1620</v>
      </c>
      <c r="I26">
        <v>0</v>
      </c>
      <c r="J26">
        <v>0</v>
      </c>
      <c r="K26">
        <v>25</v>
      </c>
      <c r="L26">
        <v>108</v>
      </c>
      <c r="M26">
        <v>-21</v>
      </c>
    </row>
    <row r="27" spans="3:17">
      <c r="C27" s="6">
        <v>45321</v>
      </c>
      <c r="D27">
        <v>-2200</v>
      </c>
      <c r="E27">
        <v>-4538</v>
      </c>
      <c r="F27">
        <v>0</v>
      </c>
      <c r="G27">
        <v>0</v>
      </c>
      <c r="H27">
        <v>2061</v>
      </c>
      <c r="I27">
        <v>0</v>
      </c>
      <c r="J27">
        <v>0</v>
      </c>
      <c r="K27">
        <v>25</v>
      </c>
      <c r="L27">
        <v>157</v>
      </c>
      <c r="M27">
        <v>-10</v>
      </c>
      <c r="O27">
        <f>SUM(F27:M27)</f>
        <v>2233</v>
      </c>
      <c r="Q27">
        <f>E27+O27</f>
        <v>-2305</v>
      </c>
    </row>
    <row r="31" spans="3:17">
      <c r="C31" s="5" t="s">
        <v>34</v>
      </c>
    </row>
    <row r="32" spans="3:17">
      <c r="C32" s="5" t="s">
        <v>35</v>
      </c>
      <c r="D32" t="s">
        <v>36</v>
      </c>
      <c r="E32" t="s">
        <v>18</v>
      </c>
      <c r="F32" t="s">
        <v>37</v>
      </c>
      <c r="G32" t="s">
        <v>38</v>
      </c>
      <c r="H32" t="s">
        <v>39</v>
      </c>
      <c r="I32" t="s">
        <v>40</v>
      </c>
      <c r="J32" t="s">
        <v>41</v>
      </c>
      <c r="K32" t="s">
        <v>42</v>
      </c>
    </row>
    <row r="33" spans="3:13">
      <c r="C33" s="5" t="s">
        <v>27</v>
      </c>
      <c r="D33" t="s">
        <v>28</v>
      </c>
      <c r="E33" t="s">
        <v>28</v>
      </c>
      <c r="F33" t="s">
        <v>28</v>
      </c>
      <c r="G33" t="s">
        <v>30</v>
      </c>
      <c r="H33" t="s">
        <v>31</v>
      </c>
      <c r="I33" t="s">
        <v>31</v>
      </c>
      <c r="J33" t="s">
        <v>31</v>
      </c>
      <c r="K33" t="s">
        <v>30</v>
      </c>
    </row>
    <row r="34" spans="3:13">
      <c r="C34" s="6">
        <v>45334</v>
      </c>
      <c r="D34" t="s">
        <v>32</v>
      </c>
      <c r="E34">
        <v>2269</v>
      </c>
      <c r="F34">
        <v>0</v>
      </c>
      <c r="G34">
        <v>0</v>
      </c>
      <c r="H34">
        <v>229</v>
      </c>
      <c r="I34">
        <v>35</v>
      </c>
      <c r="J34">
        <v>216</v>
      </c>
      <c r="K34">
        <v>239</v>
      </c>
      <c r="M34">
        <f>SUM(E34:K34)</f>
        <v>2988</v>
      </c>
    </row>
    <row r="35" spans="3:13">
      <c r="C35" s="6">
        <v>45333</v>
      </c>
      <c r="D35" t="s">
        <v>32</v>
      </c>
      <c r="E35">
        <v>4538</v>
      </c>
      <c r="F35">
        <v>0</v>
      </c>
      <c r="G35">
        <v>0</v>
      </c>
      <c r="H35">
        <v>244</v>
      </c>
      <c r="I35">
        <v>34</v>
      </c>
      <c r="J35">
        <v>235</v>
      </c>
      <c r="K35">
        <v>-2</v>
      </c>
      <c r="M35">
        <f t="shared" ref="M35:M47" si="0">SUM(E35:K35)</f>
        <v>5049</v>
      </c>
    </row>
    <row r="36" spans="3:13">
      <c r="C36" s="6">
        <v>45332</v>
      </c>
      <c r="D36" t="s">
        <v>32</v>
      </c>
      <c r="E36">
        <v>4538</v>
      </c>
      <c r="F36">
        <v>0</v>
      </c>
      <c r="G36">
        <v>0</v>
      </c>
      <c r="H36">
        <v>58</v>
      </c>
      <c r="I36">
        <v>34</v>
      </c>
      <c r="J36">
        <v>267</v>
      </c>
      <c r="K36">
        <v>-2</v>
      </c>
      <c r="M36">
        <f t="shared" si="0"/>
        <v>4895</v>
      </c>
    </row>
    <row r="37" spans="3:13">
      <c r="C37" s="6">
        <v>45331</v>
      </c>
      <c r="D37" t="s">
        <v>32</v>
      </c>
      <c r="E37">
        <v>2269</v>
      </c>
      <c r="F37">
        <v>0</v>
      </c>
      <c r="G37">
        <v>0</v>
      </c>
      <c r="H37">
        <v>277</v>
      </c>
      <c r="I37">
        <v>34</v>
      </c>
      <c r="J37">
        <v>204</v>
      </c>
      <c r="K37">
        <v>-1</v>
      </c>
      <c r="M37">
        <f t="shared" si="0"/>
        <v>2783</v>
      </c>
    </row>
    <row r="38" spans="3:13">
      <c r="C38" s="6">
        <v>45330</v>
      </c>
      <c r="D38" t="s">
        <v>32</v>
      </c>
      <c r="E38">
        <v>2269</v>
      </c>
      <c r="F38">
        <v>0</v>
      </c>
      <c r="G38">
        <v>0</v>
      </c>
      <c r="H38">
        <v>242</v>
      </c>
      <c r="I38">
        <v>74</v>
      </c>
      <c r="J38">
        <v>240</v>
      </c>
      <c r="K38">
        <v>-6</v>
      </c>
      <c r="M38">
        <f t="shared" si="0"/>
        <v>2819</v>
      </c>
    </row>
    <row r="39" spans="3:13">
      <c r="C39" s="6">
        <v>45329</v>
      </c>
      <c r="D39">
        <v>847</v>
      </c>
      <c r="E39">
        <v>-2269</v>
      </c>
      <c r="F39">
        <v>1657</v>
      </c>
      <c r="G39">
        <v>0</v>
      </c>
      <c r="H39">
        <v>681</v>
      </c>
      <c r="I39">
        <v>281</v>
      </c>
      <c r="J39">
        <v>497</v>
      </c>
      <c r="K39">
        <v>-6</v>
      </c>
      <c r="M39">
        <f t="shared" si="0"/>
        <v>841</v>
      </c>
    </row>
    <row r="40" spans="3:13">
      <c r="C40" s="6">
        <v>45328</v>
      </c>
      <c r="D40">
        <v>-5276</v>
      </c>
      <c r="E40">
        <v>-6806</v>
      </c>
      <c r="F40">
        <v>1502</v>
      </c>
      <c r="G40">
        <v>0</v>
      </c>
      <c r="H40">
        <v>0</v>
      </c>
      <c r="I40">
        <v>28</v>
      </c>
      <c r="J40">
        <v>0</v>
      </c>
      <c r="K40">
        <v>-12</v>
      </c>
      <c r="M40">
        <f t="shared" si="0"/>
        <v>-5288</v>
      </c>
    </row>
    <row r="41" spans="3:13">
      <c r="C41" s="6">
        <v>45327</v>
      </c>
      <c r="D41">
        <v>8288</v>
      </c>
      <c r="E41">
        <v>6806</v>
      </c>
      <c r="F41">
        <v>1454</v>
      </c>
      <c r="G41">
        <v>0</v>
      </c>
      <c r="H41">
        <v>0</v>
      </c>
      <c r="I41">
        <v>27</v>
      </c>
      <c r="J41">
        <v>0</v>
      </c>
      <c r="K41">
        <v>-4</v>
      </c>
      <c r="M41">
        <f t="shared" si="0"/>
        <v>8283</v>
      </c>
    </row>
    <row r="42" spans="3:13">
      <c r="C42" s="6">
        <v>45326</v>
      </c>
      <c r="D42">
        <v>5530</v>
      </c>
      <c r="E42">
        <v>4538</v>
      </c>
      <c r="F42">
        <v>967</v>
      </c>
      <c r="G42">
        <v>0</v>
      </c>
      <c r="H42">
        <v>0</v>
      </c>
      <c r="I42">
        <v>26</v>
      </c>
      <c r="J42">
        <v>0</v>
      </c>
      <c r="K42">
        <v>-2</v>
      </c>
      <c r="M42">
        <f t="shared" si="0"/>
        <v>5529</v>
      </c>
    </row>
    <row r="43" spans="3:13">
      <c r="C43" s="6">
        <v>45325</v>
      </c>
      <c r="D43">
        <v>2849</v>
      </c>
      <c r="E43">
        <v>2269</v>
      </c>
      <c r="F43">
        <v>511</v>
      </c>
      <c r="G43">
        <v>0</v>
      </c>
      <c r="H43">
        <v>0</v>
      </c>
      <c r="I43">
        <v>25</v>
      </c>
      <c r="J43">
        <v>45</v>
      </c>
      <c r="K43">
        <v>-1</v>
      </c>
      <c r="M43">
        <f t="shared" si="0"/>
        <v>2849</v>
      </c>
    </row>
    <row r="44" spans="3:13">
      <c r="C44" s="6">
        <v>45324</v>
      </c>
      <c r="D44">
        <v>2976</v>
      </c>
      <c r="E44">
        <v>2269</v>
      </c>
      <c r="F44">
        <v>589</v>
      </c>
      <c r="G44">
        <v>0</v>
      </c>
      <c r="H44">
        <v>0</v>
      </c>
      <c r="I44">
        <v>25</v>
      </c>
      <c r="J44">
        <v>93</v>
      </c>
      <c r="K44">
        <v>-5</v>
      </c>
      <c r="M44">
        <f t="shared" si="0"/>
        <v>2971</v>
      </c>
    </row>
    <row r="45" spans="3:13">
      <c r="C45" s="6">
        <v>45323</v>
      </c>
      <c r="D45">
        <v>-726</v>
      </c>
      <c r="E45">
        <v>-2269</v>
      </c>
      <c r="F45">
        <v>1405</v>
      </c>
      <c r="G45">
        <v>0</v>
      </c>
      <c r="H45">
        <v>0</v>
      </c>
      <c r="I45">
        <v>25</v>
      </c>
      <c r="J45">
        <v>113</v>
      </c>
      <c r="K45">
        <v>-10</v>
      </c>
      <c r="M45">
        <f t="shared" si="0"/>
        <v>-736</v>
      </c>
    </row>
    <row r="46" spans="3:13">
      <c r="C46" s="6">
        <v>45322</v>
      </c>
      <c r="D46">
        <v>1752</v>
      </c>
      <c r="E46">
        <v>0</v>
      </c>
      <c r="F46">
        <v>1620</v>
      </c>
      <c r="G46">
        <v>0</v>
      </c>
      <c r="H46">
        <v>0</v>
      </c>
      <c r="I46">
        <v>25</v>
      </c>
      <c r="J46">
        <v>108</v>
      </c>
      <c r="K46">
        <v>-21</v>
      </c>
      <c r="M46">
        <f t="shared" si="0"/>
        <v>1732</v>
      </c>
    </row>
    <row r="47" spans="3:13">
      <c r="C47" s="6">
        <v>45321</v>
      </c>
      <c r="D47">
        <v>-2296</v>
      </c>
      <c r="E47">
        <v>-4538</v>
      </c>
      <c r="F47">
        <v>2061</v>
      </c>
      <c r="G47">
        <v>0</v>
      </c>
      <c r="H47">
        <v>0</v>
      </c>
      <c r="I47">
        <v>25</v>
      </c>
      <c r="J47">
        <v>157</v>
      </c>
      <c r="K47">
        <v>-10</v>
      </c>
      <c r="M47">
        <f t="shared" si="0"/>
        <v>-2305</v>
      </c>
    </row>
    <row r="48" spans="3:13">
      <c r="C48" s="5" t="s">
        <v>34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Julian</dc:creator>
  <cp:lastModifiedBy>Paul Julian</cp:lastModifiedBy>
  <dcterms:created xsi:type="dcterms:W3CDTF">2024-02-13T13:12:58Z</dcterms:created>
  <dcterms:modified xsi:type="dcterms:W3CDTF">2024-02-13T20:09:06Z</dcterms:modified>
</cp:coreProperties>
</file>