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0490" windowHeight="7620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  <externalReference r:id="rId5"/>
  </externalReferences>
  <definedNames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Roster'!$A$3:$AE$58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Z48" i="17" l="1"/>
  <c r="Z96" i="17"/>
  <c r="Z31" i="17" l="1"/>
  <c r="Z5" i="17"/>
  <c r="Z6" i="17"/>
  <c r="Z7" i="17"/>
  <c r="Z8" i="17"/>
  <c r="Z9" i="17"/>
  <c r="Z10" i="17"/>
  <c r="Z11" i="17"/>
  <c r="Z12" i="17"/>
  <c r="Z18" i="17"/>
  <c r="Z19" i="17"/>
  <c r="Z20" i="17"/>
  <c r="Z22" i="17"/>
  <c r="Z23" i="17"/>
  <c r="Z24" i="17"/>
  <c r="Z25" i="17"/>
  <c r="Z26" i="17"/>
  <c r="Z27" i="17"/>
  <c r="Z28" i="17"/>
  <c r="Z29" i="17"/>
  <c r="Z32" i="17"/>
  <c r="Z33" i="17"/>
  <c r="Z34" i="17"/>
  <c r="Z35" i="17"/>
  <c r="Z36" i="17"/>
  <c r="Z37" i="17"/>
  <c r="Z38" i="17"/>
  <c r="Z39" i="17"/>
  <c r="Z40" i="17"/>
  <c r="Z41" i="17"/>
  <c r="Z42" i="17"/>
  <c r="Z45" i="17"/>
  <c r="Z46" i="17"/>
  <c r="Z47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90" i="17"/>
  <c r="Z91" i="17"/>
  <c r="Z92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2" i="17"/>
  <c r="Z123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158" i="17"/>
  <c r="Z159" i="17"/>
  <c r="Z160" i="17"/>
  <c r="Z161" i="17"/>
  <c r="Z162" i="17"/>
  <c r="Z163" i="17"/>
  <c r="Z164" i="17"/>
  <c r="Z165" i="17"/>
  <c r="Z166" i="17"/>
  <c r="Z167" i="17"/>
  <c r="Z168" i="17"/>
  <c r="Z169" i="17"/>
  <c r="Z170" i="17"/>
  <c r="Z171" i="17"/>
  <c r="Z172" i="17"/>
  <c r="Z173" i="17"/>
  <c r="Z174" i="17"/>
  <c r="Z175" i="17"/>
  <c r="Z176" i="17"/>
  <c r="Z177" i="17"/>
  <c r="Z178" i="17"/>
  <c r="Z179" i="17"/>
  <c r="Z180" i="17"/>
  <c r="Z181" i="17"/>
  <c r="Z182" i="17"/>
  <c r="Z183" i="17"/>
  <c r="Z184" i="17"/>
  <c r="Z185" i="17"/>
  <c r="Z186" i="17"/>
  <c r="Z187" i="17"/>
  <c r="Z188" i="17"/>
  <c r="Z189" i="17"/>
  <c r="Z190" i="17"/>
  <c r="Z191" i="17"/>
  <c r="Z192" i="17"/>
  <c r="Z193" i="17"/>
  <c r="Z194" i="17"/>
  <c r="Z195" i="17"/>
  <c r="Z196" i="17"/>
  <c r="Z197" i="17"/>
  <c r="Z198" i="17"/>
  <c r="Z199" i="17"/>
  <c r="Z200" i="17"/>
  <c r="Z201" i="17"/>
  <c r="Z202" i="17"/>
  <c r="Z203" i="17"/>
  <c r="Z204" i="17"/>
  <c r="Z205" i="17"/>
  <c r="Z206" i="17"/>
  <c r="Z207" i="17"/>
  <c r="Z208" i="17"/>
  <c r="Z209" i="17"/>
  <c r="Z210" i="17"/>
  <c r="Z211" i="17"/>
  <c r="Z212" i="17"/>
  <c r="Z213" i="17"/>
  <c r="Z214" i="17"/>
  <c r="Z215" i="17"/>
  <c r="Z216" i="17"/>
  <c r="Z217" i="17"/>
  <c r="Z218" i="17"/>
  <c r="Z219" i="17"/>
  <c r="Z220" i="17"/>
  <c r="Z221" i="17"/>
  <c r="Z222" i="17"/>
  <c r="Z223" i="17"/>
  <c r="Z224" i="17"/>
  <c r="Z225" i="17"/>
  <c r="Z226" i="17"/>
  <c r="Z227" i="17"/>
  <c r="Z228" i="17"/>
  <c r="Z229" i="17"/>
  <c r="Z230" i="17"/>
  <c r="Z231" i="17"/>
  <c r="Z232" i="17"/>
  <c r="Z233" i="17"/>
  <c r="Z234" i="17"/>
  <c r="Z235" i="17"/>
  <c r="Z236" i="17"/>
  <c r="Z237" i="17"/>
  <c r="Z238" i="17"/>
  <c r="Z239" i="17"/>
  <c r="Z240" i="17"/>
  <c r="Z241" i="17"/>
  <c r="Z242" i="17"/>
  <c r="Z243" i="17"/>
  <c r="Z244" i="17"/>
  <c r="Z245" i="17"/>
  <c r="Z246" i="17"/>
  <c r="Z247" i="17"/>
  <c r="Z248" i="17"/>
  <c r="Z249" i="17"/>
  <c r="Z250" i="17"/>
  <c r="Z251" i="17"/>
  <c r="Z252" i="17"/>
  <c r="Z253" i="17"/>
  <c r="Z254" i="17"/>
  <c r="Z255" i="17"/>
  <c r="Z256" i="17"/>
  <c r="Z257" i="17"/>
  <c r="Z258" i="17"/>
  <c r="Z259" i="17"/>
  <c r="Z260" i="17"/>
  <c r="Z261" i="17"/>
  <c r="Z262" i="17"/>
  <c r="Z263" i="17"/>
  <c r="Z264" i="17"/>
  <c r="Z265" i="17"/>
  <c r="Z266" i="17"/>
  <c r="Z267" i="17"/>
  <c r="Z268" i="17"/>
  <c r="Z269" i="17"/>
  <c r="Z270" i="17"/>
  <c r="Z4" i="17"/>
  <c r="E117" i="14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C49" i="22" s="1"/>
  <c r="C40" i="22" a="1"/>
  <c r="I40" i="22" s="1"/>
  <c r="C31" i="22" a="1"/>
  <c r="C22" i="22" a="1"/>
  <c r="D22" i="22" s="1"/>
  <c r="G22" i="22"/>
  <c r="G29" i="22" s="1"/>
  <c r="C13" i="22" a="1"/>
  <c r="G13" i="22" s="1"/>
  <c r="C4" i="22" a="1"/>
  <c r="G27" i="22"/>
  <c r="H40" i="22"/>
  <c r="F22" i="22"/>
  <c r="H13" i="22"/>
  <c r="C40" i="22"/>
  <c r="I22" i="22"/>
  <c r="E22" i="22"/>
  <c r="E29" i="22" s="1"/>
  <c r="I4" i="22"/>
  <c r="I3" i="22" s="1"/>
  <c r="F13" i="22"/>
  <c r="C13" i="22"/>
  <c r="C17" i="22" s="1"/>
  <c r="G40" i="22"/>
  <c r="G42" i="22" s="1"/>
  <c r="G48" i="22"/>
  <c r="C45" i="22"/>
  <c r="C47" i="22"/>
  <c r="E27" i="22"/>
  <c r="C21" i="22"/>
  <c r="C20" i="22"/>
  <c r="C19" i="22"/>
  <c r="F18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42" i="14"/>
  <c r="C61" i="14" a="1"/>
  <c r="I61" i="14" s="1"/>
  <c r="C61" i="14"/>
  <c r="C80" i="14" a="1"/>
  <c r="C80" i="14"/>
  <c r="C98" i="14"/>
  <c r="C97" i="14"/>
  <c r="C95" i="14"/>
  <c r="C74" i="14"/>
  <c r="C73" i="14"/>
  <c r="C72" i="14"/>
  <c r="C45" i="14"/>
  <c r="C48" i="14"/>
  <c r="C51" i="14"/>
  <c r="I80" i="14"/>
  <c r="F61" i="14"/>
  <c r="F80" i="14"/>
  <c r="I42" i="14"/>
  <c r="F42" i="14"/>
  <c r="E42" i="14"/>
  <c r="E80" i="14"/>
  <c r="H80" i="14"/>
  <c r="D80" i="14"/>
  <c r="D95" i="14" s="1"/>
  <c r="H61" i="14"/>
  <c r="H42" i="14"/>
  <c r="D42" i="14"/>
  <c r="D50" i="14" s="1"/>
  <c r="G80" i="14"/>
  <c r="G42" i="14"/>
  <c r="G43" i="14" s="1"/>
  <c r="G56" i="14"/>
  <c r="G48" i="14"/>
  <c r="G53" i="14"/>
  <c r="G45" i="14"/>
  <c r="G54" i="14"/>
  <c r="G55" i="14"/>
  <c r="G47" i="14"/>
  <c r="F55" i="14"/>
  <c r="F51" i="14"/>
  <c r="F47" i="14"/>
  <c r="G85" i="14"/>
  <c r="G90" i="14"/>
  <c r="G91" i="14"/>
  <c r="E94" i="14"/>
  <c r="E95" i="14"/>
  <c r="E96" i="14"/>
  <c r="E93" i="14"/>
  <c r="F95" i="14"/>
  <c r="F91" i="14"/>
  <c r="F83" i="14"/>
  <c r="D58" i="14"/>
  <c r="D54" i="14"/>
  <c r="D46" i="14"/>
  <c r="D59" i="14"/>
  <c r="D55" i="14"/>
  <c r="D47" i="14"/>
  <c r="D43" i="14"/>
  <c r="D60" i="14"/>
  <c r="D52" i="14"/>
  <c r="D48" i="14"/>
  <c r="D44" i="14"/>
  <c r="D49" i="14"/>
  <c r="D53" i="14"/>
  <c r="D57" i="14"/>
  <c r="D91" i="14"/>
  <c r="D87" i="14"/>
  <c r="D83" i="14"/>
  <c r="D92" i="14"/>
  <c r="D88" i="14"/>
  <c r="D84" i="14"/>
  <c r="D93" i="14"/>
  <c r="D89" i="14"/>
  <c r="D85" i="14"/>
  <c r="D98" i="14"/>
  <c r="D86" i="14"/>
  <c r="D90" i="14"/>
  <c r="D82" i="14"/>
  <c r="E57" i="14"/>
  <c r="E53" i="14"/>
  <c r="E49" i="14"/>
  <c r="E45" i="14"/>
  <c r="E58" i="14"/>
  <c r="E54" i="14"/>
  <c r="E50" i="14"/>
  <c r="E46" i="14"/>
  <c r="E59" i="14"/>
  <c r="E55" i="14"/>
  <c r="E51" i="14"/>
  <c r="E47" i="14"/>
  <c r="E43" i="14"/>
  <c r="E56" i="14"/>
  <c r="E60" i="14"/>
  <c r="E44" i="14"/>
  <c r="E48" i="14"/>
  <c r="E52" i="14"/>
  <c r="F79" i="14"/>
  <c r="F75" i="14"/>
  <c r="F71" i="14"/>
  <c r="F67" i="14"/>
  <c r="F63" i="14"/>
  <c r="F76" i="14"/>
  <c r="F72" i="14"/>
  <c r="F68" i="14"/>
  <c r="F64" i="14"/>
  <c r="F77" i="14"/>
  <c r="F73" i="14"/>
  <c r="F69" i="14"/>
  <c r="F65" i="14"/>
  <c r="F74" i="14"/>
  <c r="F78" i="14"/>
  <c r="F62" i="14"/>
  <c r="F66" i="14"/>
  <c r="F70" i="14"/>
  <c r="C4" i="14" a="1"/>
  <c r="F4" i="14" s="1"/>
  <c r="C4" i="14"/>
  <c r="C20" i="14" s="1"/>
  <c r="C23" i="14" a="1"/>
  <c r="I23" i="14"/>
  <c r="I37" i="14"/>
  <c r="C99" i="14" a="1"/>
  <c r="C99" i="14" s="1"/>
  <c r="C108" i="14" s="1"/>
  <c r="C9" i="14"/>
  <c r="C21" i="14"/>
  <c r="C10" i="14"/>
  <c r="G23" i="14"/>
  <c r="C23" i="14"/>
  <c r="E23" i="14"/>
  <c r="D23" i="14"/>
  <c r="F23" i="14"/>
  <c r="H23" i="14"/>
  <c r="H37" i="14"/>
  <c r="G4" i="14"/>
  <c r="G21" i="14" s="1"/>
  <c r="E41" i="14"/>
  <c r="E40" i="14"/>
  <c r="E39" i="14"/>
  <c r="E36" i="14"/>
  <c r="E35" i="14"/>
  <c r="E33" i="14"/>
  <c r="E31" i="14"/>
  <c r="E29" i="14"/>
  <c r="E28" i="14"/>
  <c r="E25" i="14"/>
  <c r="E24" i="14"/>
  <c r="F41" i="14"/>
  <c r="F38" i="14"/>
  <c r="F37" i="14"/>
  <c r="F29" i="14"/>
  <c r="F36" i="14"/>
  <c r="F28" i="14"/>
  <c r="F24" i="14"/>
  <c r="F27" i="14"/>
  <c r="F30" i="14"/>
  <c r="F34" i="14"/>
  <c r="G35" i="14"/>
  <c r="G34" i="14"/>
  <c r="G32" i="14"/>
  <c r="G30" i="14"/>
  <c r="G28" i="14"/>
  <c r="G27" i="14"/>
  <c r="G24" i="14"/>
  <c r="G41" i="14"/>
  <c r="G40" i="14"/>
  <c r="G37" i="14"/>
  <c r="D36" i="14"/>
  <c r="D35" i="14"/>
  <c r="D34" i="14"/>
  <c r="D32" i="14"/>
  <c r="D31" i="14"/>
  <c r="D30" i="14"/>
  <c r="D28" i="14"/>
  <c r="D27" i="14"/>
  <c r="D26" i="14"/>
  <c r="D24" i="14"/>
  <c r="D40" i="14"/>
  <c r="D39" i="14"/>
  <c r="D41" i="14"/>
  <c r="D37" i="14"/>
  <c r="C38" i="14"/>
  <c r="C34" i="14"/>
  <c r="C30" i="14"/>
  <c r="C26" i="14"/>
  <c r="C41" i="14"/>
  <c r="C37" i="14"/>
  <c r="C33" i="14"/>
  <c r="C29" i="14"/>
  <c r="C25" i="14"/>
  <c r="C40" i="14"/>
  <c r="C36" i="14"/>
  <c r="C32" i="14"/>
  <c r="C28" i="14"/>
  <c r="C24" i="14"/>
  <c r="C31" i="14"/>
  <c r="C27" i="14"/>
  <c r="C39" i="14"/>
  <c r="C35" i="14"/>
  <c r="G7" i="14"/>
  <c r="G18" i="14"/>
  <c r="G17" i="14"/>
  <c r="G3" i="14"/>
  <c r="F5" i="14" l="1"/>
  <c r="F19" i="14"/>
  <c r="F15" i="14"/>
  <c r="F11" i="14"/>
  <c r="F6" i="14"/>
  <c r="F18" i="14"/>
  <c r="F13" i="14"/>
  <c r="F22" i="14"/>
  <c r="F17" i="14"/>
  <c r="F12" i="14"/>
  <c r="F3" i="14"/>
  <c r="F8" i="14"/>
  <c r="F16" i="14"/>
  <c r="F7" i="14"/>
  <c r="F20" i="14"/>
  <c r="F14" i="14"/>
  <c r="F9" i="14"/>
  <c r="F21" i="14"/>
  <c r="F10" i="14"/>
  <c r="C116" i="14"/>
  <c r="G13" i="14"/>
  <c r="G16" i="14"/>
  <c r="G5" i="14"/>
  <c r="E38" i="14"/>
  <c r="E34" i="14"/>
  <c r="E30" i="14"/>
  <c r="E26" i="14"/>
  <c r="C17" i="14"/>
  <c r="C13" i="14"/>
  <c r="C19" i="14"/>
  <c r="C111" i="14"/>
  <c r="C103" i="14"/>
  <c r="C113" i="14"/>
  <c r="E90" i="14"/>
  <c r="E91" i="14"/>
  <c r="E92" i="14"/>
  <c r="E81" i="14"/>
  <c r="E98" i="14"/>
  <c r="E82" i="14"/>
  <c r="E83" i="14"/>
  <c r="E84" i="14"/>
  <c r="E89" i="14"/>
  <c r="E86" i="14"/>
  <c r="E88" i="14"/>
  <c r="E87" i="14"/>
  <c r="E85" i="14"/>
  <c r="F98" i="14"/>
  <c r="F94" i="14"/>
  <c r="F90" i="14"/>
  <c r="F86" i="14"/>
  <c r="F82" i="14"/>
  <c r="F96" i="14"/>
  <c r="F92" i="14"/>
  <c r="F88" i="14"/>
  <c r="F84" i="14"/>
  <c r="F97" i="14"/>
  <c r="F89" i="14"/>
  <c r="F81" i="14"/>
  <c r="F93" i="14"/>
  <c r="F85" i="14"/>
  <c r="C88" i="14"/>
  <c r="C83" i="14"/>
  <c r="C82" i="14"/>
  <c r="C81" i="14"/>
  <c r="C96" i="14"/>
  <c r="C94" i="14"/>
  <c r="C93" i="14"/>
  <c r="C91" i="14"/>
  <c r="C90" i="14"/>
  <c r="C92" i="14"/>
  <c r="C87" i="14"/>
  <c r="C85" i="14"/>
  <c r="C89" i="14"/>
  <c r="C86" i="14"/>
  <c r="C49" i="14"/>
  <c r="C52" i="14"/>
  <c r="C55" i="14"/>
  <c r="C54" i="14"/>
  <c r="C57" i="14"/>
  <c r="C60" i="14"/>
  <c r="C44" i="14"/>
  <c r="C47" i="14"/>
  <c r="C46" i="14"/>
  <c r="C56" i="14"/>
  <c r="C43" i="14"/>
  <c r="C53" i="14"/>
  <c r="C59" i="14"/>
  <c r="C58" i="14"/>
  <c r="G15" i="14"/>
  <c r="G6" i="14"/>
  <c r="G19" i="14"/>
  <c r="G11" i="14"/>
  <c r="G10" i="14"/>
  <c r="C110" i="14"/>
  <c r="G20" i="14"/>
  <c r="G8" i="14"/>
  <c r="E4" i="14"/>
  <c r="H4" i="14"/>
  <c r="G97" i="14"/>
  <c r="G81" i="14"/>
  <c r="G86" i="14"/>
  <c r="G87" i="14"/>
  <c r="G84" i="14"/>
  <c r="G89" i="14"/>
  <c r="G94" i="14"/>
  <c r="G95" i="14"/>
  <c r="G96" i="14"/>
  <c r="G98" i="14"/>
  <c r="G83" i="14"/>
  <c r="G93" i="14"/>
  <c r="G82" i="14"/>
  <c r="G88" i="14"/>
  <c r="C105" i="14"/>
  <c r="C117" i="14"/>
  <c r="C114" i="14"/>
  <c r="C107" i="14"/>
  <c r="C106" i="14"/>
  <c r="C104" i="14"/>
  <c r="C8" i="14"/>
  <c r="C11" i="14"/>
  <c r="C22" i="14"/>
  <c r="C6" i="14"/>
  <c r="G9" i="14"/>
  <c r="D4" i="14"/>
  <c r="F40" i="14"/>
  <c r="F33" i="14"/>
  <c r="F32" i="14"/>
  <c r="F31" i="14"/>
  <c r="F26" i="14"/>
  <c r="G33" i="14"/>
  <c r="G29" i="14"/>
  <c r="G25" i="14"/>
  <c r="G39" i="14"/>
  <c r="C14" i="14"/>
  <c r="C7" i="14"/>
  <c r="C12" i="14"/>
  <c r="C115" i="14"/>
  <c r="C102" i="14"/>
  <c r="C101" i="14"/>
  <c r="F58" i="14"/>
  <c r="F54" i="14"/>
  <c r="F50" i="14"/>
  <c r="F46" i="14"/>
  <c r="F60" i="14"/>
  <c r="F56" i="14"/>
  <c r="F52" i="14"/>
  <c r="F48" i="14"/>
  <c r="F44" i="14"/>
  <c r="F53" i="14"/>
  <c r="F45" i="14"/>
  <c r="F57" i="14"/>
  <c r="F49" i="14"/>
  <c r="C79" i="14"/>
  <c r="C63" i="14"/>
  <c r="C78" i="14"/>
  <c r="C77" i="14"/>
  <c r="C76" i="14"/>
  <c r="C71" i="14"/>
  <c r="C69" i="14"/>
  <c r="C68" i="14"/>
  <c r="C66" i="14"/>
  <c r="C64" i="14"/>
  <c r="C65" i="14"/>
  <c r="C67" i="14"/>
  <c r="C62" i="14"/>
  <c r="G14" i="14"/>
  <c r="G22" i="14"/>
  <c r="G12" i="14"/>
  <c r="G38" i="14"/>
  <c r="G26" i="14"/>
  <c r="G31" i="14"/>
  <c r="G36" i="14"/>
  <c r="F35" i="14"/>
  <c r="F25" i="14"/>
  <c r="F39" i="14"/>
  <c r="E27" i="14"/>
  <c r="E32" i="14"/>
  <c r="E37" i="14"/>
  <c r="D99" i="14"/>
  <c r="I4" i="14"/>
  <c r="D33" i="14"/>
  <c r="D29" i="14"/>
  <c r="D25" i="14"/>
  <c r="D38" i="14"/>
  <c r="C5" i="14"/>
  <c r="C18" i="14"/>
  <c r="C15" i="14"/>
  <c r="C16" i="14"/>
  <c r="C100" i="14"/>
  <c r="C112" i="14"/>
  <c r="C109" i="14"/>
  <c r="F87" i="14"/>
  <c r="E97" i="14"/>
  <c r="G92" i="14"/>
  <c r="F43" i="14"/>
  <c r="F59" i="14"/>
  <c r="C50" i="14"/>
  <c r="C70" i="14"/>
  <c r="C75" i="14"/>
  <c r="C84" i="14"/>
  <c r="G46" i="14"/>
  <c r="F20" i="22"/>
  <c r="F14" i="22"/>
  <c r="C41" i="22"/>
  <c r="C44" i="22"/>
  <c r="C43" i="22"/>
  <c r="C48" i="22"/>
  <c r="C42" i="22"/>
  <c r="G60" i="14"/>
  <c r="G44" i="14"/>
  <c r="G49" i="14"/>
  <c r="G50" i="14"/>
  <c r="G59" i="14"/>
  <c r="G52" i="14"/>
  <c r="G57" i="14"/>
  <c r="G58" i="14"/>
  <c r="G51" i="14"/>
  <c r="G47" i="22"/>
  <c r="G45" i="22"/>
  <c r="G44" i="22"/>
  <c r="G46" i="22"/>
  <c r="G41" i="22"/>
  <c r="F29" i="22"/>
  <c r="F27" i="22"/>
  <c r="F23" i="22"/>
  <c r="C4" i="22"/>
  <c r="D4" i="22"/>
  <c r="E4" i="22"/>
  <c r="F4" i="22"/>
  <c r="H4" i="22"/>
  <c r="H3" i="22" s="1"/>
  <c r="F31" i="22"/>
  <c r="F33" i="22" s="1"/>
  <c r="G31" i="22"/>
  <c r="C16" i="22"/>
  <c r="E40" i="22"/>
  <c r="D94" i="14"/>
  <c r="D81" i="14"/>
  <c r="D97" i="14"/>
  <c r="D96" i="14"/>
  <c r="D45" i="14"/>
  <c r="D56" i="14"/>
  <c r="D51" i="14"/>
  <c r="G61" i="14"/>
  <c r="D61" i="14"/>
  <c r="E61" i="14"/>
  <c r="C15" i="22"/>
  <c r="C18" i="22"/>
  <c r="E23" i="22"/>
  <c r="F40" i="22"/>
  <c r="C22" i="22"/>
  <c r="H22" i="22"/>
  <c r="D40" i="22"/>
  <c r="G23" i="22"/>
  <c r="D29" i="22"/>
  <c r="D25" i="22"/>
  <c r="D27" i="22"/>
  <c r="D23" i="22"/>
  <c r="D28" i="22"/>
  <c r="D24" i="22"/>
  <c r="D30" i="22"/>
  <c r="D26" i="22"/>
  <c r="C50" i="22"/>
  <c r="C52" i="22"/>
  <c r="C55" i="22"/>
  <c r="C57" i="22"/>
  <c r="C51" i="22"/>
  <c r="C53" i="22"/>
  <c r="C54" i="22"/>
  <c r="C56" i="22"/>
  <c r="C8" i="22"/>
  <c r="C6" i="22"/>
  <c r="C7" i="22"/>
  <c r="C5" i="22"/>
  <c r="C11" i="22"/>
  <c r="C9" i="22"/>
  <c r="C12" i="22"/>
  <c r="C10" i="22"/>
  <c r="G19" i="22"/>
  <c r="G20" i="22"/>
  <c r="G17" i="22"/>
  <c r="G16" i="22"/>
  <c r="G18" i="22"/>
  <c r="G15" i="22"/>
  <c r="G21" i="22"/>
  <c r="G14" i="22"/>
  <c r="F36" i="22"/>
  <c r="F38" i="22"/>
  <c r="F17" i="22"/>
  <c r="F21" i="22"/>
  <c r="E26" i="22"/>
  <c r="E30" i="22"/>
  <c r="F26" i="22"/>
  <c r="F30" i="22"/>
  <c r="D44" i="22"/>
  <c r="E44" i="22"/>
  <c r="E48" i="22"/>
  <c r="F3" i="22"/>
  <c r="F8" i="22"/>
  <c r="F12" i="22"/>
  <c r="G26" i="22"/>
  <c r="G30" i="22"/>
  <c r="F15" i="22"/>
  <c r="F19" i="22"/>
  <c r="E24" i="22"/>
  <c r="E28" i="22"/>
  <c r="F24" i="22"/>
  <c r="F28" i="22"/>
  <c r="D46" i="22"/>
  <c r="E42" i="22"/>
  <c r="E46" i="22"/>
  <c r="I31" i="22"/>
  <c r="I39" i="22" s="1"/>
  <c r="H31" i="22"/>
  <c r="H39" i="22" s="1"/>
  <c r="E13" i="22"/>
  <c r="E31" i="22"/>
  <c r="F6" i="22"/>
  <c r="F10" i="22"/>
  <c r="G24" i="22"/>
  <c r="G28" i="22"/>
  <c r="F16" i="22"/>
  <c r="C14" i="22"/>
  <c r="E7" i="22"/>
  <c r="E25" i="22"/>
  <c r="C27" i="22"/>
  <c r="F25" i="22"/>
  <c r="F44" i="22"/>
  <c r="C46" i="22"/>
  <c r="G38" i="22"/>
  <c r="G43" i="22"/>
  <c r="E43" i="22"/>
  <c r="D49" i="22"/>
  <c r="D31" i="22"/>
  <c r="C31" i="22"/>
  <c r="G4" i="22"/>
  <c r="I13" i="22"/>
  <c r="D13" i="22"/>
  <c r="F7" i="22"/>
  <c r="G25" i="22"/>
  <c r="D47" i="22" l="1"/>
  <c r="D45" i="22"/>
  <c r="D41" i="22"/>
  <c r="D11" i="22"/>
  <c r="D10" i="22"/>
  <c r="D5" i="22"/>
  <c r="D8" i="22"/>
  <c r="D3" i="22"/>
  <c r="D9" i="22"/>
  <c r="D6" i="22"/>
  <c r="D12" i="22"/>
  <c r="F35" i="22"/>
  <c r="F37" i="22"/>
  <c r="C26" i="22"/>
  <c r="C29" i="22"/>
  <c r="C25" i="22"/>
  <c r="C23" i="22"/>
  <c r="C24" i="22"/>
  <c r="C30" i="22"/>
  <c r="C28" i="22"/>
  <c r="D48" i="22"/>
  <c r="F34" i="22"/>
  <c r="F32" i="22"/>
  <c r="F46" i="22"/>
  <c r="F47" i="22"/>
  <c r="F45" i="22"/>
  <c r="F43" i="22"/>
  <c r="F41" i="22"/>
  <c r="F48" i="22"/>
  <c r="F42" i="22"/>
  <c r="E68" i="14"/>
  <c r="E69" i="14"/>
  <c r="E70" i="14"/>
  <c r="E63" i="14"/>
  <c r="E76" i="14"/>
  <c r="E77" i="14"/>
  <c r="E78" i="14"/>
  <c r="E62" i="14"/>
  <c r="E71" i="14"/>
  <c r="E64" i="14"/>
  <c r="E66" i="14"/>
  <c r="E65" i="14"/>
  <c r="E67" i="14"/>
  <c r="E72" i="14"/>
  <c r="E75" i="14"/>
  <c r="E73" i="14"/>
  <c r="E74" i="14"/>
  <c r="E79" i="14"/>
  <c r="G37" i="22"/>
  <c r="G39" i="22"/>
  <c r="G35" i="22"/>
  <c r="G36" i="22"/>
  <c r="G33" i="22"/>
  <c r="G32" i="22"/>
  <c r="G34" i="22"/>
  <c r="E11" i="22"/>
  <c r="E9" i="22"/>
  <c r="E8" i="22"/>
  <c r="E10" i="22"/>
  <c r="E5" i="22"/>
  <c r="E3" i="22"/>
  <c r="E6" i="22"/>
  <c r="E12" i="22"/>
  <c r="I9" i="14"/>
  <c r="I3" i="14"/>
  <c r="D21" i="14"/>
  <c r="D17" i="14"/>
  <c r="D13" i="14"/>
  <c r="D9" i="14"/>
  <c r="D5" i="14"/>
  <c r="D3" i="14"/>
  <c r="D18" i="14"/>
  <c r="D12" i="14"/>
  <c r="D7" i="14"/>
  <c r="D22" i="14"/>
  <c r="D16" i="14"/>
  <c r="D11" i="14"/>
  <c r="D6" i="14"/>
  <c r="D20" i="14"/>
  <c r="D15" i="14"/>
  <c r="D19" i="14"/>
  <c r="D14" i="14"/>
  <c r="D8" i="14"/>
  <c r="D10" i="14"/>
  <c r="D79" i="14"/>
  <c r="D75" i="14"/>
  <c r="D71" i="14"/>
  <c r="D67" i="14"/>
  <c r="D63" i="14"/>
  <c r="D77" i="14"/>
  <c r="D73" i="14"/>
  <c r="D69" i="14"/>
  <c r="D65" i="14"/>
  <c r="D74" i="14"/>
  <c r="D66" i="14"/>
  <c r="D78" i="14"/>
  <c r="D70" i="14"/>
  <c r="D62" i="14"/>
  <c r="D76" i="14"/>
  <c r="D68" i="14"/>
  <c r="D72" i="14"/>
  <c r="D64" i="14"/>
  <c r="D43" i="22"/>
  <c r="D7" i="22"/>
  <c r="D42" i="22"/>
  <c r="F39" i="22"/>
  <c r="G70" i="14"/>
  <c r="G75" i="14"/>
  <c r="G76" i="14"/>
  <c r="G69" i="14"/>
  <c r="G78" i="14"/>
  <c r="G62" i="14"/>
  <c r="G67" i="14"/>
  <c r="G68" i="14"/>
  <c r="G77" i="14"/>
  <c r="G71" i="14"/>
  <c r="G73" i="14"/>
  <c r="G66" i="14"/>
  <c r="G72" i="14"/>
  <c r="G79" i="14"/>
  <c r="G63" i="14"/>
  <c r="G64" i="14"/>
  <c r="G74" i="14"/>
  <c r="G65" i="14"/>
  <c r="E47" i="22"/>
  <c r="E45" i="22"/>
  <c r="E41" i="22"/>
  <c r="H3" i="14"/>
  <c r="H9" i="14"/>
  <c r="D116" i="14"/>
  <c r="D112" i="14"/>
  <c r="D108" i="14"/>
  <c r="D104" i="14"/>
  <c r="D100" i="14"/>
  <c r="D114" i="14"/>
  <c r="D109" i="14"/>
  <c r="D103" i="14"/>
  <c r="D113" i="14"/>
  <c r="D107" i="14"/>
  <c r="D102" i="14"/>
  <c r="D111" i="14"/>
  <c r="D101" i="14"/>
  <c r="D115" i="14"/>
  <c r="D110" i="14"/>
  <c r="D105" i="14"/>
  <c r="D117" i="14"/>
  <c r="D106" i="14"/>
  <c r="F11" i="22"/>
  <c r="F5" i="22"/>
  <c r="F9" i="22"/>
  <c r="E21" i="14"/>
  <c r="E17" i="14"/>
  <c r="E13" i="14"/>
  <c r="E9" i="14"/>
  <c r="E5" i="14"/>
  <c r="E18" i="14"/>
  <c r="E12" i="14"/>
  <c r="E6" i="14"/>
  <c r="E3" i="14"/>
  <c r="E22" i="14"/>
  <c r="E16" i="14"/>
  <c r="E11" i="14"/>
  <c r="E15" i="14"/>
  <c r="E8" i="14"/>
  <c r="E19" i="14"/>
  <c r="E14" i="14"/>
  <c r="E7" i="14"/>
  <c r="E20" i="14"/>
  <c r="E10" i="14"/>
  <c r="D20" i="22"/>
  <c r="D16" i="22"/>
  <c r="D18" i="22"/>
  <c r="D19" i="22"/>
  <c r="D15" i="22"/>
  <c r="D14" i="22"/>
  <c r="D21" i="22"/>
  <c r="D17" i="22"/>
  <c r="D37" i="22"/>
  <c r="D36" i="22"/>
  <c r="D35" i="22"/>
  <c r="D34" i="22"/>
  <c r="D33" i="22"/>
  <c r="D32" i="22"/>
  <c r="D39" i="22"/>
  <c r="D38" i="22"/>
  <c r="E20" i="22"/>
  <c r="E16" i="22"/>
  <c r="E18" i="22"/>
  <c r="E14" i="22"/>
  <c r="E19" i="22"/>
  <c r="E15" i="22"/>
  <c r="E21" i="22"/>
  <c r="E17" i="22"/>
  <c r="D53" i="22"/>
  <c r="D57" i="22"/>
  <c r="D52" i="22"/>
  <c r="D55" i="22"/>
  <c r="D51" i="22"/>
  <c r="D56" i="22"/>
  <c r="D54" i="22"/>
  <c r="D50" i="22"/>
  <c r="G12" i="22"/>
  <c r="G8" i="22"/>
  <c r="G3" i="22"/>
  <c r="G6" i="22"/>
  <c r="G11" i="22"/>
  <c r="G7" i="22"/>
  <c r="G10" i="22"/>
  <c r="G5" i="22"/>
  <c r="G9" i="22"/>
  <c r="C34" i="22"/>
  <c r="C39" i="22"/>
  <c r="C37" i="22"/>
  <c r="C36" i="22"/>
  <c r="C33" i="22"/>
  <c r="C35" i="22"/>
  <c r="C38" i="22"/>
  <c r="C32" i="22"/>
  <c r="E37" i="22"/>
  <c r="E33" i="22"/>
  <c r="E36" i="22"/>
  <c r="E32" i="22"/>
  <c r="E35" i="22"/>
  <c r="E39" i="22"/>
  <c r="E38" i="22"/>
  <c r="E34" i="22"/>
</calcChain>
</file>

<file path=xl/sharedStrings.xml><?xml version="1.0" encoding="utf-8"?>
<sst xmlns="http://schemas.openxmlformats.org/spreadsheetml/2006/main" count="1974" uniqueCount="148">
  <si>
    <t>Notes:</t>
  </si>
  <si>
    <t>MONDAY</t>
  </si>
  <si>
    <t>January</t>
  </si>
  <si>
    <t>Monday</t>
  </si>
  <si>
    <t>Tuesday</t>
  </si>
  <si>
    <t>Wednesday</t>
  </si>
  <si>
    <t>Thursday</t>
  </si>
  <si>
    <t>Friday</t>
  </si>
  <si>
    <t>COVER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</si>
  <si>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</si>
  <si>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</si>
  <si>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</si>
  <si>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</si>
  <si>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</si>
  <si>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</si>
  <si>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</si>
  <si>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</si>
  <si>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</si>
  <si>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</si>
  <si>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</si>
  <si>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</si>
  <si>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</si>
  <si>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</si>
  <si>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</si>
  <si>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</si>
  <si>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</si>
  <si>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</si>
  <si>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</si>
  <si>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</si>
  <si>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</si>
  <si>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</si>
  <si>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</si>
  <si>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</si>
  <si>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</si>
  <si>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</si>
  <si>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</si>
  <si>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</si>
  <si>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</si>
  <si>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</si>
  <si>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</si>
  <si>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</si>
  <si>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</si>
  <si>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</si>
  <si>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</si>
  <si>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</si>
  <si>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</si>
  <si>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CRITICAL CARE TEAM</t>
  </si>
  <si>
    <t>ICU</t>
  </si>
  <si>
    <t>ICU / CARDIOLOGY</t>
  </si>
  <si>
    <t>(8am-4.30pm) CARDIOLOGY</t>
  </si>
  <si>
    <t>(8am-4.30pm) EMERGENCY</t>
  </si>
  <si>
    <t>9. The data from this spreadsheet also automatically feeds into the '2017_Pharmacy Department Roster' (overall A3 roster)</t>
  </si>
  <si>
    <t>10. The data from this spreadsheet also automatically feeds into the '2017_Avaliable Staff Roster' (i.e. spares roster)</t>
  </si>
  <si>
    <t>Tin</t>
  </si>
  <si>
    <t>qq</t>
  </si>
  <si>
    <t>public holiday</t>
  </si>
  <si>
    <t>STUDENT/INTERN</t>
  </si>
  <si>
    <t>July</t>
  </si>
  <si>
    <t>Nicholas</t>
  </si>
  <si>
    <t>Huda</t>
  </si>
  <si>
    <t>A.Tran</t>
  </si>
  <si>
    <t>Aseel</t>
  </si>
  <si>
    <t>INTERN</t>
  </si>
  <si>
    <t>Stuart</t>
  </si>
  <si>
    <t>Resident assessment</t>
  </si>
  <si>
    <t xml:space="preserve">(8am-4.30pm) CTS </t>
  </si>
  <si>
    <t>Ashleigh</t>
  </si>
  <si>
    <t>M.Phung</t>
  </si>
  <si>
    <t>EMERGENCY / DISPENSARY</t>
  </si>
  <si>
    <t>J.Yang</t>
  </si>
  <si>
    <t>Kelly</t>
  </si>
  <si>
    <t>CTS Training</t>
  </si>
  <si>
    <t>M.Phung/Huda</t>
  </si>
  <si>
    <t>Sylvia</t>
  </si>
  <si>
    <t>Aseel/Meng</t>
  </si>
  <si>
    <t>Janki</t>
  </si>
  <si>
    <t>Meng</t>
  </si>
  <si>
    <t>ADO / SUPPORT</t>
  </si>
  <si>
    <t>ADO ROSTERED</t>
  </si>
  <si>
    <t>HOMR ADOS ROSTERED</t>
  </si>
  <si>
    <t>Khoa (Cardiology)</t>
  </si>
  <si>
    <t>Therese</t>
  </si>
  <si>
    <t>Victoria</t>
  </si>
  <si>
    <t>Kosta</t>
  </si>
  <si>
    <t>A.Tran (+PAC h/o)</t>
  </si>
  <si>
    <t>Melissa Chhor (RMIT) CTS</t>
  </si>
  <si>
    <t>ADO</t>
  </si>
  <si>
    <t>MENG (Mon/Tues)</t>
  </si>
  <si>
    <t>Huda (Wed-Fri)</t>
  </si>
  <si>
    <t>Vi Mai</t>
  </si>
  <si>
    <t>HOMR:</t>
  </si>
  <si>
    <t>Sophia</t>
  </si>
  <si>
    <t>Amelia</t>
  </si>
  <si>
    <t>V.Mai</t>
  </si>
  <si>
    <t>V.Mai/Therese</t>
  </si>
  <si>
    <t>V.Mai/Therese/Aseel</t>
  </si>
  <si>
    <t>V.Mai/Aseel</t>
  </si>
  <si>
    <t>Public holiday</t>
  </si>
  <si>
    <t>V.Mai/Aseel/Amelia</t>
  </si>
  <si>
    <t>Huda/Amelia</t>
  </si>
  <si>
    <t>V.Mai/Aseel/Sophia</t>
  </si>
  <si>
    <t>Aseel/Sophia</t>
  </si>
  <si>
    <t>Nicholas &gt;12:30pm</t>
  </si>
  <si>
    <t>Nicholas &lt;12:30pm</t>
  </si>
  <si>
    <t>M.Phung (ICU pm)</t>
  </si>
  <si>
    <t>Huda*</t>
  </si>
  <si>
    <t>M.Phung*</t>
  </si>
  <si>
    <t>Critical care support</t>
  </si>
  <si>
    <t>Jesslyn -LS Cardiology</t>
  </si>
  <si>
    <t>T.Vo</t>
  </si>
  <si>
    <t>T.Vo/Sophia</t>
  </si>
  <si>
    <t>T.Vo*</t>
  </si>
  <si>
    <t>Stephanie Gradovec (RMIT) CTS</t>
  </si>
  <si>
    <t>Stephanie Gradovec (RMIT) CTS &lt;2pm</t>
  </si>
  <si>
    <t>Kosta(ClinCat)</t>
  </si>
  <si>
    <t>T.Vo(ClinCat)</t>
  </si>
  <si>
    <t>T.Vo (ClinCat)</t>
  </si>
  <si>
    <t>Nicholas (ClinCat)</t>
  </si>
  <si>
    <t>Tinh (Cardiology)</t>
  </si>
  <si>
    <t>&lt;12pm T.Vo</t>
  </si>
  <si>
    <t>&lt;12pm Aseel / &gt;12pm T.Vo</t>
  </si>
  <si>
    <t>&gt;12pm Aseel</t>
  </si>
  <si>
    <t>S.Rajendra</t>
  </si>
  <si>
    <t>Meghana</t>
  </si>
  <si>
    <t>Mohammed</t>
  </si>
  <si>
    <t>Emese (PEP) CTS</t>
  </si>
  <si>
    <t>Natalie (PEP) Cardiology</t>
  </si>
  <si>
    <t>Abbas (PEP) ED</t>
  </si>
  <si>
    <t>Therese (ClinCat)</t>
  </si>
  <si>
    <t>Milad (RMIT) ICU</t>
  </si>
  <si>
    <t>Nicholas &gt; 12:30pm</t>
  </si>
  <si>
    <t>T.Vo &lt;12:30pm</t>
  </si>
  <si>
    <t>Silvana</t>
  </si>
  <si>
    <t>blocked</t>
  </si>
  <si>
    <t>Huda/V.Mai</t>
  </si>
  <si>
    <t>Wendy Yao (StEPs) CTS</t>
  </si>
  <si>
    <t>Emily (Cardiology)/Anne (ICU)</t>
  </si>
  <si>
    <t>Shirley (StEPs) Cardiology</t>
  </si>
  <si>
    <t>EMR</t>
  </si>
  <si>
    <t>T.Vo (11.15-1.15)</t>
  </si>
  <si>
    <t>T.Vo / Meng (11.15-1.15)</t>
  </si>
  <si>
    <t>V.Mai*</t>
  </si>
  <si>
    <t>Aseel &gt;12:30</t>
  </si>
  <si>
    <t>Aseel*</t>
  </si>
  <si>
    <t>Brindha / Aseel &lt;12.30</t>
  </si>
  <si>
    <t>Eugene</t>
  </si>
  <si>
    <t>Brindha</t>
  </si>
  <si>
    <t>Blocked by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</si>
</sst>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2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  <font>
      <b/>
      <sz val="11"/>
      <name val="Trebuchet MS"/>
      <family val="2"/>
      <scheme val="minor"/>
    </font>
    <font>
      <b/>
      <sz val="14"/>
      <name val="Trebuchet MS"/>
      <family val="2"/>
      <scheme val="minor"/>
    </font>
    <font>
      <sz val="14"/>
      <name val="Trebuchet MS"/>
      <family val="2"/>
      <scheme val="minor"/>
    </font>
    <font>
      <sz val="14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111">
    <xf numFmtId="0" fontId="0" fillId="0" borderId="0" xfId="0"/>
    <xf numFmtId="165" fontId="16" fillId="0" borderId="7" xfId="13" applyNumberFormat="1" applyFont="1" applyBorder="1" applyAlignment="1">
      <alignment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166" fontId="17" fillId="9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19" fillId="0" borderId="0" xfId="0" applyNumberFormat="1" applyFont="1"/>
    <xf numFmtId="14" fontId="20" fillId="0" borderId="0" xfId="0" applyNumberFormat="1" applyFont="1"/>
    <xf numFmtId="0" fontId="21" fillId="0" borderId="0" xfId="0" applyFont="1"/>
    <xf numFmtId="0" fontId="21" fillId="0" borderId="0" xfId="0" applyFont="1" applyFill="1"/>
    <xf numFmtId="0" fontId="21" fillId="0" borderId="0" xfId="0" applyFont="1" applyBorder="1"/>
    <xf numFmtId="0" fontId="22" fillId="0" borderId="0" xfId="0" applyFont="1"/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14" fontId="15" fillId="0" borderId="7" xfId="13" applyNumberFormat="1" applyFont="1" applyBorder="1" applyAlignment="1">
      <alignment horizontal="center" vertical="center" wrapText="1"/>
    </xf>
    <xf numFmtId="0" fontId="15" fillId="0" borderId="7" xfId="13" applyFont="1" applyBorder="1" applyAlignment="1">
      <alignment horizontal="center" vertical="center" wrapText="1"/>
    </xf>
    <xf numFmtId="0" fontId="15" fillId="8" borderId="7" xfId="13" applyFont="1" applyFill="1" applyBorder="1" applyAlignment="1">
      <alignment horizontal="center" vertical="center" wrapText="1"/>
    </xf>
    <xf numFmtId="0" fontId="15" fillId="0" borderId="0" xfId="13" applyFont="1" applyFill="1" applyBorder="1" applyAlignment="1">
      <alignment horizontal="center" vertical="center" wrapText="1"/>
    </xf>
    <xf numFmtId="0" fontId="15" fillId="10" borderId="7" xfId="13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165" fontId="23" fillId="8" borderId="7" xfId="13" applyNumberFormat="1" applyFont="1" applyFill="1" applyBorder="1" applyAlignment="1">
      <alignment horizontal="center" vertical="center"/>
    </xf>
    <xf numFmtId="165" fontId="17" fillId="8" borderId="0" xfId="13" applyNumberFormat="1" applyFont="1" applyFill="1" applyBorder="1" applyAlignment="1">
      <alignment horizontal="center" vertical="center"/>
    </xf>
    <xf numFmtId="165" fontId="16" fillId="8" borderId="8" xfId="13" applyNumberFormat="1" applyFont="1" applyFill="1" applyBorder="1" applyAlignment="1">
      <alignment horizontal="center" vertical="center"/>
    </xf>
    <xf numFmtId="0" fontId="21" fillId="0" borderId="0" xfId="0" applyNumberFormat="1" applyFont="1" applyBorder="1"/>
    <xf numFmtId="0" fontId="0" fillId="0" borderId="0" xfId="0" applyNumberFormat="1" applyBorder="1"/>
    <xf numFmtId="0" fontId="15" fillId="0" borderId="0" xfId="13" applyNumberFormat="1" applyFont="1" applyFill="1" applyBorder="1" applyAlignment="1">
      <alignment horizontal="center" vertical="center" wrapText="1"/>
    </xf>
    <xf numFmtId="0" fontId="16" fillId="0" borderId="0" xfId="13" applyNumberFormat="1" applyFont="1" applyFill="1" applyBorder="1" applyAlignment="1">
      <alignment horizontal="center" vertical="center"/>
    </xf>
    <xf numFmtId="14" fontId="16" fillId="8" borderId="7" xfId="13" applyNumberFormat="1" applyFont="1" applyFill="1" applyBorder="1" applyAlignment="1">
      <alignment horizontal="center" vertical="center"/>
    </xf>
    <xf numFmtId="165" fontId="16" fillId="8" borderId="7" xfId="13" applyNumberFormat="1" applyFont="1" applyFill="1" applyBorder="1" applyAlignment="1">
      <alignment vertical="center"/>
    </xf>
    <xf numFmtId="14" fontId="16" fillId="11" borderId="7" xfId="13" applyNumberFormat="1" applyFont="1" applyFill="1" applyBorder="1" applyAlignment="1">
      <alignment horizontal="center" vertical="center"/>
    </xf>
    <xf numFmtId="165" fontId="16" fillId="11" borderId="7" xfId="13" applyNumberFormat="1" applyFont="1" applyFill="1" applyBorder="1" applyAlignment="1">
      <alignment vertical="center"/>
    </xf>
    <xf numFmtId="165" fontId="16" fillId="11" borderId="7" xfId="13" applyNumberFormat="1" applyFont="1" applyFill="1" applyBorder="1" applyAlignment="1">
      <alignment horizontal="center" vertical="center"/>
    </xf>
    <xf numFmtId="165" fontId="17" fillId="11" borderId="7" xfId="13" applyNumberFormat="1" applyFont="1" applyFill="1" applyBorder="1" applyAlignment="1">
      <alignment horizontal="center" vertical="center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38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Med%20Info_Inpatients_HOM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xx Calendar"/>
      <sheetName val="2017_xx Leave Roster"/>
      <sheetName val="2017_Med Info_Inpatients_HOMR"/>
    </sheetNames>
    <definedNames>
      <definedName name="DailyRoster" refersTo="='Daily Roster'!$1:$1048576"/>
    </definedNames>
    <sheetDataSet>
      <sheetData sheetId="0">
        <row r="1">
          <cell r="A1">
            <v>0</v>
          </cell>
          <cell r="Y1">
            <v>0</v>
          </cell>
          <cell r="Z1" t="str">
            <v>LATE SHIFT</v>
          </cell>
        </row>
        <row r="2">
          <cell r="Y2">
            <v>0</v>
          </cell>
          <cell r="Z2">
            <v>0</v>
          </cell>
        </row>
        <row r="3">
          <cell r="Y3">
            <v>0</v>
          </cell>
          <cell r="Z3">
            <v>0</v>
          </cell>
        </row>
        <row r="4">
          <cell r="Y4">
            <v>0</v>
          </cell>
          <cell r="Z4">
            <v>0</v>
          </cell>
        </row>
        <row r="5">
          <cell r="Y5">
            <v>0</v>
          </cell>
          <cell r="Z5">
            <v>0</v>
          </cell>
        </row>
        <row r="6">
          <cell r="Y6">
            <v>0</v>
          </cell>
          <cell r="Z6">
            <v>0</v>
          </cell>
        </row>
        <row r="7">
          <cell r="Y7">
            <v>0</v>
          </cell>
          <cell r="Z7">
            <v>0</v>
          </cell>
        </row>
        <row r="8">
          <cell r="Y8">
            <v>0</v>
          </cell>
          <cell r="Z8">
            <v>0</v>
          </cell>
        </row>
        <row r="9">
          <cell r="Y9">
            <v>0</v>
          </cell>
          <cell r="Z9">
            <v>0</v>
          </cell>
        </row>
        <row r="10">
          <cell r="Y10">
            <v>0</v>
          </cell>
          <cell r="Z10">
            <v>0</v>
          </cell>
        </row>
        <row r="11">
          <cell r="Y11">
            <v>0</v>
          </cell>
          <cell r="Z11">
            <v>0</v>
          </cell>
        </row>
        <row r="12">
          <cell r="Y12">
            <v>0</v>
          </cell>
          <cell r="Z12">
            <v>0</v>
          </cell>
        </row>
        <row r="13">
          <cell r="Y13">
            <v>0</v>
          </cell>
          <cell r="Z13">
            <v>0</v>
          </cell>
        </row>
        <row r="14">
          <cell r="Y14">
            <v>0</v>
          </cell>
          <cell r="Z14">
            <v>0</v>
          </cell>
        </row>
        <row r="15">
          <cell r="Y15">
            <v>0</v>
          </cell>
          <cell r="Z15">
            <v>0</v>
          </cell>
        </row>
        <row r="16">
          <cell r="Y16">
            <v>0</v>
          </cell>
          <cell r="Z16">
            <v>0</v>
          </cell>
        </row>
        <row r="17">
          <cell r="Y17">
            <v>0</v>
          </cell>
          <cell r="Z17">
            <v>0</v>
          </cell>
        </row>
        <row r="18">
          <cell r="Y18">
            <v>0</v>
          </cell>
          <cell r="Z18">
            <v>0</v>
          </cell>
        </row>
        <row r="19">
          <cell r="Y19">
            <v>0</v>
          </cell>
          <cell r="Z19">
            <v>0</v>
          </cell>
        </row>
        <row r="20">
          <cell r="Y20">
            <v>0</v>
          </cell>
          <cell r="Z20">
            <v>0</v>
          </cell>
        </row>
        <row r="21">
          <cell r="Y21">
            <v>0</v>
          </cell>
          <cell r="Z21">
            <v>0</v>
          </cell>
        </row>
        <row r="22">
          <cell r="Y22">
            <v>0</v>
          </cell>
          <cell r="Z22">
            <v>0</v>
          </cell>
        </row>
        <row r="23">
          <cell r="Y23">
            <v>0</v>
          </cell>
          <cell r="Z23">
            <v>0</v>
          </cell>
        </row>
        <row r="24">
          <cell r="Y24">
            <v>0</v>
          </cell>
          <cell r="Z24">
            <v>0</v>
          </cell>
        </row>
        <row r="25">
          <cell r="Y25">
            <v>0</v>
          </cell>
          <cell r="Z25">
            <v>0</v>
          </cell>
        </row>
        <row r="26">
          <cell r="Y26">
            <v>0</v>
          </cell>
          <cell r="Z26">
            <v>0</v>
          </cell>
        </row>
        <row r="27">
          <cell r="Y27">
            <v>0</v>
          </cell>
          <cell r="Z27">
            <v>0</v>
          </cell>
        </row>
        <row r="28">
          <cell r="Y28">
            <v>0</v>
          </cell>
          <cell r="Z28">
            <v>0</v>
          </cell>
        </row>
        <row r="29">
          <cell r="Y29">
            <v>0</v>
          </cell>
          <cell r="Z29">
            <v>0</v>
          </cell>
        </row>
        <row r="30">
          <cell r="Y30">
            <v>0</v>
          </cell>
          <cell r="Z30">
            <v>0</v>
          </cell>
        </row>
        <row r="31">
          <cell r="Y31">
            <v>0</v>
          </cell>
          <cell r="Z31">
            <v>0</v>
          </cell>
        </row>
        <row r="32">
          <cell r="Y32">
            <v>0</v>
          </cell>
          <cell r="Z32">
            <v>0</v>
          </cell>
        </row>
        <row r="33">
          <cell r="Y33">
            <v>0</v>
          </cell>
          <cell r="Z33">
            <v>0</v>
          </cell>
        </row>
        <row r="34">
          <cell r="Y34">
            <v>0</v>
          </cell>
          <cell r="Z34">
            <v>0</v>
          </cell>
        </row>
        <row r="35">
          <cell r="Y35">
            <v>0</v>
          </cell>
          <cell r="Z35">
            <v>0</v>
          </cell>
        </row>
        <row r="36">
          <cell r="Y36">
            <v>0</v>
          </cell>
          <cell r="Z36">
            <v>0</v>
          </cell>
        </row>
        <row r="37">
          <cell r="Y37">
            <v>0</v>
          </cell>
          <cell r="Z37">
            <v>0</v>
          </cell>
        </row>
        <row r="38">
          <cell r="Y38">
            <v>0</v>
          </cell>
          <cell r="Z38">
            <v>0</v>
          </cell>
        </row>
        <row r="39">
          <cell r="Y39">
            <v>0</v>
          </cell>
          <cell r="Z39">
            <v>0</v>
          </cell>
        </row>
        <row r="40">
          <cell r="Y40">
            <v>0</v>
          </cell>
          <cell r="Z40">
            <v>0</v>
          </cell>
        </row>
        <row r="41">
          <cell r="Y41">
            <v>0</v>
          </cell>
          <cell r="Z41">
            <v>0</v>
          </cell>
        </row>
        <row r="42">
          <cell r="Y42">
            <v>0</v>
          </cell>
          <cell r="Z42">
            <v>0</v>
          </cell>
        </row>
        <row r="43">
          <cell r="Y43">
            <v>0</v>
          </cell>
          <cell r="Z43">
            <v>0</v>
          </cell>
        </row>
        <row r="44">
          <cell r="Y44">
            <v>0</v>
          </cell>
          <cell r="Z44">
            <v>0</v>
          </cell>
        </row>
        <row r="45">
          <cell r="Y45">
            <v>0</v>
          </cell>
          <cell r="Z45">
            <v>0</v>
          </cell>
        </row>
        <row r="46">
          <cell r="Y46">
            <v>0</v>
          </cell>
          <cell r="Z46">
            <v>0</v>
          </cell>
        </row>
        <row r="47">
          <cell r="Y47">
            <v>0</v>
          </cell>
          <cell r="Z47">
            <v>0</v>
          </cell>
        </row>
        <row r="48">
          <cell r="Y48">
            <v>0</v>
          </cell>
          <cell r="Z48">
            <v>0</v>
          </cell>
        </row>
        <row r="49">
          <cell r="Y49">
            <v>0</v>
          </cell>
          <cell r="Z49">
            <v>0</v>
          </cell>
        </row>
        <row r="50">
          <cell r="Y50">
            <v>0</v>
          </cell>
          <cell r="Z50">
            <v>0</v>
          </cell>
        </row>
        <row r="51">
          <cell r="Y51">
            <v>0</v>
          </cell>
          <cell r="Z51">
            <v>0</v>
          </cell>
        </row>
        <row r="52">
          <cell r="Y52">
            <v>0</v>
          </cell>
          <cell r="Z52">
            <v>0</v>
          </cell>
        </row>
        <row r="53">
          <cell r="Y53">
            <v>0</v>
          </cell>
          <cell r="Z53">
            <v>0</v>
          </cell>
        </row>
        <row r="54">
          <cell r="Y54">
            <v>0</v>
          </cell>
          <cell r="Z54">
            <v>0</v>
          </cell>
        </row>
        <row r="55">
          <cell r="Y55">
            <v>0</v>
          </cell>
          <cell r="Z55">
            <v>0</v>
          </cell>
        </row>
        <row r="56">
          <cell r="Y56">
            <v>0</v>
          </cell>
          <cell r="Z56">
            <v>0</v>
          </cell>
        </row>
        <row r="57">
          <cell r="Z57">
            <v>0</v>
          </cell>
        </row>
        <row r="58">
          <cell r="Z58">
            <v>0</v>
          </cell>
        </row>
        <row r="59">
          <cell r="Z59">
            <v>0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0</v>
          </cell>
        </row>
        <row r="63">
          <cell r="Z63">
            <v>0</v>
          </cell>
        </row>
        <row r="64">
          <cell r="Z64">
            <v>0</v>
          </cell>
        </row>
        <row r="65">
          <cell r="Z65">
            <v>0</v>
          </cell>
        </row>
        <row r="66">
          <cell r="Z66">
            <v>0</v>
          </cell>
        </row>
        <row r="67">
          <cell r="Z67">
            <v>0</v>
          </cell>
        </row>
        <row r="68">
          <cell r="Z68">
            <v>0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</v>
          </cell>
        </row>
        <row r="72">
          <cell r="Z72">
            <v>0</v>
          </cell>
        </row>
        <row r="73">
          <cell r="Z73">
            <v>0</v>
          </cell>
        </row>
        <row r="74">
          <cell r="Z74">
            <v>0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0</v>
          </cell>
        </row>
        <row r="83">
          <cell r="Z83">
            <v>0</v>
          </cell>
        </row>
        <row r="84">
          <cell r="Z84">
            <v>0</v>
          </cell>
        </row>
        <row r="85">
          <cell r="Z85">
            <v>0</v>
          </cell>
        </row>
        <row r="86">
          <cell r="Z86">
            <v>0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</v>
          </cell>
        </row>
        <row r="90">
          <cell r="Z90">
            <v>0</v>
          </cell>
        </row>
        <row r="91">
          <cell r="Z91">
            <v>0</v>
          </cell>
        </row>
        <row r="92">
          <cell r="Z92">
            <v>0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</v>
          </cell>
        </row>
        <row r="99">
          <cell r="Z99">
            <v>0</v>
          </cell>
        </row>
        <row r="100">
          <cell r="Z100">
            <v>0</v>
          </cell>
        </row>
        <row r="101">
          <cell r="Z101">
            <v>0</v>
          </cell>
        </row>
        <row r="102">
          <cell r="Z102">
            <v>0</v>
          </cell>
        </row>
        <row r="103">
          <cell r="Z103">
            <v>0</v>
          </cell>
        </row>
        <row r="104">
          <cell r="Z104">
            <v>0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</v>
          </cell>
        </row>
        <row r="108">
          <cell r="Z108">
            <v>0</v>
          </cell>
        </row>
        <row r="109">
          <cell r="Z109">
            <v>0</v>
          </cell>
        </row>
        <row r="110">
          <cell r="Z110">
            <v>0</v>
          </cell>
        </row>
        <row r="111">
          <cell r="Z111">
            <v>0</v>
          </cell>
        </row>
        <row r="112">
          <cell r="Z112">
            <v>0</v>
          </cell>
        </row>
        <row r="113">
          <cell r="Z113">
            <v>0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</v>
          </cell>
        </row>
        <row r="117">
          <cell r="Z117">
            <v>0</v>
          </cell>
        </row>
        <row r="118">
          <cell r="Z118">
            <v>0</v>
          </cell>
        </row>
        <row r="119">
          <cell r="Z119">
            <v>0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0</v>
          </cell>
        </row>
        <row r="126">
          <cell r="Z126">
            <v>0</v>
          </cell>
        </row>
        <row r="127">
          <cell r="Z127">
            <v>0</v>
          </cell>
        </row>
        <row r="128">
          <cell r="Z128">
            <v>0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0</v>
          </cell>
        </row>
        <row r="132">
          <cell r="Z132">
            <v>0</v>
          </cell>
        </row>
        <row r="133">
          <cell r="Z133">
            <v>0</v>
          </cell>
        </row>
        <row r="134">
          <cell r="Z134">
            <v>0</v>
          </cell>
        </row>
        <row r="135">
          <cell r="Z135">
            <v>0</v>
          </cell>
        </row>
        <row r="136">
          <cell r="Z136">
            <v>0</v>
          </cell>
        </row>
        <row r="137">
          <cell r="Z137">
            <v>0</v>
          </cell>
        </row>
        <row r="138">
          <cell r="Z138">
            <v>0</v>
          </cell>
        </row>
        <row r="139">
          <cell r="Z139">
            <v>0</v>
          </cell>
        </row>
        <row r="140">
          <cell r="Z140">
            <v>0</v>
          </cell>
        </row>
        <row r="141">
          <cell r="Z141">
            <v>0</v>
          </cell>
        </row>
        <row r="142">
          <cell r="Z142">
            <v>0</v>
          </cell>
        </row>
        <row r="143">
          <cell r="Z143">
            <v>0</v>
          </cell>
        </row>
        <row r="144">
          <cell r="Z144">
            <v>0</v>
          </cell>
        </row>
        <row r="145">
          <cell r="Z145">
            <v>0</v>
          </cell>
        </row>
        <row r="146">
          <cell r="Z146">
            <v>0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</v>
          </cell>
        </row>
        <row r="156">
          <cell r="Z156">
            <v>0</v>
          </cell>
        </row>
        <row r="157">
          <cell r="Z157">
            <v>0</v>
          </cell>
        </row>
        <row r="158">
          <cell r="Z158">
            <v>0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0</v>
          </cell>
        </row>
        <row r="165">
          <cell r="Z165">
            <v>0</v>
          </cell>
        </row>
        <row r="166">
          <cell r="Z166">
            <v>0</v>
          </cell>
        </row>
        <row r="167">
          <cell r="Z167">
            <v>0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</v>
          </cell>
        </row>
        <row r="171">
          <cell r="Z171">
            <v>0</v>
          </cell>
        </row>
        <row r="172">
          <cell r="Z172">
            <v>0</v>
          </cell>
        </row>
        <row r="173">
          <cell r="Z173">
            <v>0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0</v>
          </cell>
        </row>
        <row r="183">
          <cell r="Z183">
            <v>0</v>
          </cell>
        </row>
        <row r="184">
          <cell r="Z184">
            <v>0</v>
          </cell>
        </row>
        <row r="185">
          <cell r="Z185">
            <v>0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</v>
          </cell>
        </row>
        <row r="195">
          <cell r="Z195">
            <v>0</v>
          </cell>
        </row>
        <row r="196">
          <cell r="Z196">
            <v>0</v>
          </cell>
        </row>
        <row r="197">
          <cell r="Z197">
            <v>0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</v>
          </cell>
        </row>
        <row r="201">
          <cell r="Z201">
            <v>0</v>
          </cell>
        </row>
        <row r="202">
          <cell r="Z202">
            <v>0</v>
          </cell>
        </row>
        <row r="203">
          <cell r="Z203">
            <v>0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</v>
          </cell>
        </row>
        <row r="207">
          <cell r="Z207">
            <v>0</v>
          </cell>
        </row>
        <row r="208">
          <cell r="Z208">
            <v>0</v>
          </cell>
        </row>
        <row r="209">
          <cell r="Z209">
            <v>0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</v>
          </cell>
        </row>
        <row r="225">
          <cell r="Z225">
            <v>0</v>
          </cell>
        </row>
        <row r="226">
          <cell r="Z226">
            <v>0</v>
          </cell>
        </row>
        <row r="227">
          <cell r="Z227">
            <v>0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0</v>
          </cell>
        </row>
        <row r="234">
          <cell r="Z234">
            <v>0</v>
          </cell>
        </row>
        <row r="235">
          <cell r="Z235">
            <v>0</v>
          </cell>
        </row>
        <row r="236">
          <cell r="Z236">
            <v>0</v>
          </cell>
        </row>
        <row r="237">
          <cell r="Z237">
            <v>0</v>
          </cell>
        </row>
        <row r="238">
          <cell r="Z238">
            <v>0</v>
          </cell>
        </row>
        <row r="239">
          <cell r="Z239">
            <v>0</v>
          </cell>
        </row>
        <row r="240">
          <cell r="Z240">
            <v>0</v>
          </cell>
        </row>
        <row r="241">
          <cell r="Z241">
            <v>0</v>
          </cell>
        </row>
        <row r="242">
          <cell r="Z242">
            <v>0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0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</v>
          </cell>
        </row>
        <row r="252">
          <cell r="Z252">
            <v>0</v>
          </cell>
        </row>
        <row r="253">
          <cell r="Z253" t="str">
            <v>public holiday</v>
          </cell>
        </row>
        <row r="254">
          <cell r="Z254" t="str">
            <v>public holiday</v>
          </cell>
        </row>
        <row r="255">
          <cell r="Z255" t="str">
            <v>public holiday</v>
          </cell>
        </row>
        <row r="256">
          <cell r="Z256" t="str">
            <v>public holiday</v>
          </cell>
        </row>
        <row r="257">
          <cell r="Z257">
            <v>0</v>
          </cell>
        </row>
        <row r="258">
          <cell r="Z258">
            <v>0</v>
          </cell>
        </row>
        <row r="259">
          <cell r="Z259">
            <v>0</v>
          </cell>
        </row>
        <row r="260">
          <cell r="Z260">
            <v>0</v>
          </cell>
        </row>
        <row r="261">
          <cell r="Z261">
            <v>0</v>
          </cell>
        </row>
        <row r="262">
          <cell r="Z262">
            <v>0</v>
          </cell>
        </row>
        <row r="263">
          <cell r="Y263">
            <v>0</v>
          </cell>
        </row>
        <row r="264">
          <cell r="Y264">
            <v>0</v>
          </cell>
        </row>
        <row r="265">
          <cell r="Y265">
            <v>0</v>
          </cell>
        </row>
        <row r="266">
          <cell r="Y266">
            <v>0</v>
          </cell>
        </row>
        <row r="267">
          <cell r="Y267">
            <v>0</v>
          </cell>
        </row>
        <row r="268">
          <cell r="Y268">
            <v>0</v>
          </cell>
        </row>
        <row r="269">
          <cell r="Y269">
            <v>0</v>
          </cell>
        </row>
        <row r="270">
          <cell r="Y270">
            <v>0</v>
          </cell>
        </row>
        <row r="271">
          <cell r="Y271">
            <v>0</v>
          </cell>
        </row>
        <row r="272">
          <cell r="Y272">
            <v>0</v>
          </cell>
        </row>
        <row r="273">
          <cell r="Y273">
            <v>0</v>
          </cell>
        </row>
        <row r="274">
          <cell r="Y274">
            <v>0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4"/>
  <sheetViews>
    <sheetView tabSelected="1" zoomScale="86" zoomScaleNormal="86" zoomScaleSheetLayoutView="87" workbookViewId="0">
      <pane xSplit="1" topLeftCell="B1" activePane="topRight" state="frozen"/>
      <selection pane="topRight" activeCell="H60" sqref="H60"/>
    </sheetView>
  </sheetViews>
  <sheetFormatPr defaultRowHeight="16.5" x14ac:dyDescent="0.3"/>
  <cols>
    <col min="1" max="1" width="24.125" style="8" bestFit="1" customWidth="1"/>
    <col min="2" max="2" width="10.75" bestFit="1" customWidth="1"/>
    <col min="3" max="3" width="13.125" bestFit="1" customWidth="1"/>
    <col min="4" max="4" width="15.5" bestFit="1" customWidth="1"/>
    <col min="5" max="5" width="15.625" bestFit="1" customWidth="1"/>
    <col min="6" max="6" width="15.25" bestFit="1" customWidth="1"/>
    <col min="7" max="7" width="31.75" bestFit="1" customWidth="1"/>
    <col min="8" max="8" width="20.75" bestFit="1" customWidth="1"/>
    <col min="9" max="9" width="21.75" customWidth="1"/>
    <col min="10" max="10" width="20.75" hidden="1" customWidth="1"/>
    <col min="11" max="11" width="20.125" hidden="1" customWidth="1"/>
    <col min="12" max="12" width="16" hidden="1" customWidth="1"/>
    <col min="13" max="13" width="38.875" customWidth="1"/>
    <col min="14" max="14" width="9.375" hidden="1" customWidth="1"/>
    <col min="15" max="15" width="18.75" bestFit="1" customWidth="1"/>
    <col min="16" max="16" width="5.875" hidden="1" customWidth="1"/>
    <col min="17" max="17" width="14.625" bestFit="1" customWidth="1"/>
    <col min="18" max="18" width="9.625" hidden="1" customWidth="1"/>
    <col min="19" max="19" width="15.25" hidden="1" customWidth="1"/>
    <col min="20" max="20" width="15.5" hidden="1" customWidth="1"/>
    <col min="21" max="21" width="9.625" style="40" customWidth="1"/>
    <col min="22" max="22" width="12.5" bestFit="1" customWidth="1"/>
    <col min="23" max="23" width="12.5" customWidth="1"/>
    <col min="24" max="24" width="16.125" bestFit="1" customWidth="1"/>
    <col min="25" max="25" width="13.125" bestFit="1" customWidth="1"/>
    <col min="26" max="26" width="21.5" style="90" bestFit="1" customWidth="1"/>
    <col min="27" max="28" width="13.125" bestFit="1" customWidth="1"/>
    <col min="29" max="29" width="17.625" bestFit="1" customWidth="1"/>
    <col min="30" max="31" width="25.25" bestFit="1" customWidth="1"/>
    <col min="32" max="32" width="9" style="6"/>
    <col min="33" max="33" width="14.25" customWidth="1"/>
    <col min="34" max="34" width="9" style="35"/>
    <col min="35" max="35" width="62.625" customWidth="1"/>
  </cols>
  <sheetData>
    <row r="1" spans="1:34" s="68" customFormat="1" ht="18.75" x14ac:dyDescent="0.3">
      <c r="A1" s="67" t="s">
        <v>46</v>
      </c>
      <c r="U1" s="69"/>
      <c r="Z1" s="89"/>
      <c r="AF1" s="70"/>
      <c r="AH1" s="71"/>
    </row>
    <row r="2" spans="1:34" x14ac:dyDescent="0.3">
      <c r="A2" s="66"/>
    </row>
    <row r="3" spans="1:34" s="39" customFormat="1" ht="45" x14ac:dyDescent="0.3">
      <c r="A3" s="80"/>
      <c r="B3" s="81"/>
      <c r="C3" s="82" t="s">
        <v>47</v>
      </c>
      <c r="D3" s="82" t="s">
        <v>48</v>
      </c>
      <c r="E3" s="82" t="s">
        <v>49</v>
      </c>
      <c r="F3" s="82" t="s">
        <v>65</v>
      </c>
      <c r="G3" s="82" t="s">
        <v>50</v>
      </c>
      <c r="H3" s="82" t="s">
        <v>68</v>
      </c>
      <c r="I3" s="82" t="s">
        <v>107</v>
      </c>
      <c r="J3" s="82" t="s">
        <v>64</v>
      </c>
      <c r="K3" s="82" t="s">
        <v>62</v>
      </c>
      <c r="L3" s="82" t="s">
        <v>71</v>
      </c>
      <c r="M3" s="82" t="s">
        <v>56</v>
      </c>
      <c r="N3" s="82"/>
      <c r="O3" s="82" t="s">
        <v>62</v>
      </c>
      <c r="P3" s="82" t="s">
        <v>15</v>
      </c>
      <c r="Q3" s="82" t="s">
        <v>138</v>
      </c>
      <c r="R3" s="82" t="s">
        <v>15</v>
      </c>
      <c r="S3" s="82" t="s">
        <v>15</v>
      </c>
      <c r="T3" s="82" t="s">
        <v>15</v>
      </c>
      <c r="U3" s="83"/>
      <c r="V3" s="64" t="s">
        <v>8</v>
      </c>
      <c r="W3" s="64" t="s">
        <v>77</v>
      </c>
      <c r="X3" s="64" t="s">
        <v>9</v>
      </c>
      <c r="Y3" s="64" t="s">
        <v>78</v>
      </c>
      <c r="Z3" s="91" t="s">
        <v>79</v>
      </c>
      <c r="AA3" s="84" t="s">
        <v>10</v>
      </c>
      <c r="AB3" s="84" t="s">
        <v>11</v>
      </c>
      <c r="AC3" s="84" t="s">
        <v>12</v>
      </c>
      <c r="AD3" s="84" t="s">
        <v>13</v>
      </c>
      <c r="AE3" s="84" t="s">
        <v>23</v>
      </c>
      <c r="AF3" s="83"/>
      <c r="AG3" s="64" t="s">
        <v>16</v>
      </c>
      <c r="AH3" s="85"/>
    </row>
    <row r="4" spans="1:34" hidden="1" x14ac:dyDescent="0.3">
      <c r="A4" s="7">
        <v>43466</v>
      </c>
      <c r="B4" s="1" t="s">
        <v>4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/>
      <c r="P4" s="2"/>
      <c r="Q4" s="2"/>
      <c r="R4" s="2"/>
      <c r="S4" s="2"/>
      <c r="T4" s="2"/>
      <c r="U4" s="60"/>
      <c r="V4" s="61"/>
      <c r="W4" s="61"/>
      <c r="X4" s="61"/>
      <c r="Y4" s="61"/>
      <c r="Z4" s="92">
        <f>VLOOKUP(A4,[2]!DailyRoster,24,FALSE)</f>
        <v>0</v>
      </c>
      <c r="AA4" s="5"/>
      <c r="AB4" s="5"/>
      <c r="AC4" s="5"/>
      <c r="AD4" s="5"/>
      <c r="AE4" s="5"/>
      <c r="AF4" s="60"/>
      <c r="AG4" s="4"/>
    </row>
    <row r="5" spans="1:34" hidden="1" x14ac:dyDescent="0.3">
      <c r="A5" s="7">
        <v>43467</v>
      </c>
      <c r="B5" s="1" t="s">
        <v>5</v>
      </c>
      <c r="C5" s="2" t="s">
        <v>58</v>
      </c>
      <c r="D5" s="2" t="s">
        <v>67</v>
      </c>
      <c r="E5" s="3" t="s">
        <v>61</v>
      </c>
      <c r="F5" s="2" t="s">
        <v>70</v>
      </c>
      <c r="G5" s="2" t="s">
        <v>60</v>
      </c>
      <c r="H5" s="2" t="s">
        <v>82</v>
      </c>
      <c r="I5" s="2"/>
      <c r="J5" s="2"/>
      <c r="K5" s="2" t="s">
        <v>80</v>
      </c>
      <c r="L5" s="2" t="s">
        <v>81</v>
      </c>
      <c r="M5" s="2"/>
      <c r="N5" s="2" t="s">
        <v>54</v>
      </c>
      <c r="O5" s="2"/>
      <c r="P5" s="2"/>
      <c r="Q5" s="2"/>
      <c r="R5" s="2"/>
      <c r="S5" s="2"/>
      <c r="T5" s="2"/>
      <c r="U5" s="60"/>
      <c r="V5" s="61"/>
      <c r="W5" s="61"/>
      <c r="X5" s="4"/>
      <c r="Y5" s="62"/>
      <c r="Z5" s="92">
        <f>VLOOKUP(A5,[2]!DailyRoster,24,FALSE)</f>
        <v>0</v>
      </c>
      <c r="AA5" s="5"/>
      <c r="AB5" s="5"/>
      <c r="AC5" s="5"/>
      <c r="AD5" s="5"/>
      <c r="AE5" s="5"/>
      <c r="AF5" s="60"/>
      <c r="AG5" s="4"/>
    </row>
    <row r="6" spans="1:34" hidden="1" x14ac:dyDescent="0.3">
      <c r="A6" s="7">
        <v>43468</v>
      </c>
      <c r="B6" s="1" t="s">
        <v>6</v>
      </c>
      <c r="C6" s="2" t="s">
        <v>59</v>
      </c>
      <c r="D6" s="2" t="s">
        <v>58</v>
      </c>
      <c r="E6" s="3" t="s">
        <v>61</v>
      </c>
      <c r="F6" s="2" t="s">
        <v>60</v>
      </c>
      <c r="G6" s="2" t="s">
        <v>67</v>
      </c>
      <c r="H6" s="2" t="s">
        <v>66</v>
      </c>
      <c r="I6" s="2"/>
      <c r="J6" s="2"/>
      <c r="K6" s="2" t="s">
        <v>80</v>
      </c>
      <c r="L6" s="2" t="s">
        <v>81</v>
      </c>
      <c r="M6" s="2"/>
      <c r="N6" s="2" t="s">
        <v>76</v>
      </c>
      <c r="O6" s="2"/>
      <c r="P6" s="2"/>
      <c r="Q6" s="2"/>
      <c r="R6" s="2"/>
      <c r="S6" s="2"/>
      <c r="T6" s="2"/>
      <c r="U6" s="60"/>
      <c r="V6" s="61"/>
      <c r="W6" s="61"/>
      <c r="X6" s="4"/>
      <c r="Y6" s="62"/>
      <c r="Z6" s="92">
        <f>VLOOKUP(A6,[2]!DailyRoster,24,FALSE)</f>
        <v>0</v>
      </c>
      <c r="AA6" s="5"/>
      <c r="AB6" s="5"/>
      <c r="AC6" s="5"/>
      <c r="AD6" s="5"/>
      <c r="AE6" s="5"/>
      <c r="AF6" s="60"/>
      <c r="AG6" s="4"/>
    </row>
    <row r="7" spans="1:34" hidden="1" x14ac:dyDescent="0.3">
      <c r="A7" s="7">
        <v>43469</v>
      </c>
      <c r="B7" s="1" t="s">
        <v>7</v>
      </c>
      <c r="C7" s="2" t="s">
        <v>59</v>
      </c>
      <c r="D7" s="2" t="s">
        <v>67</v>
      </c>
      <c r="E7" s="3" t="s">
        <v>61</v>
      </c>
      <c r="F7" s="2" t="s">
        <v>60</v>
      </c>
      <c r="G7" s="2" t="s">
        <v>69</v>
      </c>
      <c r="H7" s="2" t="s">
        <v>66</v>
      </c>
      <c r="I7" s="2"/>
      <c r="J7" s="2"/>
      <c r="K7" s="2" t="s">
        <v>80</v>
      </c>
      <c r="L7" s="2" t="s">
        <v>54</v>
      </c>
      <c r="M7" s="2"/>
      <c r="N7" s="2" t="s">
        <v>54</v>
      </c>
      <c r="O7" s="2"/>
      <c r="P7" s="2"/>
      <c r="Q7" s="2"/>
      <c r="R7" s="2"/>
      <c r="S7" s="2"/>
      <c r="T7" s="2"/>
      <c r="U7" s="60"/>
      <c r="V7" s="61"/>
      <c r="W7" s="61"/>
      <c r="X7" s="4"/>
      <c r="Y7" s="62"/>
      <c r="Z7" s="92">
        <f>VLOOKUP(A7,[2]!DailyRoster,24,FALSE)</f>
        <v>0</v>
      </c>
      <c r="AA7" s="5"/>
      <c r="AB7" s="5"/>
      <c r="AC7" s="5"/>
      <c r="AD7" s="5"/>
      <c r="AE7" s="5"/>
      <c r="AF7" s="60"/>
      <c r="AG7" s="4"/>
    </row>
    <row r="8" spans="1:34" hidden="1" x14ac:dyDescent="0.3">
      <c r="A8" s="7">
        <v>43472</v>
      </c>
      <c r="B8" s="1" t="s">
        <v>3</v>
      </c>
      <c r="C8" s="2" t="s">
        <v>109</v>
      </c>
      <c r="D8" s="2" t="s">
        <v>58</v>
      </c>
      <c r="E8" s="3" t="s">
        <v>83</v>
      </c>
      <c r="F8" s="2" t="s">
        <v>81</v>
      </c>
      <c r="G8" s="2" t="s">
        <v>84</v>
      </c>
      <c r="H8" s="2" t="s">
        <v>66</v>
      </c>
      <c r="I8" s="2" t="s">
        <v>61</v>
      </c>
      <c r="J8" s="2"/>
      <c r="K8" s="2"/>
      <c r="L8" s="2" t="s">
        <v>54</v>
      </c>
      <c r="M8" s="2"/>
      <c r="N8" s="2"/>
      <c r="O8" s="2"/>
      <c r="P8" s="2"/>
      <c r="Q8" s="2"/>
      <c r="R8" s="2"/>
      <c r="S8" s="2"/>
      <c r="T8" s="2"/>
      <c r="U8" s="60"/>
      <c r="V8" s="61"/>
      <c r="W8" s="61"/>
      <c r="X8" s="4"/>
      <c r="Y8" s="62"/>
      <c r="Z8" s="92">
        <f>VLOOKUP(A8,[2]!DailyRoster,24,FALSE)</f>
        <v>0</v>
      </c>
      <c r="AA8" s="5"/>
      <c r="AB8" s="5"/>
      <c r="AC8" s="5"/>
      <c r="AD8" s="5"/>
      <c r="AE8" s="5"/>
      <c r="AF8" s="60"/>
      <c r="AG8" s="4"/>
    </row>
    <row r="9" spans="1:34" hidden="1" x14ac:dyDescent="0.3">
      <c r="A9" s="7">
        <v>43473</v>
      </c>
      <c r="B9" s="1" t="s">
        <v>4</v>
      </c>
      <c r="C9" s="2" t="s">
        <v>59</v>
      </c>
      <c r="D9" s="2" t="s">
        <v>58</v>
      </c>
      <c r="E9" s="3" t="s">
        <v>83</v>
      </c>
      <c r="F9" s="2" t="s">
        <v>81</v>
      </c>
      <c r="G9" s="2" t="s">
        <v>61</v>
      </c>
      <c r="H9" s="2" t="s">
        <v>66</v>
      </c>
      <c r="I9" s="2" t="s">
        <v>109</v>
      </c>
      <c r="J9" s="2"/>
      <c r="K9" s="2"/>
      <c r="L9" s="2" t="s">
        <v>54</v>
      </c>
      <c r="M9" s="2" t="s">
        <v>129</v>
      </c>
      <c r="N9" s="2"/>
      <c r="O9" s="2"/>
      <c r="P9" s="2"/>
      <c r="Q9" s="2"/>
      <c r="R9" s="2"/>
      <c r="S9" s="2"/>
      <c r="T9" s="2"/>
      <c r="U9" s="60"/>
      <c r="V9" s="61"/>
      <c r="W9" s="61"/>
      <c r="X9" s="4"/>
      <c r="Y9" s="62"/>
      <c r="Z9" s="92">
        <f>VLOOKUP(A9,[2]!DailyRoster,24,FALSE)</f>
        <v>0</v>
      </c>
      <c r="AA9" s="5"/>
      <c r="AB9" s="5"/>
      <c r="AC9" s="5"/>
      <c r="AD9" s="5"/>
      <c r="AE9" s="5"/>
      <c r="AF9" s="60"/>
      <c r="AG9" s="4"/>
    </row>
    <row r="10" spans="1:34" hidden="1" x14ac:dyDescent="0.3">
      <c r="A10" s="7">
        <v>43474</v>
      </c>
      <c r="B10" s="1" t="s">
        <v>5</v>
      </c>
      <c r="C10" s="2" t="s">
        <v>109</v>
      </c>
      <c r="D10" s="2" t="s">
        <v>58</v>
      </c>
      <c r="E10" s="3" t="s">
        <v>83</v>
      </c>
      <c r="F10" s="2" t="s">
        <v>81</v>
      </c>
      <c r="G10" s="2" t="s">
        <v>74</v>
      </c>
      <c r="H10" s="2" t="s">
        <v>66</v>
      </c>
      <c r="I10" s="2" t="s">
        <v>54</v>
      </c>
      <c r="J10" s="2"/>
      <c r="K10" s="2"/>
      <c r="L10" s="2" t="s">
        <v>54</v>
      </c>
      <c r="M10" s="2" t="s">
        <v>129</v>
      </c>
      <c r="N10" s="2"/>
      <c r="O10" s="2"/>
      <c r="P10" s="2"/>
      <c r="Q10" s="2"/>
      <c r="R10" s="2"/>
      <c r="S10" s="2"/>
      <c r="T10" s="2"/>
      <c r="U10" s="60"/>
      <c r="V10" s="61"/>
      <c r="W10" s="61"/>
      <c r="X10" s="4"/>
      <c r="Y10" s="4"/>
      <c r="Z10" s="92">
        <f>VLOOKUP(A10,[2]!DailyRoster,24,FALSE)</f>
        <v>0</v>
      </c>
      <c r="AA10" s="5"/>
      <c r="AB10" s="5"/>
      <c r="AC10" s="5"/>
      <c r="AD10" s="5"/>
      <c r="AE10" s="5"/>
      <c r="AF10" s="60"/>
      <c r="AG10" s="4"/>
    </row>
    <row r="11" spans="1:34" hidden="1" x14ac:dyDescent="0.3">
      <c r="A11" s="7">
        <v>43475</v>
      </c>
      <c r="B11" s="1" t="s">
        <v>6</v>
      </c>
      <c r="C11" s="2" t="s">
        <v>109</v>
      </c>
      <c r="D11" s="2" t="s">
        <v>58</v>
      </c>
      <c r="E11" s="3" t="s">
        <v>83</v>
      </c>
      <c r="F11" s="2" t="s">
        <v>81</v>
      </c>
      <c r="G11" s="2" t="s">
        <v>61</v>
      </c>
      <c r="H11" s="2" t="s">
        <v>59</v>
      </c>
      <c r="I11" s="2" t="s">
        <v>54</v>
      </c>
      <c r="J11" s="2"/>
      <c r="K11" s="2"/>
      <c r="L11" s="2" t="s">
        <v>54</v>
      </c>
      <c r="M11" s="2" t="s">
        <v>129</v>
      </c>
      <c r="N11" s="2"/>
      <c r="O11" s="2"/>
      <c r="P11" s="2"/>
      <c r="Q11" s="2"/>
      <c r="R11" s="2"/>
      <c r="S11" s="2"/>
      <c r="T11" s="2"/>
      <c r="U11" s="60"/>
      <c r="V11" s="61"/>
      <c r="W11" s="61"/>
      <c r="X11" s="4"/>
      <c r="Y11" s="4"/>
      <c r="Z11" s="92">
        <f>VLOOKUP(A11,[2]!DailyRoster,24,FALSE)</f>
        <v>0</v>
      </c>
      <c r="AA11" s="5"/>
      <c r="AB11" s="5"/>
      <c r="AC11" s="5"/>
      <c r="AD11" s="5"/>
      <c r="AE11" s="5"/>
      <c r="AF11" s="60"/>
      <c r="AG11" s="4"/>
    </row>
    <row r="12" spans="1:34" hidden="1" x14ac:dyDescent="0.3">
      <c r="A12" s="7">
        <v>43476</v>
      </c>
      <c r="B12" s="1" t="s">
        <v>7</v>
      </c>
      <c r="C12" s="2" t="s">
        <v>109</v>
      </c>
      <c r="D12" s="2" t="s">
        <v>58</v>
      </c>
      <c r="E12" s="3" t="s">
        <v>83</v>
      </c>
      <c r="F12" s="2" t="s">
        <v>81</v>
      </c>
      <c r="G12" s="2" t="s">
        <v>61</v>
      </c>
      <c r="H12" s="2" t="s">
        <v>76</v>
      </c>
      <c r="I12" s="2" t="s">
        <v>54</v>
      </c>
      <c r="J12" s="2"/>
      <c r="K12" s="2"/>
      <c r="L12" s="2" t="s">
        <v>54</v>
      </c>
      <c r="M12" s="2" t="s">
        <v>129</v>
      </c>
      <c r="N12" s="2"/>
      <c r="O12" s="2"/>
      <c r="P12" s="2"/>
      <c r="Q12" s="2"/>
      <c r="R12" s="2"/>
      <c r="S12" s="2"/>
      <c r="T12" s="2"/>
      <c r="U12" s="59"/>
      <c r="V12" s="61"/>
      <c r="W12" s="61"/>
      <c r="X12" s="4"/>
      <c r="Y12" s="61"/>
      <c r="Z12" s="92">
        <f>VLOOKUP(A12,[2]!DailyRoster,24,FALSE)</f>
        <v>0</v>
      </c>
      <c r="AA12" s="5"/>
      <c r="AB12" s="5"/>
      <c r="AC12" s="5"/>
      <c r="AD12" s="5"/>
      <c r="AE12" s="5"/>
      <c r="AF12" s="60"/>
      <c r="AG12" s="4"/>
    </row>
    <row r="13" spans="1:34" hidden="1" x14ac:dyDescent="0.3">
      <c r="A13" s="95">
        <v>43479</v>
      </c>
      <c r="B13" s="96" t="s">
        <v>3</v>
      </c>
      <c r="C13" s="97" t="s">
        <v>109</v>
      </c>
      <c r="D13" s="97" t="s">
        <v>58</v>
      </c>
      <c r="E13" s="98" t="s">
        <v>83</v>
      </c>
      <c r="F13" s="97" t="s">
        <v>81</v>
      </c>
      <c r="G13" s="97" t="s">
        <v>61</v>
      </c>
      <c r="H13" s="97" t="s">
        <v>76</v>
      </c>
      <c r="I13" s="97"/>
      <c r="J13" s="97"/>
      <c r="K13" s="97"/>
      <c r="L13" s="97"/>
      <c r="M13" s="97" t="s">
        <v>85</v>
      </c>
      <c r="N13" s="97"/>
      <c r="O13" s="2" t="s">
        <v>108</v>
      </c>
      <c r="P13" s="36"/>
      <c r="Q13" s="2"/>
      <c r="R13" s="2"/>
      <c r="S13" s="2"/>
      <c r="T13" s="2"/>
      <c r="U13" s="60"/>
      <c r="V13" s="61" t="s">
        <v>54</v>
      </c>
      <c r="W13" s="61" t="s">
        <v>54</v>
      </c>
      <c r="X13" s="4" t="s">
        <v>67</v>
      </c>
      <c r="Y13" s="4"/>
      <c r="Z13" s="92" t="s">
        <v>54</v>
      </c>
      <c r="AA13" s="5"/>
      <c r="AB13" s="5"/>
      <c r="AC13" s="5"/>
      <c r="AD13" s="5"/>
      <c r="AE13" s="5"/>
      <c r="AF13" s="60"/>
      <c r="AG13" s="4"/>
    </row>
    <row r="14" spans="1:34" hidden="1" x14ac:dyDescent="0.3">
      <c r="A14" s="95">
        <v>43480</v>
      </c>
      <c r="B14" s="96" t="s">
        <v>4</v>
      </c>
      <c r="C14" s="97" t="s">
        <v>109</v>
      </c>
      <c r="D14" s="97" t="s">
        <v>58</v>
      </c>
      <c r="E14" s="98" t="s">
        <v>83</v>
      </c>
      <c r="F14" s="97" t="s">
        <v>81</v>
      </c>
      <c r="G14" s="97" t="s">
        <v>61</v>
      </c>
      <c r="H14" s="97" t="s">
        <v>76</v>
      </c>
      <c r="I14" s="97"/>
      <c r="J14" s="97"/>
      <c r="K14" s="97"/>
      <c r="L14" s="97"/>
      <c r="M14" s="97" t="s">
        <v>85</v>
      </c>
      <c r="N14" s="97"/>
      <c r="O14" s="2" t="s">
        <v>108</v>
      </c>
      <c r="P14" s="36"/>
      <c r="Q14" s="2"/>
      <c r="R14" s="2"/>
      <c r="S14" s="2"/>
      <c r="T14" s="2"/>
      <c r="U14" s="60"/>
      <c r="V14" s="61" t="s">
        <v>54</v>
      </c>
      <c r="W14" s="61" t="s">
        <v>54</v>
      </c>
      <c r="X14" s="4" t="s">
        <v>67</v>
      </c>
      <c r="Y14" s="4"/>
      <c r="Z14" s="92" t="s">
        <v>54</v>
      </c>
      <c r="AA14" s="5"/>
      <c r="AB14" s="5"/>
      <c r="AC14" s="5"/>
      <c r="AD14" s="5"/>
      <c r="AE14" s="5"/>
      <c r="AF14" s="60"/>
      <c r="AG14" s="4"/>
    </row>
    <row r="15" spans="1:34" hidden="1" x14ac:dyDescent="0.3">
      <c r="A15" s="95">
        <v>43481</v>
      </c>
      <c r="B15" s="96" t="s">
        <v>5</v>
      </c>
      <c r="C15" s="97" t="s">
        <v>109</v>
      </c>
      <c r="D15" s="97" t="s">
        <v>58</v>
      </c>
      <c r="E15" s="98" t="s">
        <v>83</v>
      </c>
      <c r="F15" s="97" t="s">
        <v>81</v>
      </c>
      <c r="G15" s="97" t="s">
        <v>61</v>
      </c>
      <c r="H15" s="97" t="s">
        <v>76</v>
      </c>
      <c r="I15" s="97"/>
      <c r="J15" s="97"/>
      <c r="K15" s="97"/>
      <c r="L15" s="97"/>
      <c r="M15" s="97" t="s">
        <v>85</v>
      </c>
      <c r="N15" s="97"/>
      <c r="O15" s="2" t="s">
        <v>108</v>
      </c>
      <c r="P15" s="36"/>
      <c r="Q15" s="2"/>
      <c r="R15" s="2"/>
      <c r="S15" s="2"/>
      <c r="T15" s="2"/>
      <c r="U15" s="60"/>
      <c r="V15" s="61" t="s">
        <v>54</v>
      </c>
      <c r="W15" s="61" t="s">
        <v>54</v>
      </c>
      <c r="X15" s="4" t="s">
        <v>67</v>
      </c>
      <c r="Y15" s="4"/>
      <c r="Z15" s="92" t="s">
        <v>54</v>
      </c>
      <c r="AA15" s="5"/>
      <c r="AB15" s="5"/>
      <c r="AC15" s="5"/>
      <c r="AD15" s="5"/>
      <c r="AE15" s="5"/>
      <c r="AF15" s="60"/>
      <c r="AG15" s="4"/>
      <c r="AH15" s="35" t="s">
        <v>86</v>
      </c>
    </row>
    <row r="16" spans="1:34" hidden="1" x14ac:dyDescent="0.3">
      <c r="A16" s="95">
        <v>43482</v>
      </c>
      <c r="B16" s="96" t="s">
        <v>6</v>
      </c>
      <c r="C16" s="97" t="s">
        <v>109</v>
      </c>
      <c r="D16" s="97" t="s">
        <v>58</v>
      </c>
      <c r="E16" s="98" t="s">
        <v>83</v>
      </c>
      <c r="F16" s="97" t="s">
        <v>81</v>
      </c>
      <c r="G16" s="97" t="s">
        <v>61</v>
      </c>
      <c r="H16" s="97" t="s">
        <v>76</v>
      </c>
      <c r="I16" s="97"/>
      <c r="J16" s="97"/>
      <c r="K16" s="97"/>
      <c r="L16" s="97"/>
      <c r="M16" s="97" t="s">
        <v>85</v>
      </c>
      <c r="N16" s="97"/>
      <c r="O16" s="2" t="s">
        <v>108</v>
      </c>
      <c r="P16" s="36"/>
      <c r="Q16" s="2"/>
      <c r="R16" s="2"/>
      <c r="S16" s="2"/>
      <c r="T16" s="2"/>
      <c r="U16" s="60"/>
      <c r="V16" s="61" t="s">
        <v>54</v>
      </c>
      <c r="W16" s="61" t="s">
        <v>54</v>
      </c>
      <c r="X16" s="4" t="s">
        <v>67</v>
      </c>
      <c r="Y16" s="4"/>
      <c r="Z16" s="92" t="s">
        <v>54</v>
      </c>
      <c r="AA16" s="5"/>
      <c r="AB16" s="5"/>
      <c r="AC16" s="5"/>
      <c r="AD16" s="5"/>
      <c r="AE16" s="5"/>
      <c r="AF16" s="60"/>
      <c r="AG16" s="4"/>
      <c r="AH16" s="35" t="s">
        <v>87</v>
      </c>
    </row>
    <row r="17" spans="1:34" hidden="1" x14ac:dyDescent="0.3">
      <c r="A17" s="95">
        <v>43483</v>
      </c>
      <c r="B17" s="96" t="s">
        <v>7</v>
      </c>
      <c r="C17" s="97" t="s">
        <v>59</v>
      </c>
      <c r="D17" s="97" t="s">
        <v>58</v>
      </c>
      <c r="E17" s="98" t="s">
        <v>83</v>
      </c>
      <c r="F17" s="97" t="s">
        <v>81</v>
      </c>
      <c r="G17" s="97" t="s">
        <v>61</v>
      </c>
      <c r="H17" s="97" t="s">
        <v>109</v>
      </c>
      <c r="I17" s="97"/>
      <c r="J17" s="97"/>
      <c r="K17" s="97"/>
      <c r="L17" s="97"/>
      <c r="M17" s="97" t="s">
        <v>85</v>
      </c>
      <c r="N17" s="97"/>
      <c r="O17" s="2" t="s">
        <v>108</v>
      </c>
      <c r="P17" s="36"/>
      <c r="Q17" s="2"/>
      <c r="R17" s="2"/>
      <c r="S17" s="2"/>
      <c r="T17" s="2"/>
      <c r="U17" s="60"/>
      <c r="V17" s="61" t="s">
        <v>54</v>
      </c>
      <c r="W17" s="61" t="s">
        <v>54</v>
      </c>
      <c r="X17" s="4" t="s">
        <v>67</v>
      </c>
      <c r="Y17" s="4"/>
      <c r="Z17" s="92" t="s">
        <v>54</v>
      </c>
      <c r="AA17" s="5"/>
      <c r="AB17" s="5"/>
      <c r="AC17" s="5"/>
      <c r="AD17" s="5"/>
      <c r="AE17" s="5"/>
      <c r="AF17" s="60"/>
      <c r="AG17" s="4"/>
      <c r="AH17" s="35" t="s">
        <v>88</v>
      </c>
    </row>
    <row r="18" spans="1:34" hidden="1" x14ac:dyDescent="0.3">
      <c r="A18" s="93">
        <v>43486</v>
      </c>
      <c r="B18" s="94" t="s">
        <v>3</v>
      </c>
      <c r="C18" s="2" t="s">
        <v>109</v>
      </c>
      <c r="D18" s="2" t="s">
        <v>58</v>
      </c>
      <c r="E18" s="3" t="s">
        <v>83</v>
      </c>
      <c r="F18" s="2" t="s">
        <v>81</v>
      </c>
      <c r="G18" s="2" t="s">
        <v>61</v>
      </c>
      <c r="H18" s="2" t="s">
        <v>76</v>
      </c>
      <c r="I18" s="2" t="s">
        <v>54</v>
      </c>
      <c r="J18" s="2"/>
      <c r="K18" s="2"/>
      <c r="L18" s="2"/>
      <c r="M18" s="2" t="s">
        <v>112</v>
      </c>
      <c r="N18" s="2" t="s">
        <v>93</v>
      </c>
      <c r="O18" s="2" t="s">
        <v>54</v>
      </c>
      <c r="P18" s="36"/>
      <c r="Q18" s="2"/>
      <c r="R18" s="2"/>
      <c r="S18" s="2"/>
      <c r="T18" s="2"/>
      <c r="U18" s="60"/>
      <c r="V18" s="61" t="s">
        <v>54</v>
      </c>
      <c r="W18" s="61" t="s">
        <v>54</v>
      </c>
      <c r="X18" s="4" t="s">
        <v>67</v>
      </c>
      <c r="Y18" s="63" t="s">
        <v>54</v>
      </c>
      <c r="Z18" s="92" t="str">
        <f>VLOOKUP(A18,[2]!DailyRoster,24,FALSE)</f>
        <v>qq</v>
      </c>
      <c r="AA18" s="5"/>
      <c r="AB18" s="5"/>
      <c r="AC18" s="5"/>
      <c r="AD18" s="5"/>
      <c r="AE18" s="5"/>
      <c r="AF18" s="60"/>
      <c r="AG18" s="4"/>
      <c r="AH18" s="35" t="s">
        <v>89</v>
      </c>
    </row>
    <row r="19" spans="1:34" hidden="1" x14ac:dyDescent="0.3">
      <c r="A19" s="93">
        <v>43487</v>
      </c>
      <c r="B19" s="94" t="s">
        <v>4</v>
      </c>
      <c r="C19" s="2" t="s">
        <v>109</v>
      </c>
      <c r="D19" s="2" t="s">
        <v>58</v>
      </c>
      <c r="E19" s="3" t="s">
        <v>83</v>
      </c>
      <c r="F19" s="2" t="s">
        <v>81</v>
      </c>
      <c r="G19" s="2" t="s">
        <v>61</v>
      </c>
      <c r="H19" s="2" t="s">
        <v>76</v>
      </c>
      <c r="I19" s="2" t="s">
        <v>93</v>
      </c>
      <c r="J19" s="2"/>
      <c r="K19" s="2"/>
      <c r="L19" s="2"/>
      <c r="M19" s="2" t="s">
        <v>112</v>
      </c>
      <c r="N19" s="2" t="s">
        <v>54</v>
      </c>
      <c r="O19" s="2" t="s">
        <v>54</v>
      </c>
      <c r="P19" s="36"/>
      <c r="Q19" s="2"/>
      <c r="R19" s="2"/>
      <c r="S19" s="2"/>
      <c r="T19" s="2"/>
      <c r="U19" s="59"/>
      <c r="V19" s="61" t="s">
        <v>54</v>
      </c>
      <c r="W19" s="61" t="s">
        <v>54</v>
      </c>
      <c r="X19" s="4" t="s">
        <v>67</v>
      </c>
      <c r="Y19" s="4" t="s">
        <v>54</v>
      </c>
      <c r="Z19" s="92" t="str">
        <f>VLOOKUP(A19,[2]!DailyRoster,24,FALSE)</f>
        <v>qq</v>
      </c>
      <c r="AA19" s="5"/>
      <c r="AB19" s="5"/>
      <c r="AC19" s="5"/>
      <c r="AD19" s="5"/>
      <c r="AE19" s="5"/>
      <c r="AF19" s="60"/>
      <c r="AG19" s="4"/>
      <c r="AH19" s="35" t="s">
        <v>61</v>
      </c>
    </row>
    <row r="20" spans="1:34" hidden="1" x14ac:dyDescent="0.3">
      <c r="A20" s="93">
        <v>43488</v>
      </c>
      <c r="B20" s="94" t="s">
        <v>5</v>
      </c>
      <c r="C20" s="2" t="s">
        <v>109</v>
      </c>
      <c r="D20" s="2" t="s">
        <v>58</v>
      </c>
      <c r="E20" s="3" t="s">
        <v>83</v>
      </c>
      <c r="F20" s="2" t="s">
        <v>81</v>
      </c>
      <c r="G20" s="2" t="s">
        <v>61</v>
      </c>
      <c r="H20" s="2" t="s">
        <v>93</v>
      </c>
      <c r="I20" s="2" t="s">
        <v>54</v>
      </c>
      <c r="J20" s="2"/>
      <c r="K20" s="2"/>
      <c r="L20" s="2"/>
      <c r="M20" s="2" t="s">
        <v>112</v>
      </c>
      <c r="N20" s="2" t="s">
        <v>54</v>
      </c>
      <c r="O20" s="2" t="s">
        <v>54</v>
      </c>
      <c r="P20" s="36"/>
      <c r="Q20" s="2"/>
      <c r="R20" s="2"/>
      <c r="S20" s="2"/>
      <c r="T20" s="2"/>
      <c r="U20" s="59"/>
      <c r="V20" s="61" t="s">
        <v>54</v>
      </c>
      <c r="W20" s="61" t="s">
        <v>54</v>
      </c>
      <c r="X20" s="4" t="s">
        <v>67</v>
      </c>
      <c r="Y20" s="4" t="s">
        <v>59</v>
      </c>
      <c r="Z20" s="92" t="str">
        <f>VLOOKUP(A20,[2]!DailyRoster,24,FALSE)</f>
        <v>qq</v>
      </c>
      <c r="AA20" s="5"/>
      <c r="AB20" s="5"/>
      <c r="AC20" s="5"/>
      <c r="AD20" s="5"/>
      <c r="AE20" s="5"/>
      <c r="AF20" s="60"/>
      <c r="AG20" s="4"/>
      <c r="AH20" s="35" t="s">
        <v>67</v>
      </c>
    </row>
    <row r="21" spans="1:34" hidden="1" x14ac:dyDescent="0.3">
      <c r="A21" s="93">
        <v>43489</v>
      </c>
      <c r="B21" s="94" t="s">
        <v>6</v>
      </c>
      <c r="C21" s="2" t="s">
        <v>59</v>
      </c>
      <c r="D21" s="2" t="s">
        <v>58</v>
      </c>
      <c r="E21" s="3" t="s">
        <v>83</v>
      </c>
      <c r="F21" s="2" t="s">
        <v>81</v>
      </c>
      <c r="G21" s="2" t="s">
        <v>61</v>
      </c>
      <c r="H21" s="2" t="s">
        <v>109</v>
      </c>
      <c r="I21" s="2" t="s">
        <v>54</v>
      </c>
      <c r="J21" s="2"/>
      <c r="K21" s="2"/>
      <c r="L21" s="2"/>
      <c r="M21" s="2" t="s">
        <v>112</v>
      </c>
      <c r="N21" s="2" t="s">
        <v>54</v>
      </c>
      <c r="O21" s="2" t="s">
        <v>54</v>
      </c>
      <c r="P21" s="36"/>
      <c r="Q21" s="2"/>
      <c r="R21" s="2"/>
      <c r="S21" s="2"/>
      <c r="T21" s="2"/>
      <c r="U21" s="59"/>
      <c r="V21" s="61" t="s">
        <v>54</v>
      </c>
      <c r="W21" s="61" t="s">
        <v>54</v>
      </c>
      <c r="X21" s="4" t="s">
        <v>67</v>
      </c>
      <c r="Y21" s="4" t="s">
        <v>92</v>
      </c>
      <c r="Z21" s="92" t="s">
        <v>92</v>
      </c>
      <c r="AA21" s="5"/>
      <c r="AB21" s="5"/>
      <c r="AC21" s="5"/>
      <c r="AD21" s="5"/>
      <c r="AE21" s="5"/>
      <c r="AF21" s="60"/>
      <c r="AG21" s="4"/>
      <c r="AH21" s="35" t="s">
        <v>81</v>
      </c>
    </row>
    <row r="22" spans="1:34" hidden="1" x14ac:dyDescent="0.3">
      <c r="A22" s="93">
        <v>43490</v>
      </c>
      <c r="B22" s="94" t="s">
        <v>7</v>
      </c>
      <c r="C22" s="2" t="s">
        <v>59</v>
      </c>
      <c r="D22" s="2" t="s">
        <v>58</v>
      </c>
      <c r="E22" s="3" t="s">
        <v>83</v>
      </c>
      <c r="F22" s="2" t="s">
        <v>81</v>
      </c>
      <c r="G22" s="2" t="s">
        <v>61</v>
      </c>
      <c r="H22" s="2" t="s">
        <v>93</v>
      </c>
      <c r="I22" s="2" t="s">
        <v>54</v>
      </c>
      <c r="J22" s="2"/>
      <c r="K22" s="2"/>
      <c r="L22" s="2"/>
      <c r="M22" s="2" t="s">
        <v>113</v>
      </c>
      <c r="N22" s="2" t="s">
        <v>54</v>
      </c>
      <c r="O22" s="2" t="s">
        <v>54</v>
      </c>
      <c r="P22" s="36"/>
      <c r="Q22" s="2"/>
      <c r="R22" s="2"/>
      <c r="S22" s="2"/>
      <c r="T22" s="2"/>
      <c r="U22" s="59"/>
      <c r="V22" s="61" t="s">
        <v>54</v>
      </c>
      <c r="W22" s="61" t="s">
        <v>54</v>
      </c>
      <c r="X22" s="4" t="s">
        <v>67</v>
      </c>
      <c r="Y22" s="4" t="s">
        <v>109</v>
      </c>
      <c r="Z22" s="92" t="str">
        <f>VLOOKUP(A22,[2]!DailyRoster,24,FALSE)</f>
        <v>qq</v>
      </c>
      <c r="AA22" s="5"/>
      <c r="AB22" s="5"/>
      <c r="AC22" s="5"/>
      <c r="AD22" s="5"/>
      <c r="AE22" s="5"/>
      <c r="AF22" s="60"/>
      <c r="AG22" s="4"/>
      <c r="AH22" s="35" t="s">
        <v>83</v>
      </c>
    </row>
    <row r="23" spans="1:34" hidden="1" x14ac:dyDescent="0.3">
      <c r="A23" s="95">
        <v>43493</v>
      </c>
      <c r="B23" s="96" t="s">
        <v>3</v>
      </c>
      <c r="C23" s="97" t="s">
        <v>55</v>
      </c>
      <c r="D23" s="97" t="s">
        <v>55</v>
      </c>
      <c r="E23" s="97" t="s">
        <v>55</v>
      </c>
      <c r="F23" s="97" t="s">
        <v>55</v>
      </c>
      <c r="G23" s="97" t="s">
        <v>55</v>
      </c>
      <c r="H23" s="97" t="s">
        <v>55</v>
      </c>
      <c r="I23" s="97" t="s">
        <v>55</v>
      </c>
      <c r="J23" s="97" t="s">
        <v>55</v>
      </c>
      <c r="K23" s="97" t="s">
        <v>55</v>
      </c>
      <c r="L23" s="97" t="s">
        <v>55</v>
      </c>
      <c r="M23" s="97" t="s">
        <v>55</v>
      </c>
      <c r="N23" s="97" t="s">
        <v>55</v>
      </c>
      <c r="O23" s="2" t="s">
        <v>97</v>
      </c>
      <c r="P23" s="36"/>
      <c r="Q23" s="2"/>
      <c r="R23" s="2"/>
      <c r="S23" s="2"/>
      <c r="T23" s="2"/>
      <c r="U23" s="59"/>
      <c r="V23" s="61" t="s">
        <v>55</v>
      </c>
      <c r="W23" s="61" t="s">
        <v>55</v>
      </c>
      <c r="X23" s="61" t="s">
        <v>55</v>
      </c>
      <c r="Y23" s="61" t="s">
        <v>55</v>
      </c>
      <c r="Z23" s="92" t="str">
        <f>VLOOKUP(A23,[2]!DailyRoster,24,FALSE)</f>
        <v>qq</v>
      </c>
      <c r="AA23" s="5"/>
      <c r="AB23" s="5"/>
      <c r="AC23" s="5"/>
      <c r="AD23" s="5"/>
      <c r="AE23" s="5"/>
      <c r="AF23" s="60"/>
      <c r="AG23" s="4"/>
      <c r="AH23" s="35" t="s">
        <v>58</v>
      </c>
    </row>
    <row r="24" spans="1:34" hidden="1" x14ac:dyDescent="0.3">
      <c r="A24" s="95">
        <v>43494</v>
      </c>
      <c r="B24" s="96" t="s">
        <v>4</v>
      </c>
      <c r="C24" s="97" t="s">
        <v>109</v>
      </c>
      <c r="D24" s="97" t="s">
        <v>58</v>
      </c>
      <c r="E24" s="98" t="s">
        <v>83</v>
      </c>
      <c r="F24" s="97" t="s">
        <v>61</v>
      </c>
      <c r="G24" s="97" t="s">
        <v>67</v>
      </c>
      <c r="H24" s="97" t="s">
        <v>76</v>
      </c>
      <c r="I24" s="97" t="s">
        <v>54</v>
      </c>
      <c r="J24" s="97"/>
      <c r="K24" s="97"/>
      <c r="L24" s="97"/>
      <c r="M24" s="97" t="s">
        <v>54</v>
      </c>
      <c r="N24" s="97"/>
      <c r="O24" s="2" t="s">
        <v>54</v>
      </c>
      <c r="P24" s="36"/>
      <c r="Q24" s="2"/>
      <c r="R24" s="2"/>
      <c r="S24" s="2"/>
      <c r="T24" s="2"/>
      <c r="U24" s="59"/>
      <c r="V24" s="61" t="s">
        <v>54</v>
      </c>
      <c r="W24" s="61" t="s">
        <v>54</v>
      </c>
      <c r="X24" s="4" t="s">
        <v>59</v>
      </c>
      <c r="Y24" s="4" t="s">
        <v>81</v>
      </c>
      <c r="Z24" s="92" t="str">
        <f>VLOOKUP(A24,[2]!DailyRoster,24,FALSE)</f>
        <v>qq</v>
      </c>
      <c r="AA24" s="5"/>
      <c r="AB24" s="5"/>
      <c r="AC24" s="5"/>
      <c r="AD24" s="5"/>
      <c r="AE24" s="5"/>
      <c r="AF24" s="60"/>
      <c r="AG24" s="4"/>
      <c r="AH24" s="35" t="s">
        <v>109</v>
      </c>
    </row>
    <row r="25" spans="1:34" hidden="1" x14ac:dyDescent="0.3">
      <c r="A25" s="95">
        <v>43495</v>
      </c>
      <c r="B25" s="96" t="s">
        <v>5</v>
      </c>
      <c r="C25" s="97" t="s">
        <v>109</v>
      </c>
      <c r="D25" s="97" t="s">
        <v>58</v>
      </c>
      <c r="E25" s="98" t="s">
        <v>83</v>
      </c>
      <c r="F25" s="97" t="s">
        <v>81</v>
      </c>
      <c r="G25" s="97" t="s">
        <v>67</v>
      </c>
      <c r="H25" s="97" t="s">
        <v>76</v>
      </c>
      <c r="I25" s="97" t="s">
        <v>54</v>
      </c>
      <c r="J25" s="97"/>
      <c r="K25" s="97"/>
      <c r="L25" s="97"/>
      <c r="M25" s="97" t="s">
        <v>54</v>
      </c>
      <c r="N25" s="97"/>
      <c r="O25" s="2" t="s">
        <v>118</v>
      </c>
      <c r="P25" s="36"/>
      <c r="Q25" s="2"/>
      <c r="R25" s="2"/>
      <c r="S25" s="2"/>
      <c r="T25" s="2"/>
      <c r="U25" s="59"/>
      <c r="V25" s="61" t="s">
        <v>54</v>
      </c>
      <c r="W25" s="61" t="s">
        <v>54</v>
      </c>
      <c r="X25" s="4" t="s">
        <v>59</v>
      </c>
      <c r="Y25" s="4" t="s">
        <v>54</v>
      </c>
      <c r="Z25" s="92" t="str">
        <f>VLOOKUP(A25,[2]!DailyRoster,24,FALSE)</f>
        <v>qq</v>
      </c>
      <c r="AA25" s="5"/>
      <c r="AB25" s="5"/>
      <c r="AC25" s="5"/>
      <c r="AD25" s="5"/>
      <c r="AE25" s="5"/>
      <c r="AF25" s="60"/>
      <c r="AG25" s="4"/>
      <c r="AH25" s="35" t="s">
        <v>90</v>
      </c>
    </row>
    <row r="26" spans="1:34" hidden="1" x14ac:dyDescent="0.3">
      <c r="A26" s="95">
        <v>43496</v>
      </c>
      <c r="B26" s="96" t="s">
        <v>6</v>
      </c>
      <c r="C26" s="97" t="s">
        <v>120</v>
      </c>
      <c r="D26" s="97" t="s">
        <v>58</v>
      </c>
      <c r="E26" s="98" t="s">
        <v>83</v>
      </c>
      <c r="F26" s="97" t="s">
        <v>81</v>
      </c>
      <c r="G26" s="97" t="s">
        <v>67</v>
      </c>
      <c r="H26" s="97" t="s">
        <v>121</v>
      </c>
      <c r="I26" s="97" t="s">
        <v>54</v>
      </c>
      <c r="J26" s="97"/>
      <c r="K26" s="97"/>
      <c r="L26" s="97"/>
      <c r="M26" s="97" t="s">
        <v>54</v>
      </c>
      <c r="N26" s="97"/>
      <c r="O26" s="2" t="s">
        <v>118</v>
      </c>
      <c r="P26" s="36"/>
      <c r="Q26" s="2"/>
      <c r="R26" s="2"/>
      <c r="S26" s="2"/>
      <c r="T26" s="2"/>
      <c r="U26" s="59"/>
      <c r="V26" s="61" t="s">
        <v>54</v>
      </c>
      <c r="W26" s="61" t="s">
        <v>54</v>
      </c>
      <c r="X26" s="4" t="s">
        <v>59</v>
      </c>
      <c r="Y26" s="4" t="s">
        <v>119</v>
      </c>
      <c r="Z26" s="92" t="str">
        <f>VLOOKUP(A26,[2]!DailyRoster,24,FALSE)</f>
        <v>qq</v>
      </c>
      <c r="AA26" s="5"/>
      <c r="AB26" s="5"/>
      <c r="AC26" s="5"/>
      <c r="AD26" s="5"/>
      <c r="AE26" s="5"/>
      <c r="AF26" s="60"/>
      <c r="AG26" s="4"/>
      <c r="AH26" s="35" t="s">
        <v>91</v>
      </c>
    </row>
    <row r="27" spans="1:34" hidden="1" x14ac:dyDescent="0.3">
      <c r="A27" s="95">
        <v>43497</v>
      </c>
      <c r="B27" s="96" t="s">
        <v>7</v>
      </c>
      <c r="C27" s="97" t="s">
        <v>109</v>
      </c>
      <c r="D27" s="97" t="s">
        <v>103</v>
      </c>
      <c r="E27" s="98" t="s">
        <v>83</v>
      </c>
      <c r="F27" s="97" t="s">
        <v>81</v>
      </c>
      <c r="G27" s="97" t="s">
        <v>61</v>
      </c>
      <c r="H27" s="97" t="s">
        <v>104</v>
      </c>
      <c r="I27" s="97" t="s">
        <v>54</v>
      </c>
      <c r="J27" s="97"/>
      <c r="K27" s="97"/>
      <c r="L27" s="97"/>
      <c r="M27" s="97" t="s">
        <v>54</v>
      </c>
      <c r="N27" s="97"/>
      <c r="O27" s="2" t="s">
        <v>118</v>
      </c>
      <c r="P27" s="36"/>
      <c r="Q27" s="2"/>
      <c r="R27" s="2"/>
      <c r="S27" s="2"/>
      <c r="T27" s="2"/>
      <c r="U27" s="59"/>
      <c r="V27" s="61" t="s">
        <v>54</v>
      </c>
      <c r="W27" s="61" t="s">
        <v>54</v>
      </c>
      <c r="X27" s="4" t="s">
        <v>59</v>
      </c>
      <c r="Y27" s="4" t="s">
        <v>54</v>
      </c>
      <c r="Z27" s="92" t="str">
        <f>VLOOKUP(A27,[2]!DailyRoster,24,FALSE)</f>
        <v>qq</v>
      </c>
      <c r="AA27" s="5"/>
      <c r="AB27" s="5"/>
      <c r="AC27" s="5"/>
      <c r="AD27" s="5"/>
      <c r="AE27" s="5" t="s">
        <v>102</v>
      </c>
      <c r="AF27" s="60"/>
      <c r="AG27" s="4"/>
      <c r="AH27" s="35" t="s">
        <v>92</v>
      </c>
    </row>
    <row r="28" spans="1:34" hidden="1" x14ac:dyDescent="0.3">
      <c r="A28" s="93">
        <v>43500</v>
      </c>
      <c r="B28" s="94" t="s">
        <v>3</v>
      </c>
      <c r="C28" s="2" t="s">
        <v>109</v>
      </c>
      <c r="D28" s="2" t="s">
        <v>67</v>
      </c>
      <c r="E28" s="3" t="s">
        <v>83</v>
      </c>
      <c r="F28" s="2" t="s">
        <v>81</v>
      </c>
      <c r="G28" s="2" t="s">
        <v>61</v>
      </c>
      <c r="H28" s="2" t="s">
        <v>76</v>
      </c>
      <c r="I28" s="2"/>
      <c r="J28" s="2"/>
      <c r="K28" s="2"/>
      <c r="L28" s="2"/>
      <c r="M28" s="2" t="s">
        <v>54</v>
      </c>
      <c r="N28" s="2"/>
      <c r="O28" s="2" t="s">
        <v>118</v>
      </c>
      <c r="P28" s="36"/>
      <c r="Q28" s="2"/>
      <c r="R28" s="2"/>
      <c r="S28" s="2"/>
      <c r="T28" s="2"/>
      <c r="U28" s="59"/>
      <c r="V28" s="61" t="s">
        <v>54</v>
      </c>
      <c r="W28" s="61" t="s">
        <v>54</v>
      </c>
      <c r="X28" s="4" t="s">
        <v>99</v>
      </c>
      <c r="Y28" s="4" t="s">
        <v>93</v>
      </c>
      <c r="Z28" s="92" t="str">
        <f>VLOOKUP(A28,[2]!DailyRoster,24,FALSE)</f>
        <v>qq</v>
      </c>
      <c r="AA28" s="5" t="s">
        <v>58</v>
      </c>
      <c r="AB28" s="5"/>
      <c r="AC28" s="5"/>
      <c r="AD28" s="5"/>
      <c r="AE28" s="5"/>
      <c r="AF28" s="60"/>
      <c r="AG28" s="4"/>
    </row>
    <row r="29" spans="1:34" hidden="1" x14ac:dyDescent="0.3">
      <c r="A29" s="93">
        <v>43501</v>
      </c>
      <c r="B29" s="94" t="s">
        <v>4</v>
      </c>
      <c r="C29" s="2" t="s">
        <v>109</v>
      </c>
      <c r="D29" s="2" t="s">
        <v>67</v>
      </c>
      <c r="E29" s="3" t="s">
        <v>83</v>
      </c>
      <c r="F29" s="2" t="s">
        <v>81</v>
      </c>
      <c r="G29" s="2" t="s">
        <v>93</v>
      </c>
      <c r="H29" s="2" t="s">
        <v>76</v>
      </c>
      <c r="I29" s="2"/>
      <c r="J29" s="2"/>
      <c r="K29" s="2"/>
      <c r="L29" s="2"/>
      <c r="M29" s="2" t="s">
        <v>54</v>
      </c>
      <c r="N29" s="2"/>
      <c r="O29" s="2" t="s">
        <v>54</v>
      </c>
      <c r="P29" s="36"/>
      <c r="Q29" s="2"/>
      <c r="R29" s="2"/>
      <c r="S29" s="2"/>
      <c r="T29" s="2"/>
      <c r="U29" s="59"/>
      <c r="V29" s="61" t="s">
        <v>54</v>
      </c>
      <c r="W29" s="61" t="s">
        <v>54</v>
      </c>
      <c r="X29" s="4" t="s">
        <v>99</v>
      </c>
      <c r="Y29" s="4" t="s">
        <v>54</v>
      </c>
      <c r="Z29" s="92" t="str">
        <f>VLOOKUP(A29,[2]!DailyRoster,24,FALSE)</f>
        <v>qq</v>
      </c>
      <c r="AA29" s="5" t="s">
        <v>58</v>
      </c>
      <c r="AB29" s="5"/>
      <c r="AC29" s="5"/>
      <c r="AD29" s="5"/>
      <c r="AE29" s="5"/>
      <c r="AF29" s="60"/>
      <c r="AG29" s="4"/>
    </row>
    <row r="30" spans="1:34" hidden="1" x14ac:dyDescent="0.3">
      <c r="A30" s="93">
        <v>43502</v>
      </c>
      <c r="B30" s="94" t="s">
        <v>5</v>
      </c>
      <c r="C30" s="2" t="s">
        <v>109</v>
      </c>
      <c r="D30" s="2" t="s">
        <v>67</v>
      </c>
      <c r="E30" s="3" t="s">
        <v>83</v>
      </c>
      <c r="F30" s="2" t="s">
        <v>81</v>
      </c>
      <c r="G30" s="2" t="s">
        <v>93</v>
      </c>
      <c r="H30" s="2" t="s">
        <v>124</v>
      </c>
      <c r="I30" s="2"/>
      <c r="J30" s="2"/>
      <c r="K30" s="2"/>
      <c r="L30" s="2"/>
      <c r="M30" s="2" t="s">
        <v>54</v>
      </c>
      <c r="N30" s="2"/>
      <c r="O30" s="2" t="s">
        <v>118</v>
      </c>
      <c r="P30" s="36"/>
      <c r="Q30" s="2"/>
      <c r="R30" s="2"/>
      <c r="S30" s="2"/>
      <c r="T30" s="2"/>
      <c r="U30" s="59"/>
      <c r="V30" s="61" t="s">
        <v>54</v>
      </c>
      <c r="W30" s="61" t="s">
        <v>54</v>
      </c>
      <c r="X30" s="4" t="s">
        <v>99</v>
      </c>
      <c r="Y30" s="4" t="s">
        <v>91</v>
      </c>
      <c r="Z30" s="92" t="s">
        <v>91</v>
      </c>
      <c r="AA30" s="5" t="s">
        <v>58</v>
      </c>
      <c r="AB30" s="5"/>
      <c r="AC30" s="5"/>
      <c r="AD30" s="5"/>
      <c r="AE30" s="5"/>
      <c r="AF30" s="60"/>
      <c r="AG30" s="4"/>
    </row>
    <row r="31" spans="1:34" hidden="1" x14ac:dyDescent="0.3">
      <c r="A31" s="93">
        <v>43503</v>
      </c>
      <c r="B31" s="94" t="s">
        <v>6</v>
      </c>
      <c r="C31" s="2" t="s">
        <v>109</v>
      </c>
      <c r="D31" s="2" t="s">
        <v>67</v>
      </c>
      <c r="E31" s="3" t="s">
        <v>83</v>
      </c>
      <c r="F31" s="2" t="s">
        <v>81</v>
      </c>
      <c r="G31" s="2" t="s">
        <v>93</v>
      </c>
      <c r="H31" s="2" t="s">
        <v>76</v>
      </c>
      <c r="I31" s="2"/>
      <c r="J31" s="2"/>
      <c r="K31" s="2"/>
      <c r="L31" s="2"/>
      <c r="M31" s="2" t="s">
        <v>54</v>
      </c>
      <c r="N31" s="2"/>
      <c r="O31" s="2" t="s">
        <v>118</v>
      </c>
      <c r="P31" s="36"/>
      <c r="Q31" s="2"/>
      <c r="R31" s="2"/>
      <c r="S31" s="2"/>
      <c r="T31" s="2"/>
      <c r="U31" s="59"/>
      <c r="V31" s="61" t="s">
        <v>54</v>
      </c>
      <c r="W31" s="61" t="s">
        <v>54</v>
      </c>
      <c r="X31" s="4" t="s">
        <v>99</v>
      </c>
      <c r="Y31" s="4" t="s">
        <v>61</v>
      </c>
      <c r="Z31" s="92" t="str">
        <f>VLOOKUP(A31,[2]!DailyRoster,24,FALSE)</f>
        <v>qq</v>
      </c>
      <c r="AA31" s="5" t="s">
        <v>58</v>
      </c>
      <c r="AB31" s="5"/>
      <c r="AC31" s="5"/>
      <c r="AD31" s="5"/>
      <c r="AE31" s="5"/>
      <c r="AF31" s="60"/>
      <c r="AG31" s="4"/>
    </row>
    <row r="32" spans="1:34" hidden="1" x14ac:dyDescent="0.3">
      <c r="A32" s="93">
        <v>43504</v>
      </c>
      <c r="B32" s="94" t="s">
        <v>7</v>
      </c>
      <c r="C32" s="2" t="s">
        <v>109</v>
      </c>
      <c r="D32" s="2" t="s">
        <v>67</v>
      </c>
      <c r="E32" s="3" t="s">
        <v>60</v>
      </c>
      <c r="F32" s="2" t="s">
        <v>81</v>
      </c>
      <c r="G32" s="2" t="s">
        <v>61</v>
      </c>
      <c r="H32" s="2" t="s">
        <v>76</v>
      </c>
      <c r="I32" s="2"/>
      <c r="J32" s="2"/>
      <c r="K32" s="2"/>
      <c r="L32" s="2"/>
      <c r="M32" s="2" t="s">
        <v>54</v>
      </c>
      <c r="N32" s="2"/>
      <c r="O32" s="2" t="s">
        <v>54</v>
      </c>
      <c r="P32" s="2"/>
      <c r="Q32" s="2"/>
      <c r="R32" s="2"/>
      <c r="S32" s="2"/>
      <c r="T32" s="2"/>
      <c r="U32" s="59"/>
      <c r="V32" s="61" t="s">
        <v>54</v>
      </c>
      <c r="W32" s="61" t="s">
        <v>54</v>
      </c>
      <c r="X32" s="4" t="s">
        <v>99</v>
      </c>
      <c r="Y32" s="4" t="s">
        <v>58</v>
      </c>
      <c r="Z32" s="92" t="str">
        <f>VLOOKUP(A32,[2]!DailyRoster,24,FALSE)</f>
        <v>qq</v>
      </c>
      <c r="AA32" s="5" t="s">
        <v>58</v>
      </c>
      <c r="AB32" s="5"/>
      <c r="AC32" s="5"/>
      <c r="AD32" s="5"/>
      <c r="AE32" s="5"/>
      <c r="AF32" s="60"/>
      <c r="AG32" s="4"/>
    </row>
    <row r="33" spans="1:33" hidden="1" x14ac:dyDescent="0.3">
      <c r="A33" s="95">
        <v>43507</v>
      </c>
      <c r="B33" s="96" t="s">
        <v>3</v>
      </c>
      <c r="C33" s="97" t="s">
        <v>109</v>
      </c>
      <c r="D33" s="97" t="s">
        <v>58</v>
      </c>
      <c r="E33" s="98" t="s">
        <v>61</v>
      </c>
      <c r="F33" s="97" t="s">
        <v>81</v>
      </c>
      <c r="G33" s="97" t="s">
        <v>76</v>
      </c>
      <c r="H33" s="97" t="s">
        <v>93</v>
      </c>
      <c r="I33" s="97"/>
      <c r="J33" s="97"/>
      <c r="K33" s="97"/>
      <c r="L33" s="97"/>
      <c r="M33" s="97" t="s">
        <v>54</v>
      </c>
      <c r="N33" s="97"/>
      <c r="O33" s="2" t="s">
        <v>54</v>
      </c>
      <c r="P33" s="36"/>
      <c r="Q33" s="2"/>
      <c r="R33" s="2"/>
      <c r="S33" s="2"/>
      <c r="T33" s="2"/>
      <c r="U33" s="59"/>
      <c r="V33" s="61" t="s">
        <v>54</v>
      </c>
      <c r="W33" s="61" t="s">
        <v>54</v>
      </c>
      <c r="X33" s="4" t="s">
        <v>59</v>
      </c>
      <c r="Y33" s="61" t="s">
        <v>67</v>
      </c>
      <c r="Z33" s="92" t="str">
        <f>VLOOKUP(A33,[2]!DailyRoster,24,FALSE)</f>
        <v>qq</v>
      </c>
      <c r="AA33" s="5" t="s">
        <v>83</v>
      </c>
      <c r="AB33" s="5"/>
      <c r="AC33" s="5"/>
      <c r="AD33" s="5"/>
      <c r="AE33" s="5"/>
      <c r="AF33" s="60"/>
      <c r="AG33" s="4"/>
    </row>
    <row r="34" spans="1:33" hidden="1" x14ac:dyDescent="0.3">
      <c r="A34" s="95">
        <v>43508</v>
      </c>
      <c r="B34" s="96" t="s">
        <v>4</v>
      </c>
      <c r="C34" s="97" t="s">
        <v>109</v>
      </c>
      <c r="D34" s="97" t="s">
        <v>58</v>
      </c>
      <c r="E34" s="98" t="s">
        <v>61</v>
      </c>
      <c r="F34" s="97" t="s">
        <v>81</v>
      </c>
      <c r="G34" s="97" t="s">
        <v>67</v>
      </c>
      <c r="H34" s="97" t="s">
        <v>93</v>
      </c>
      <c r="I34" s="97"/>
      <c r="J34" s="97"/>
      <c r="K34" s="97"/>
      <c r="L34" s="97"/>
      <c r="M34" s="97" t="s">
        <v>126</v>
      </c>
      <c r="N34" s="97"/>
      <c r="O34" s="2" t="s">
        <v>54</v>
      </c>
      <c r="P34" s="36"/>
      <c r="Q34" s="2"/>
      <c r="R34" s="2"/>
      <c r="S34" s="2"/>
      <c r="T34" s="2"/>
      <c r="U34" s="59"/>
      <c r="V34" s="61" t="s">
        <v>54</v>
      </c>
      <c r="W34" s="61" t="s">
        <v>54</v>
      </c>
      <c r="X34" s="4" t="s">
        <v>59</v>
      </c>
      <c r="Y34" s="4" t="s">
        <v>54</v>
      </c>
      <c r="Z34" s="92" t="str">
        <f>VLOOKUP(A34,[2]!DailyRoster,24,FALSE)</f>
        <v>qq</v>
      </c>
      <c r="AA34" s="5" t="s">
        <v>83</v>
      </c>
      <c r="AB34" s="5"/>
      <c r="AC34" s="5"/>
      <c r="AD34" s="5"/>
      <c r="AE34" s="5"/>
      <c r="AF34" s="60"/>
      <c r="AG34" s="4"/>
    </row>
    <row r="35" spans="1:33" hidden="1" x14ac:dyDescent="0.3">
      <c r="A35" s="95">
        <v>43509</v>
      </c>
      <c r="B35" s="96" t="s">
        <v>5</v>
      </c>
      <c r="C35" s="97" t="s">
        <v>109</v>
      </c>
      <c r="D35" s="97" t="s">
        <v>58</v>
      </c>
      <c r="E35" s="98" t="s">
        <v>61</v>
      </c>
      <c r="F35" s="97" t="s">
        <v>93</v>
      </c>
      <c r="G35" s="97" t="s">
        <v>67</v>
      </c>
      <c r="H35" s="97" t="s">
        <v>122</v>
      </c>
      <c r="I35" s="97"/>
      <c r="J35" s="97"/>
      <c r="K35" s="97"/>
      <c r="L35" s="97"/>
      <c r="M35" s="97" t="s">
        <v>126</v>
      </c>
      <c r="N35" s="97"/>
      <c r="O35" s="2" t="s">
        <v>54</v>
      </c>
      <c r="P35" s="36"/>
      <c r="Q35" s="2"/>
      <c r="R35" s="2"/>
      <c r="S35" s="2"/>
      <c r="T35" s="2"/>
      <c r="U35" s="59"/>
      <c r="V35" s="61" t="s">
        <v>54</v>
      </c>
      <c r="W35" s="61" t="s">
        <v>54</v>
      </c>
      <c r="X35" s="4" t="s">
        <v>59</v>
      </c>
      <c r="Y35" s="4" t="s">
        <v>81</v>
      </c>
      <c r="Z35" s="92" t="str">
        <f>VLOOKUP(A35,[2]!DailyRoster,24,FALSE)</f>
        <v>qq</v>
      </c>
      <c r="AA35" s="5" t="s">
        <v>83</v>
      </c>
      <c r="AB35" s="5"/>
      <c r="AC35" s="5"/>
      <c r="AD35" s="5"/>
      <c r="AE35" s="5"/>
      <c r="AF35" s="60"/>
      <c r="AG35" s="4"/>
    </row>
    <row r="36" spans="1:33" hidden="1" x14ac:dyDescent="0.3">
      <c r="A36" s="95">
        <v>43510</v>
      </c>
      <c r="B36" s="96" t="s">
        <v>6</v>
      </c>
      <c r="C36" s="97" t="s">
        <v>109</v>
      </c>
      <c r="D36" s="97" t="s">
        <v>58</v>
      </c>
      <c r="E36" s="98" t="s">
        <v>61</v>
      </c>
      <c r="F36" s="97" t="s">
        <v>81</v>
      </c>
      <c r="G36" s="97" t="s">
        <v>67</v>
      </c>
      <c r="H36" s="97" t="s">
        <v>93</v>
      </c>
      <c r="I36" s="97"/>
      <c r="J36" s="97"/>
      <c r="K36" s="97"/>
      <c r="L36" s="97"/>
      <c r="M36" s="97" t="s">
        <v>126</v>
      </c>
      <c r="N36" s="97"/>
      <c r="O36" s="2" t="s">
        <v>54</v>
      </c>
      <c r="P36" s="36"/>
      <c r="Q36" s="2"/>
      <c r="R36" s="2"/>
      <c r="S36" s="2"/>
      <c r="T36" s="2"/>
      <c r="U36" s="59"/>
      <c r="V36" s="61" t="s">
        <v>54</v>
      </c>
      <c r="W36" s="61" t="s">
        <v>54</v>
      </c>
      <c r="X36" s="4" t="s">
        <v>59</v>
      </c>
      <c r="Y36" s="4" t="s">
        <v>54</v>
      </c>
      <c r="Z36" s="92" t="str">
        <f>VLOOKUP(A36,[2]!DailyRoster,24,FALSE)</f>
        <v>qq</v>
      </c>
      <c r="AA36" s="5" t="s">
        <v>83</v>
      </c>
      <c r="AB36" s="5"/>
      <c r="AC36" s="5"/>
      <c r="AD36" s="5"/>
      <c r="AE36" s="5"/>
      <c r="AF36" s="60"/>
      <c r="AG36" s="4"/>
    </row>
    <row r="37" spans="1:33" hidden="1" x14ac:dyDescent="0.3">
      <c r="A37" s="95">
        <v>43511</v>
      </c>
      <c r="B37" s="96" t="s">
        <v>7</v>
      </c>
      <c r="C37" s="97" t="s">
        <v>109</v>
      </c>
      <c r="D37" s="97" t="s">
        <v>58</v>
      </c>
      <c r="E37" s="98" t="s">
        <v>61</v>
      </c>
      <c r="F37" s="97" t="s">
        <v>81</v>
      </c>
      <c r="G37" s="97" t="s">
        <v>67</v>
      </c>
      <c r="H37" s="97" t="s">
        <v>75</v>
      </c>
      <c r="I37" s="97"/>
      <c r="J37" s="97"/>
      <c r="K37" s="97"/>
      <c r="L37" s="97"/>
      <c r="M37" s="97" t="s">
        <v>126</v>
      </c>
      <c r="N37" s="97"/>
      <c r="O37" s="2" t="s">
        <v>54</v>
      </c>
      <c r="P37" s="36"/>
      <c r="Q37" s="2"/>
      <c r="R37" s="2"/>
      <c r="S37" s="2"/>
      <c r="T37" s="2"/>
      <c r="U37" s="59"/>
      <c r="V37" s="61" t="s">
        <v>54</v>
      </c>
      <c r="W37" s="61" t="s">
        <v>54</v>
      </c>
      <c r="X37" s="4" t="s">
        <v>59</v>
      </c>
      <c r="Y37" s="4" t="s">
        <v>54</v>
      </c>
      <c r="Z37" s="92" t="str">
        <f>VLOOKUP(A37,[2]!DailyRoster,24,FALSE)</f>
        <v>qq</v>
      </c>
      <c r="AA37" s="5" t="s">
        <v>83</v>
      </c>
      <c r="AB37" s="5"/>
      <c r="AC37" s="5"/>
      <c r="AD37" s="5"/>
      <c r="AE37" s="5"/>
      <c r="AF37" s="60"/>
      <c r="AG37" s="4"/>
    </row>
    <row r="38" spans="1:33" hidden="1" x14ac:dyDescent="0.3">
      <c r="A38" s="93">
        <v>43514</v>
      </c>
      <c r="B38" s="94" t="s">
        <v>3</v>
      </c>
      <c r="C38" s="2" t="s">
        <v>109</v>
      </c>
      <c r="D38" s="2" t="s">
        <v>58</v>
      </c>
      <c r="E38" s="3" t="s">
        <v>93</v>
      </c>
      <c r="F38" s="2" t="s">
        <v>81</v>
      </c>
      <c r="G38" s="2" t="s">
        <v>67</v>
      </c>
      <c r="H38" s="2" t="s">
        <v>76</v>
      </c>
      <c r="I38" s="2"/>
      <c r="J38" s="2"/>
      <c r="K38" s="2"/>
      <c r="L38" s="2"/>
      <c r="M38" s="2" t="s">
        <v>125</v>
      </c>
      <c r="N38" s="2"/>
      <c r="O38" s="2" t="s">
        <v>54</v>
      </c>
      <c r="P38" s="36"/>
      <c r="Q38" s="2"/>
      <c r="R38" s="2"/>
      <c r="S38" s="2"/>
      <c r="T38" s="2"/>
      <c r="U38" s="59"/>
      <c r="V38" s="61" t="s">
        <v>54</v>
      </c>
      <c r="W38" s="61" t="s">
        <v>54</v>
      </c>
      <c r="X38" s="4" t="s">
        <v>59</v>
      </c>
      <c r="Y38" s="4" t="s">
        <v>83</v>
      </c>
      <c r="Z38" s="92" t="str">
        <f>VLOOKUP(A38,[2]!DailyRoster,24,FALSE)</f>
        <v>qq</v>
      </c>
      <c r="AA38" s="5" t="s">
        <v>61</v>
      </c>
      <c r="AB38" s="5"/>
      <c r="AC38" s="5"/>
      <c r="AD38" s="5"/>
      <c r="AE38" s="5"/>
      <c r="AF38" s="60"/>
      <c r="AG38" s="4"/>
    </row>
    <row r="39" spans="1:33" hidden="1" x14ac:dyDescent="0.3">
      <c r="A39" s="93">
        <v>43515</v>
      </c>
      <c r="B39" s="94" t="s">
        <v>4</v>
      </c>
      <c r="C39" s="2" t="s">
        <v>109</v>
      </c>
      <c r="D39" s="2" t="s">
        <v>58</v>
      </c>
      <c r="E39" s="3" t="s">
        <v>76</v>
      </c>
      <c r="F39" s="2" t="s">
        <v>81</v>
      </c>
      <c r="G39" s="2" t="s">
        <v>67</v>
      </c>
      <c r="H39" s="2" t="s">
        <v>123</v>
      </c>
      <c r="I39" s="2"/>
      <c r="J39" s="2"/>
      <c r="K39" s="2"/>
      <c r="L39" s="2"/>
      <c r="M39" s="2" t="s">
        <v>125</v>
      </c>
      <c r="N39" s="2"/>
      <c r="O39" s="2" t="s">
        <v>54</v>
      </c>
      <c r="P39" s="36"/>
      <c r="Q39" s="2"/>
      <c r="R39" s="2"/>
      <c r="S39" s="2"/>
      <c r="T39" s="2"/>
      <c r="U39" s="59"/>
      <c r="V39" s="61" t="s">
        <v>54</v>
      </c>
      <c r="W39" s="61" t="s">
        <v>54</v>
      </c>
      <c r="X39" s="4" t="s">
        <v>59</v>
      </c>
      <c r="Y39" s="4" t="s">
        <v>83</v>
      </c>
      <c r="Z39" s="92" t="str">
        <f>VLOOKUP(A39,[2]!DailyRoster,24,FALSE)</f>
        <v>qq</v>
      </c>
      <c r="AA39" s="5" t="s">
        <v>61</v>
      </c>
      <c r="AB39" s="5"/>
      <c r="AC39" s="5"/>
      <c r="AD39" s="5"/>
      <c r="AE39" s="5"/>
      <c r="AF39" s="60"/>
      <c r="AG39" s="4"/>
    </row>
    <row r="40" spans="1:33" hidden="1" x14ac:dyDescent="0.3">
      <c r="A40" s="93">
        <v>43516</v>
      </c>
      <c r="B40" s="94" t="s">
        <v>5</v>
      </c>
      <c r="C40" s="2" t="s">
        <v>109</v>
      </c>
      <c r="D40" s="2" t="s">
        <v>58</v>
      </c>
      <c r="E40" s="3" t="s">
        <v>83</v>
      </c>
      <c r="F40" s="2" t="s">
        <v>81</v>
      </c>
      <c r="G40" s="2" t="s">
        <v>67</v>
      </c>
      <c r="H40" s="2" t="s">
        <v>76</v>
      </c>
      <c r="I40" s="2"/>
      <c r="J40" s="2"/>
      <c r="K40" s="2"/>
      <c r="L40" s="2"/>
      <c r="M40" s="2" t="s">
        <v>125</v>
      </c>
      <c r="N40" s="2"/>
      <c r="O40" s="2" t="s">
        <v>54</v>
      </c>
      <c r="P40" s="36"/>
      <c r="Q40" s="2"/>
      <c r="R40" s="2"/>
      <c r="S40" s="2"/>
      <c r="T40" s="2"/>
      <c r="U40" s="59"/>
      <c r="V40" s="61" t="s">
        <v>54</v>
      </c>
      <c r="W40" s="61" t="s">
        <v>54</v>
      </c>
      <c r="X40" s="4" t="s">
        <v>59</v>
      </c>
      <c r="Y40" s="4" t="s">
        <v>93</v>
      </c>
      <c r="Z40" s="92" t="str">
        <f>VLOOKUP(A40,[2]!DailyRoster,24,FALSE)</f>
        <v>qq</v>
      </c>
      <c r="AA40" s="5" t="s">
        <v>61</v>
      </c>
      <c r="AB40" s="5"/>
      <c r="AC40" s="5"/>
      <c r="AD40" s="5"/>
      <c r="AE40" s="5"/>
      <c r="AF40" s="60"/>
      <c r="AG40" s="4"/>
    </row>
    <row r="41" spans="1:33" hidden="1" x14ac:dyDescent="0.3">
      <c r="A41" s="93">
        <v>43517</v>
      </c>
      <c r="B41" s="94" t="s">
        <v>6</v>
      </c>
      <c r="C41" s="2" t="s">
        <v>109</v>
      </c>
      <c r="D41" s="2" t="s">
        <v>58</v>
      </c>
      <c r="E41" s="3" t="s">
        <v>83</v>
      </c>
      <c r="F41" s="2" t="s">
        <v>81</v>
      </c>
      <c r="G41" s="2" t="s">
        <v>67</v>
      </c>
      <c r="H41" s="2" t="s">
        <v>132</v>
      </c>
      <c r="I41" s="2"/>
      <c r="J41" s="2"/>
      <c r="K41" s="2"/>
      <c r="L41" s="2"/>
      <c r="M41" s="2" t="s">
        <v>125</v>
      </c>
      <c r="N41" s="2"/>
      <c r="O41" s="2" t="s">
        <v>54</v>
      </c>
      <c r="P41" s="36"/>
      <c r="Q41" s="2"/>
      <c r="R41" s="2"/>
      <c r="S41" s="2"/>
      <c r="T41" s="2"/>
      <c r="U41" s="59"/>
      <c r="V41" s="61" t="s">
        <v>54</v>
      </c>
      <c r="W41" s="61" t="s">
        <v>54</v>
      </c>
      <c r="X41" s="4" t="s">
        <v>59</v>
      </c>
      <c r="Y41" s="4" t="s">
        <v>54</v>
      </c>
      <c r="Z41" s="92" t="str">
        <f>VLOOKUP(A41,[2]!DailyRoster,24,FALSE)</f>
        <v>Amelia (Conf)</v>
      </c>
      <c r="AA41" s="5" t="s">
        <v>61</v>
      </c>
      <c r="AB41" s="5"/>
      <c r="AC41" s="5"/>
      <c r="AD41" s="5"/>
      <c r="AE41" s="5"/>
      <c r="AF41" s="60"/>
      <c r="AG41" s="4"/>
    </row>
    <row r="42" spans="1:33" hidden="1" x14ac:dyDescent="0.3">
      <c r="A42" s="93">
        <v>43518</v>
      </c>
      <c r="B42" s="94" t="s">
        <v>7</v>
      </c>
      <c r="C42" s="2" t="s">
        <v>109</v>
      </c>
      <c r="D42" s="2" t="s">
        <v>58</v>
      </c>
      <c r="E42" s="3" t="s">
        <v>83</v>
      </c>
      <c r="F42" s="2" t="s">
        <v>81</v>
      </c>
      <c r="G42" s="2" t="s">
        <v>67</v>
      </c>
      <c r="H42" s="2" t="s">
        <v>93</v>
      </c>
      <c r="I42" s="2"/>
      <c r="J42" s="2"/>
      <c r="K42" s="2"/>
      <c r="L42" s="2"/>
      <c r="M42" s="2" t="s">
        <v>54</v>
      </c>
      <c r="N42" s="2"/>
      <c r="O42" s="2" t="s">
        <v>54</v>
      </c>
      <c r="P42" s="36"/>
      <c r="Q42" s="2"/>
      <c r="R42" s="2"/>
      <c r="S42" s="2"/>
      <c r="T42" s="2"/>
      <c r="U42" s="59"/>
      <c r="V42" s="61" t="s">
        <v>54</v>
      </c>
      <c r="W42" s="61" t="s">
        <v>54</v>
      </c>
      <c r="X42" s="4" t="s">
        <v>59</v>
      </c>
      <c r="Y42" s="4" t="s">
        <v>54</v>
      </c>
      <c r="Z42" s="92" t="str">
        <f>VLOOKUP(A42,[2]!DailyRoster,24,FALSE)</f>
        <v>Amelia (Conf)</v>
      </c>
      <c r="AA42" s="5" t="s">
        <v>61</v>
      </c>
      <c r="AB42" s="5"/>
      <c r="AC42" s="5"/>
      <c r="AD42" s="5"/>
      <c r="AE42" s="5"/>
      <c r="AF42" s="60"/>
      <c r="AG42" s="4"/>
    </row>
    <row r="43" spans="1:33" x14ac:dyDescent="0.3">
      <c r="A43" s="95">
        <v>43521</v>
      </c>
      <c r="B43" s="96" t="s">
        <v>3</v>
      </c>
      <c r="C43" s="97" t="s">
        <v>109</v>
      </c>
      <c r="D43" s="97" t="s">
        <v>58</v>
      </c>
      <c r="E43" s="98" t="s">
        <v>83</v>
      </c>
      <c r="F43" s="97" t="s">
        <v>81</v>
      </c>
      <c r="G43" s="97" t="s">
        <v>67</v>
      </c>
      <c r="H43" s="97" t="s">
        <v>61</v>
      </c>
      <c r="I43" s="97" t="s">
        <v>54</v>
      </c>
      <c r="J43" s="97"/>
      <c r="K43" s="97"/>
      <c r="L43" s="97"/>
      <c r="M43" s="97" t="s">
        <v>127</v>
      </c>
      <c r="N43" s="97"/>
      <c r="O43" s="2" t="s">
        <v>54</v>
      </c>
      <c r="P43" s="36"/>
      <c r="Q43" s="2"/>
      <c r="R43" s="2"/>
      <c r="S43" s="2"/>
      <c r="T43" s="2"/>
      <c r="U43" s="59"/>
      <c r="V43" s="61" t="s">
        <v>54</v>
      </c>
      <c r="W43" s="61" t="s">
        <v>54</v>
      </c>
      <c r="X43" s="4"/>
      <c r="Y43" s="4" t="s">
        <v>92</v>
      </c>
      <c r="Z43" s="92" t="s">
        <v>92</v>
      </c>
      <c r="AA43" s="5"/>
      <c r="AB43" s="5"/>
      <c r="AC43" s="5"/>
      <c r="AD43" s="5"/>
      <c r="AE43" s="5"/>
      <c r="AF43" s="60"/>
      <c r="AG43" s="4"/>
    </row>
    <row r="44" spans="1:33" x14ac:dyDescent="0.3">
      <c r="A44" s="95">
        <v>43522</v>
      </c>
      <c r="B44" s="96" t="s">
        <v>4</v>
      </c>
      <c r="C44" s="97" t="s">
        <v>109</v>
      </c>
      <c r="D44" s="97" t="s">
        <v>58</v>
      </c>
      <c r="E44" s="98" t="s">
        <v>83</v>
      </c>
      <c r="F44" s="97" t="s">
        <v>81</v>
      </c>
      <c r="G44" s="97" t="s">
        <v>67</v>
      </c>
      <c r="H44" s="97" t="s">
        <v>75</v>
      </c>
      <c r="I44" s="97" t="s">
        <v>54</v>
      </c>
      <c r="J44" s="97"/>
      <c r="K44" s="97"/>
      <c r="L44" s="97"/>
      <c r="M44" s="97" t="s">
        <v>127</v>
      </c>
      <c r="N44" s="97"/>
      <c r="O44" s="2" t="s">
        <v>54</v>
      </c>
      <c r="P44" s="2"/>
      <c r="Q44" s="2"/>
      <c r="R44" s="2"/>
      <c r="S44" s="2"/>
      <c r="T44" s="2"/>
      <c r="U44" s="59"/>
      <c r="V44" s="61" t="s">
        <v>54</v>
      </c>
      <c r="W44" s="61" t="s">
        <v>54</v>
      </c>
      <c r="X44" s="61"/>
      <c r="Y44" s="61" t="s">
        <v>54</v>
      </c>
      <c r="Z44" s="92" t="s">
        <v>54</v>
      </c>
      <c r="AA44" s="5"/>
      <c r="AB44" s="5"/>
      <c r="AC44" s="5"/>
      <c r="AD44" s="5"/>
      <c r="AE44" s="5"/>
      <c r="AF44" s="60"/>
      <c r="AG44" s="4"/>
    </row>
    <row r="45" spans="1:33" x14ac:dyDescent="0.3">
      <c r="A45" s="95">
        <v>43523</v>
      </c>
      <c r="B45" s="96" t="s">
        <v>5</v>
      </c>
      <c r="C45" s="97" t="s">
        <v>59</v>
      </c>
      <c r="D45" s="97" t="s">
        <v>109</v>
      </c>
      <c r="E45" s="98" t="s">
        <v>83</v>
      </c>
      <c r="F45" s="97" t="s">
        <v>81</v>
      </c>
      <c r="G45" s="97" t="s">
        <v>67</v>
      </c>
      <c r="H45" s="97" t="s">
        <v>75</v>
      </c>
      <c r="I45" s="97" t="s">
        <v>54</v>
      </c>
      <c r="J45" s="97"/>
      <c r="K45" s="97"/>
      <c r="L45" s="97"/>
      <c r="M45" s="97" t="s">
        <v>127</v>
      </c>
      <c r="N45" s="97"/>
      <c r="O45" s="2" t="s">
        <v>54</v>
      </c>
      <c r="P45" s="36"/>
      <c r="Q45" s="2"/>
      <c r="R45" s="2"/>
      <c r="S45" s="2"/>
      <c r="T45" s="2"/>
      <c r="U45" s="59"/>
      <c r="V45" s="61" t="s">
        <v>54</v>
      </c>
      <c r="W45" s="61" t="s">
        <v>54</v>
      </c>
      <c r="X45" s="4"/>
      <c r="Y45" s="4" t="s">
        <v>58</v>
      </c>
      <c r="Z45" s="92">
        <f>VLOOKUP(A45,[2]!DailyRoster,24,FALSE)</f>
        <v>0</v>
      </c>
      <c r="AA45" s="5"/>
      <c r="AB45" s="5"/>
      <c r="AC45" s="5"/>
      <c r="AD45" s="5"/>
      <c r="AE45" s="5"/>
      <c r="AF45" s="60"/>
      <c r="AG45" s="4"/>
    </row>
    <row r="46" spans="1:33" x14ac:dyDescent="0.3">
      <c r="A46" s="95">
        <v>43524</v>
      </c>
      <c r="B46" s="96" t="s">
        <v>6</v>
      </c>
      <c r="C46" s="97" t="s">
        <v>134</v>
      </c>
      <c r="D46" s="97" t="s">
        <v>58</v>
      </c>
      <c r="E46" s="98" t="s">
        <v>114</v>
      </c>
      <c r="F46" s="97" t="s">
        <v>81</v>
      </c>
      <c r="G46" s="97" t="s">
        <v>67</v>
      </c>
      <c r="H46" s="97" t="s">
        <v>61</v>
      </c>
      <c r="I46" s="97" t="s">
        <v>115</v>
      </c>
      <c r="J46" s="97"/>
      <c r="K46" s="97"/>
      <c r="L46" s="97"/>
      <c r="M46" s="97" t="s">
        <v>127</v>
      </c>
      <c r="N46" s="97"/>
      <c r="O46" s="2" t="s">
        <v>54</v>
      </c>
      <c r="P46" s="36"/>
      <c r="Q46" s="2"/>
      <c r="R46" s="2"/>
      <c r="S46" s="2"/>
      <c r="T46" s="2"/>
      <c r="U46" s="59"/>
      <c r="V46" s="61" t="s">
        <v>54</v>
      </c>
      <c r="W46" s="61" t="s">
        <v>54</v>
      </c>
      <c r="X46" s="4"/>
      <c r="Y46" s="4" t="s">
        <v>54</v>
      </c>
      <c r="Z46" s="92">
        <f>VLOOKUP(A46,[2]!DailyRoster,24,FALSE)</f>
        <v>0</v>
      </c>
      <c r="AA46" s="5"/>
      <c r="AB46" s="5"/>
      <c r="AC46" s="5"/>
      <c r="AD46" s="5"/>
      <c r="AE46" s="5"/>
      <c r="AF46" s="60"/>
      <c r="AG46" s="4"/>
    </row>
    <row r="47" spans="1:33" x14ac:dyDescent="0.3">
      <c r="A47" s="95">
        <v>43525</v>
      </c>
      <c r="B47" s="96" t="s">
        <v>7</v>
      </c>
      <c r="C47" s="97" t="s">
        <v>59</v>
      </c>
      <c r="D47" s="97" t="s">
        <v>103</v>
      </c>
      <c r="E47" s="98" t="s">
        <v>83</v>
      </c>
      <c r="F47" s="97" t="s">
        <v>61</v>
      </c>
      <c r="G47" s="97" t="s">
        <v>67</v>
      </c>
      <c r="H47" s="97" t="s">
        <v>131</v>
      </c>
      <c r="I47" s="97" t="s">
        <v>54</v>
      </c>
      <c r="J47" s="97"/>
      <c r="K47" s="97"/>
      <c r="L47" s="97"/>
      <c r="M47" s="97" t="s">
        <v>54</v>
      </c>
      <c r="N47" s="97"/>
      <c r="O47" s="2" t="s">
        <v>54</v>
      </c>
      <c r="P47" s="36"/>
      <c r="Q47" s="2"/>
      <c r="R47" s="2"/>
      <c r="S47" s="2"/>
      <c r="T47" s="2"/>
      <c r="U47" s="59"/>
      <c r="V47" s="61" t="s">
        <v>54</v>
      </c>
      <c r="W47" s="61" t="s">
        <v>54</v>
      </c>
      <c r="X47" s="4"/>
      <c r="Y47" s="4" t="s">
        <v>81</v>
      </c>
      <c r="Z47" s="92">
        <f>VLOOKUP(A47,[2]!DailyRoster,24,FALSE)</f>
        <v>0</v>
      </c>
      <c r="AA47" s="5"/>
      <c r="AB47" s="5"/>
      <c r="AC47" s="5"/>
      <c r="AD47" s="5"/>
      <c r="AE47" s="5" t="s">
        <v>130</v>
      </c>
      <c r="AF47" s="60"/>
      <c r="AG47" s="4"/>
    </row>
    <row r="48" spans="1:33" x14ac:dyDescent="0.3">
      <c r="A48" s="93">
        <v>43528</v>
      </c>
      <c r="B48" s="94" t="s">
        <v>3</v>
      </c>
      <c r="C48" s="2" t="s">
        <v>109</v>
      </c>
      <c r="D48" s="2" t="s">
        <v>58</v>
      </c>
      <c r="E48" s="3" t="s">
        <v>83</v>
      </c>
      <c r="F48" s="2" t="s">
        <v>61</v>
      </c>
      <c r="G48" s="2" t="s">
        <v>93</v>
      </c>
      <c r="H48" s="2" t="s">
        <v>76</v>
      </c>
      <c r="I48" s="2" t="s">
        <v>54</v>
      </c>
      <c r="J48" s="2"/>
      <c r="K48" s="2"/>
      <c r="L48" s="2"/>
      <c r="M48" s="2" t="s">
        <v>54</v>
      </c>
      <c r="N48" s="2"/>
      <c r="O48" s="2" t="s">
        <v>54</v>
      </c>
      <c r="P48" s="36"/>
      <c r="Q48" s="2" t="s">
        <v>54</v>
      </c>
      <c r="R48" s="2"/>
      <c r="S48" s="2"/>
      <c r="T48" s="2"/>
      <c r="U48" s="59"/>
      <c r="V48" s="61" t="s">
        <v>54</v>
      </c>
      <c r="W48" s="61" t="s">
        <v>54</v>
      </c>
      <c r="X48" s="4" t="s">
        <v>81</v>
      </c>
      <c r="Y48" s="4" t="s">
        <v>67</v>
      </c>
      <c r="Z48" s="92">
        <f>VLOOKUP(A48,[2]!DailyRoster,24,FALSE)</f>
        <v>0</v>
      </c>
      <c r="AA48" s="5"/>
      <c r="AB48" s="5"/>
      <c r="AC48" s="5"/>
      <c r="AD48" s="5"/>
      <c r="AE48" s="5"/>
      <c r="AF48" s="60"/>
      <c r="AG48" s="4"/>
    </row>
    <row r="49" spans="1:33" x14ac:dyDescent="0.3">
      <c r="A49" s="93">
        <v>43529</v>
      </c>
      <c r="B49" s="94" t="s">
        <v>4</v>
      </c>
      <c r="C49" s="2" t="s">
        <v>109</v>
      </c>
      <c r="D49" s="2" t="s">
        <v>58</v>
      </c>
      <c r="E49" s="3" t="s">
        <v>83</v>
      </c>
      <c r="F49" s="2" t="s">
        <v>61</v>
      </c>
      <c r="G49" s="2" t="s">
        <v>67</v>
      </c>
      <c r="H49" s="2" t="s">
        <v>76</v>
      </c>
      <c r="I49" s="2" t="s">
        <v>54</v>
      </c>
      <c r="J49" s="2"/>
      <c r="K49" s="2"/>
      <c r="L49" s="2"/>
      <c r="M49" s="2" t="s">
        <v>135</v>
      </c>
      <c r="N49" s="2"/>
      <c r="O49" s="2" t="s">
        <v>54</v>
      </c>
      <c r="P49" s="36"/>
      <c r="Q49" s="2" t="s">
        <v>54</v>
      </c>
      <c r="R49" s="2"/>
      <c r="S49" s="2"/>
      <c r="T49" s="2"/>
      <c r="U49" s="59"/>
      <c r="V49" s="61" t="s">
        <v>54</v>
      </c>
      <c r="W49" s="61" t="s">
        <v>54</v>
      </c>
      <c r="X49" s="4" t="s">
        <v>81</v>
      </c>
      <c r="Y49" s="4" t="s">
        <v>54</v>
      </c>
      <c r="Z49" s="92">
        <f>VLOOKUP(A49,[2]!DailyRoster,24,FALSE)</f>
        <v>0</v>
      </c>
      <c r="AA49" s="5"/>
      <c r="AB49" s="5"/>
      <c r="AC49" s="5"/>
      <c r="AD49" s="5"/>
      <c r="AE49" s="5"/>
      <c r="AF49" s="60"/>
      <c r="AG49" s="4"/>
    </row>
    <row r="50" spans="1:33" x14ac:dyDescent="0.3">
      <c r="A50" s="93">
        <v>43530</v>
      </c>
      <c r="B50" s="94" t="s">
        <v>5</v>
      </c>
      <c r="C50" s="2" t="s">
        <v>59</v>
      </c>
      <c r="D50" s="2" t="s">
        <v>58</v>
      </c>
      <c r="E50" s="3" t="s">
        <v>61</v>
      </c>
      <c r="F50" s="2" t="s">
        <v>93</v>
      </c>
      <c r="G50" s="2" t="s">
        <v>67</v>
      </c>
      <c r="H50" s="2" t="s">
        <v>140</v>
      </c>
      <c r="I50" s="2" t="s">
        <v>54</v>
      </c>
      <c r="J50" s="2"/>
      <c r="K50" s="2"/>
      <c r="L50" s="2"/>
      <c r="M50" s="2" t="s">
        <v>135</v>
      </c>
      <c r="N50" s="2"/>
      <c r="O50" s="2" t="s">
        <v>54</v>
      </c>
      <c r="P50" s="36"/>
      <c r="Q50" s="2" t="s">
        <v>139</v>
      </c>
      <c r="R50" s="2"/>
      <c r="S50" s="2"/>
      <c r="T50" s="2"/>
      <c r="U50" s="59"/>
      <c r="V50" s="61" t="s">
        <v>54</v>
      </c>
      <c r="W50" s="61" t="s">
        <v>54</v>
      </c>
      <c r="X50" s="4" t="s">
        <v>81</v>
      </c>
      <c r="Y50" s="4" t="s">
        <v>83</v>
      </c>
      <c r="Z50" s="92">
        <f>VLOOKUP(A50,[2]!DailyRoster,24,FALSE)</f>
        <v>0</v>
      </c>
      <c r="AA50" s="5"/>
      <c r="AB50" s="5"/>
      <c r="AC50" s="5"/>
      <c r="AD50" s="5"/>
      <c r="AE50" s="5"/>
      <c r="AF50" s="60"/>
      <c r="AG50" s="4"/>
    </row>
    <row r="51" spans="1:33" x14ac:dyDescent="0.3">
      <c r="A51" s="93">
        <v>43531</v>
      </c>
      <c r="B51" s="94" t="s">
        <v>6</v>
      </c>
      <c r="C51" s="2" t="s">
        <v>59</v>
      </c>
      <c r="D51" s="2" t="s">
        <v>117</v>
      </c>
      <c r="E51" s="3" t="s">
        <v>83</v>
      </c>
      <c r="F51" s="2" t="s">
        <v>93</v>
      </c>
      <c r="G51" s="2" t="s">
        <v>67</v>
      </c>
      <c r="H51" s="2" t="s">
        <v>61</v>
      </c>
      <c r="I51" s="2" t="s">
        <v>116</v>
      </c>
      <c r="J51" s="2"/>
      <c r="K51" s="2"/>
      <c r="L51" s="2"/>
      <c r="M51" s="2" t="s">
        <v>135</v>
      </c>
      <c r="N51" s="2"/>
      <c r="O51" s="2" t="s">
        <v>54</v>
      </c>
      <c r="P51" s="36"/>
      <c r="Q51" s="2" t="s">
        <v>54</v>
      </c>
      <c r="R51" s="2"/>
      <c r="S51" s="2"/>
      <c r="T51" s="2"/>
      <c r="U51" s="59"/>
      <c r="V51" s="61" t="s">
        <v>54</v>
      </c>
      <c r="W51" s="61" t="s">
        <v>54</v>
      </c>
      <c r="X51" s="4" t="s">
        <v>81</v>
      </c>
      <c r="Y51" s="4" t="s">
        <v>54</v>
      </c>
      <c r="Z51" s="92">
        <f>VLOOKUP(A51,[2]!DailyRoster,24,FALSE)</f>
        <v>0</v>
      </c>
      <c r="AA51" s="5"/>
      <c r="AB51" s="5"/>
      <c r="AC51" s="5"/>
      <c r="AD51" s="5"/>
      <c r="AE51" s="5"/>
      <c r="AF51" s="60"/>
      <c r="AG51" s="4"/>
    </row>
    <row r="52" spans="1:33" x14ac:dyDescent="0.3">
      <c r="A52" s="93">
        <v>43532</v>
      </c>
      <c r="B52" s="94" t="s">
        <v>7</v>
      </c>
      <c r="C52" s="2" t="s">
        <v>59</v>
      </c>
      <c r="D52" s="2" t="s">
        <v>58</v>
      </c>
      <c r="E52" s="3" t="s">
        <v>83</v>
      </c>
      <c r="F52" s="2" t="s">
        <v>93</v>
      </c>
      <c r="G52" s="2" t="s">
        <v>67</v>
      </c>
      <c r="H52" s="2" t="s">
        <v>61</v>
      </c>
      <c r="I52" s="2" t="s">
        <v>54</v>
      </c>
      <c r="J52" s="2"/>
      <c r="K52" s="2"/>
      <c r="L52" s="2"/>
      <c r="M52" s="2" t="s">
        <v>135</v>
      </c>
      <c r="N52" s="2"/>
      <c r="O52" s="2" t="s">
        <v>54</v>
      </c>
      <c r="P52" s="2"/>
      <c r="Q52" s="2" t="s">
        <v>54</v>
      </c>
      <c r="R52" s="2"/>
      <c r="S52" s="2"/>
      <c r="T52" s="2"/>
      <c r="U52" s="59"/>
      <c r="V52" s="61" t="s">
        <v>54</v>
      </c>
      <c r="W52" s="61" t="s">
        <v>54</v>
      </c>
      <c r="X52" s="4" t="s">
        <v>81</v>
      </c>
      <c r="Y52" s="4" t="s">
        <v>109</v>
      </c>
      <c r="Z52" s="92">
        <f>VLOOKUP(A52,[2]!DailyRoster,24,FALSE)</f>
        <v>0</v>
      </c>
      <c r="AA52" s="5"/>
      <c r="AB52" s="5"/>
      <c r="AC52" s="5"/>
      <c r="AD52" s="5"/>
      <c r="AE52" s="5"/>
      <c r="AF52" s="60"/>
      <c r="AG52" s="4"/>
    </row>
    <row r="53" spans="1:33" x14ac:dyDescent="0.3">
      <c r="A53" s="95">
        <v>43535</v>
      </c>
      <c r="B53" s="96" t="s">
        <v>3</v>
      </c>
      <c r="C53" s="2" t="s">
        <v>97</v>
      </c>
      <c r="D53" s="2" t="s">
        <v>97</v>
      </c>
      <c r="E53" s="2" t="s">
        <v>97</v>
      </c>
      <c r="F53" s="2" t="s">
        <v>97</v>
      </c>
      <c r="G53" s="2" t="s">
        <v>97</v>
      </c>
      <c r="H53" s="2" t="s">
        <v>97</v>
      </c>
      <c r="I53" s="2" t="s">
        <v>97</v>
      </c>
      <c r="J53" s="2"/>
      <c r="K53" s="2"/>
      <c r="L53" s="2"/>
      <c r="M53" s="2" t="s">
        <v>55</v>
      </c>
      <c r="N53" s="2"/>
      <c r="O53" s="2" t="s">
        <v>55</v>
      </c>
      <c r="P53" s="36"/>
      <c r="Q53" s="2"/>
      <c r="R53" s="2"/>
      <c r="S53" s="2"/>
      <c r="T53" s="2"/>
      <c r="U53" s="59"/>
      <c r="V53" s="61" t="s">
        <v>97</v>
      </c>
      <c r="W53" s="61" t="s">
        <v>97</v>
      </c>
      <c r="X53" s="4" t="s">
        <v>97</v>
      </c>
      <c r="Y53" s="4" t="s">
        <v>97</v>
      </c>
      <c r="Z53" s="92">
        <f>VLOOKUP(A53,[2]!DailyRoster,24,FALSE)</f>
        <v>0</v>
      </c>
      <c r="AA53" s="5"/>
      <c r="AB53" s="5"/>
      <c r="AC53" s="5"/>
      <c r="AD53" s="5"/>
      <c r="AE53" s="5"/>
      <c r="AF53" s="60"/>
      <c r="AG53" s="4"/>
    </row>
    <row r="54" spans="1:33" x14ac:dyDescent="0.3">
      <c r="A54" s="95">
        <v>43536</v>
      </c>
      <c r="B54" s="96" t="s">
        <v>4</v>
      </c>
      <c r="C54" s="2" t="s">
        <v>109</v>
      </c>
      <c r="D54" s="2" t="s">
        <v>58</v>
      </c>
      <c r="E54" s="3" t="s">
        <v>83</v>
      </c>
      <c r="F54" s="2" t="s">
        <v>61</v>
      </c>
      <c r="G54" s="2" t="s">
        <v>67</v>
      </c>
      <c r="H54" s="2" t="s">
        <v>76</v>
      </c>
      <c r="I54" s="2"/>
      <c r="J54" s="2"/>
      <c r="K54" s="2"/>
      <c r="L54" s="2"/>
      <c r="M54" s="2" t="s">
        <v>136</v>
      </c>
      <c r="N54" s="2"/>
      <c r="O54" s="2"/>
      <c r="P54" s="36"/>
      <c r="Q54" s="2"/>
      <c r="R54" s="2"/>
      <c r="S54" s="2"/>
      <c r="T54" s="2"/>
      <c r="U54" s="59"/>
      <c r="V54" s="61" t="s">
        <v>54</v>
      </c>
      <c r="W54" s="61" t="s">
        <v>54</v>
      </c>
      <c r="X54" s="4" t="s">
        <v>94</v>
      </c>
      <c r="Y54" s="61" t="s">
        <v>54</v>
      </c>
      <c r="Z54" s="92">
        <f>VLOOKUP(A54,[2]!DailyRoster,24,FALSE)</f>
        <v>0</v>
      </c>
      <c r="AA54" s="5"/>
      <c r="AB54" s="5"/>
      <c r="AC54" s="5"/>
      <c r="AD54" s="5"/>
      <c r="AE54" s="5"/>
      <c r="AF54" s="60"/>
      <c r="AG54" s="4"/>
    </row>
    <row r="55" spans="1:33" x14ac:dyDescent="0.3">
      <c r="A55" s="95">
        <v>43537</v>
      </c>
      <c r="B55" s="96" t="s">
        <v>5</v>
      </c>
      <c r="C55" s="2" t="s">
        <v>59</v>
      </c>
      <c r="D55" s="2" t="s">
        <v>58</v>
      </c>
      <c r="E55" s="3" t="s">
        <v>83</v>
      </c>
      <c r="F55" s="2" t="s">
        <v>61</v>
      </c>
      <c r="G55" s="2" t="s">
        <v>67</v>
      </c>
      <c r="H55" s="2" t="s">
        <v>109</v>
      </c>
      <c r="I55" s="2"/>
      <c r="J55" s="2"/>
      <c r="K55" s="2"/>
      <c r="L55" s="2"/>
      <c r="M55" s="2" t="s">
        <v>136</v>
      </c>
      <c r="N55" s="2"/>
      <c r="O55" s="2"/>
      <c r="P55" s="36"/>
      <c r="Q55" s="2"/>
      <c r="R55" s="2"/>
      <c r="S55" s="2"/>
      <c r="T55" s="2"/>
      <c r="U55" s="59"/>
      <c r="V55" s="61" t="s">
        <v>54</v>
      </c>
      <c r="W55" s="61" t="s">
        <v>54</v>
      </c>
      <c r="X55" s="4" t="s">
        <v>94</v>
      </c>
      <c r="Y55" s="4" t="s">
        <v>54</v>
      </c>
      <c r="Z55" s="92">
        <f>VLOOKUP(A55,[2]!DailyRoster,24,FALSE)</f>
        <v>0</v>
      </c>
      <c r="AA55" s="5"/>
      <c r="AB55" s="5"/>
      <c r="AC55" s="5"/>
      <c r="AD55" s="5"/>
      <c r="AE55" s="5"/>
      <c r="AF55" s="60"/>
      <c r="AG55" s="4"/>
    </row>
    <row r="56" spans="1:33" x14ac:dyDescent="0.3">
      <c r="A56" s="95">
        <v>43538</v>
      </c>
      <c r="B56" s="96" t="s">
        <v>6</v>
      </c>
      <c r="C56" s="2" t="s">
        <v>109</v>
      </c>
      <c r="D56" s="2" t="s">
        <v>58</v>
      </c>
      <c r="E56" s="3" t="s">
        <v>83</v>
      </c>
      <c r="F56" s="2" t="s">
        <v>61</v>
      </c>
      <c r="G56" s="2" t="s">
        <v>67</v>
      </c>
      <c r="H56" s="2" t="s">
        <v>123</v>
      </c>
      <c r="I56" s="2"/>
      <c r="J56" s="2"/>
      <c r="K56" s="2"/>
      <c r="L56" s="2"/>
      <c r="M56" s="2" t="s">
        <v>136</v>
      </c>
      <c r="N56" s="2"/>
      <c r="O56" s="2"/>
      <c r="P56" s="36"/>
      <c r="Q56" s="2"/>
      <c r="R56" s="2"/>
      <c r="S56" s="2"/>
      <c r="T56" s="2"/>
      <c r="U56" s="59"/>
      <c r="V56" s="61" t="s">
        <v>54</v>
      </c>
      <c r="W56" s="61" t="s">
        <v>54</v>
      </c>
      <c r="X56" s="4" t="s">
        <v>94</v>
      </c>
      <c r="Y56" s="4" t="s">
        <v>54</v>
      </c>
      <c r="Z56" s="92">
        <f>VLOOKUP(A56,[2]!DailyRoster,24,FALSE)</f>
        <v>0</v>
      </c>
      <c r="AA56" s="5"/>
      <c r="AB56" s="5" t="s">
        <v>59</v>
      </c>
      <c r="AC56" s="5"/>
      <c r="AD56" s="5"/>
      <c r="AE56" s="5"/>
      <c r="AF56" s="60"/>
      <c r="AG56" s="4"/>
    </row>
    <row r="57" spans="1:33" x14ac:dyDescent="0.3">
      <c r="A57" s="95">
        <v>43539</v>
      </c>
      <c r="B57" s="96" t="s">
        <v>7</v>
      </c>
      <c r="C57" s="2" t="s">
        <v>109</v>
      </c>
      <c r="D57" s="2" t="s">
        <v>58</v>
      </c>
      <c r="E57" s="3" t="s">
        <v>83</v>
      </c>
      <c r="F57" s="2" t="s">
        <v>76</v>
      </c>
      <c r="G57" s="2" t="s">
        <v>67</v>
      </c>
      <c r="H57" s="2" t="s">
        <v>144</v>
      </c>
      <c r="I57" s="2"/>
      <c r="J57" s="2"/>
      <c r="K57" s="2"/>
      <c r="L57" s="2"/>
      <c r="M57" s="2" t="s">
        <v>136</v>
      </c>
      <c r="N57" s="2"/>
      <c r="O57" s="2"/>
      <c r="P57" s="36"/>
      <c r="Q57" s="2"/>
      <c r="R57" s="2"/>
      <c r="S57" s="2"/>
      <c r="T57" s="2"/>
      <c r="U57" s="59"/>
      <c r="V57" s="61" t="s">
        <v>54</v>
      </c>
      <c r="W57" s="61" t="s">
        <v>54</v>
      </c>
      <c r="X57" s="4" t="s">
        <v>94</v>
      </c>
      <c r="Y57" s="4" t="s">
        <v>142</v>
      </c>
      <c r="Z57" s="92">
        <f>VLOOKUP(A57,[2]!DailyRoster,24,FALSE)</f>
        <v>0</v>
      </c>
      <c r="AA57" s="5"/>
      <c r="AB57" s="5" t="s">
        <v>59</v>
      </c>
      <c r="AC57" s="5"/>
      <c r="AD57" s="5"/>
      <c r="AE57" s="5"/>
      <c r="AF57" s="60"/>
      <c r="AG57" s="4"/>
    </row>
    <row r="58" spans="1:33" x14ac:dyDescent="0.3">
      <c r="A58" s="93">
        <v>43542</v>
      </c>
      <c r="B58" s="94" t="s">
        <v>3</v>
      </c>
      <c r="C58" s="2" t="s">
        <v>109</v>
      </c>
      <c r="D58" s="2" t="s">
        <v>58</v>
      </c>
      <c r="E58" s="3" t="s">
        <v>83</v>
      </c>
      <c r="F58" s="2" t="s">
        <v>76</v>
      </c>
      <c r="G58" s="2" t="s">
        <v>67</v>
      </c>
      <c r="H58" s="2" t="s">
        <v>145</v>
      </c>
      <c r="I58" s="2"/>
      <c r="J58" s="2"/>
      <c r="K58" s="2"/>
      <c r="L58" s="2"/>
      <c r="M58" s="2" t="s">
        <v>137</v>
      </c>
      <c r="N58" s="2"/>
      <c r="O58" s="2"/>
      <c r="P58" s="36"/>
      <c r="Q58" s="2"/>
      <c r="R58" s="2"/>
      <c r="S58" s="2"/>
      <c r="T58" s="2"/>
      <c r="U58" s="59"/>
      <c r="V58" s="61" t="s">
        <v>54</v>
      </c>
      <c r="W58" s="61" t="s">
        <v>54</v>
      </c>
      <c r="X58" s="4" t="s">
        <v>95</v>
      </c>
      <c r="Y58" s="4" t="s">
        <v>54</v>
      </c>
      <c r="Z58" s="92">
        <f>VLOOKUP(A58,[2]!DailyRoster,24,FALSE)</f>
        <v>0</v>
      </c>
      <c r="AA58" s="5"/>
      <c r="AB58" s="5"/>
      <c r="AC58" s="5"/>
      <c r="AD58" s="5"/>
      <c r="AE58" s="5"/>
      <c r="AF58" s="60"/>
      <c r="AG58" s="4"/>
    </row>
    <row r="59" spans="1:33" x14ac:dyDescent="0.3">
      <c r="A59" s="93">
        <v>43543</v>
      </c>
      <c r="B59" s="94" t="s">
        <v>4</v>
      </c>
      <c r="C59" s="2" t="s">
        <v>109</v>
      </c>
      <c r="D59" s="2" t="s">
        <v>58</v>
      </c>
      <c r="E59" s="3" t="s">
        <v>83</v>
      </c>
      <c r="F59" s="2" t="s">
        <v>76</v>
      </c>
      <c r="G59" s="2" t="s">
        <v>67</v>
      </c>
      <c r="H59" s="2" t="s">
        <v>73</v>
      </c>
      <c r="I59" s="2"/>
      <c r="J59" s="2"/>
      <c r="K59" s="3"/>
      <c r="L59" s="3"/>
      <c r="M59" s="2" t="s">
        <v>137</v>
      </c>
      <c r="N59" s="3"/>
      <c r="O59" s="3"/>
      <c r="P59" s="3"/>
      <c r="Q59" s="3"/>
      <c r="R59" s="3"/>
      <c r="S59" s="3"/>
      <c r="T59" s="3"/>
      <c r="V59" s="61" t="s">
        <v>54</v>
      </c>
      <c r="W59" s="61" t="s">
        <v>54</v>
      </c>
      <c r="X59" s="4" t="s">
        <v>95</v>
      </c>
      <c r="Y59" s="4" t="s">
        <v>54</v>
      </c>
      <c r="Z59" s="92">
        <f>VLOOKUP(A59,[2]!DailyRoster,24,FALSE)</f>
        <v>0</v>
      </c>
      <c r="AA59" s="5"/>
      <c r="AB59" s="5"/>
      <c r="AC59" s="5"/>
      <c r="AD59" s="5"/>
      <c r="AE59" s="5"/>
      <c r="AG59" s="4"/>
    </row>
    <row r="60" spans="1:33" x14ac:dyDescent="0.3">
      <c r="A60" s="93">
        <v>43544</v>
      </c>
      <c r="B60" s="94" t="s">
        <v>5</v>
      </c>
      <c r="C60" s="2" t="s">
        <v>59</v>
      </c>
      <c r="D60" s="2" t="s">
        <v>58</v>
      </c>
      <c r="E60" s="3" t="s">
        <v>83</v>
      </c>
      <c r="F60" s="2" t="s">
        <v>76</v>
      </c>
      <c r="G60" s="2" t="s">
        <v>67</v>
      </c>
      <c r="H60" s="2" t="s">
        <v>109</v>
      </c>
      <c r="I60" s="2"/>
      <c r="J60" s="2"/>
      <c r="K60" s="3"/>
      <c r="L60" s="3"/>
      <c r="M60" s="2" t="s">
        <v>137</v>
      </c>
      <c r="N60" s="3"/>
      <c r="O60" s="3"/>
      <c r="P60" s="3"/>
      <c r="Q60" s="3"/>
      <c r="R60" s="3"/>
      <c r="S60" s="3"/>
      <c r="T60" s="3"/>
      <c r="V60" s="61" t="s">
        <v>54</v>
      </c>
      <c r="W60" s="61" t="s">
        <v>54</v>
      </c>
      <c r="X60" s="4" t="s">
        <v>95</v>
      </c>
      <c r="Y60" s="4" t="s">
        <v>91</v>
      </c>
      <c r="Z60" s="92" t="str">
        <f>VLOOKUP(A60,[2]!DailyRoster,24,FALSE)</f>
        <v>Sophia</v>
      </c>
      <c r="AA60" s="5"/>
      <c r="AB60" s="5"/>
      <c r="AC60" s="5"/>
      <c r="AD60" s="5"/>
      <c r="AE60" s="5"/>
      <c r="AG60" s="4"/>
    </row>
    <row r="61" spans="1:33" x14ac:dyDescent="0.3">
      <c r="A61" s="93">
        <v>43545</v>
      </c>
      <c r="B61" s="94" t="s">
        <v>6</v>
      </c>
      <c r="C61" s="2" t="s">
        <v>59</v>
      </c>
      <c r="D61" s="2" t="s">
        <v>58</v>
      </c>
      <c r="E61" s="3" t="s">
        <v>83</v>
      </c>
      <c r="F61" s="2" t="s">
        <v>81</v>
      </c>
      <c r="G61" s="2" t="s">
        <v>67</v>
      </c>
      <c r="H61" s="2" t="s">
        <v>109</v>
      </c>
      <c r="I61" s="2"/>
      <c r="J61" s="2"/>
      <c r="K61" s="3"/>
      <c r="L61" s="3"/>
      <c r="M61" s="2" t="s">
        <v>137</v>
      </c>
      <c r="N61" s="3"/>
      <c r="O61" s="3"/>
      <c r="P61" s="3"/>
      <c r="Q61" s="3"/>
      <c r="R61" s="3"/>
      <c r="S61" s="3"/>
      <c r="T61" s="3"/>
      <c r="V61" s="61" t="s">
        <v>54</v>
      </c>
      <c r="W61" s="61" t="s">
        <v>54</v>
      </c>
      <c r="X61" s="4" t="s">
        <v>96</v>
      </c>
      <c r="Y61" s="4" t="s">
        <v>54</v>
      </c>
      <c r="Z61" s="92">
        <f>VLOOKUP(A61,[2]!DailyRoster,24,FALSE)</f>
        <v>0</v>
      </c>
      <c r="AA61" s="5"/>
      <c r="AB61" s="5"/>
      <c r="AC61" s="5"/>
      <c r="AD61" s="5"/>
      <c r="AE61" s="5"/>
      <c r="AG61" s="4"/>
    </row>
    <row r="62" spans="1:33" x14ac:dyDescent="0.3">
      <c r="A62" s="93">
        <v>43546</v>
      </c>
      <c r="B62" s="94" t="s">
        <v>7</v>
      </c>
      <c r="C62" s="2" t="s">
        <v>109</v>
      </c>
      <c r="D62" s="2" t="s">
        <v>58</v>
      </c>
      <c r="E62" s="3" t="s">
        <v>83</v>
      </c>
      <c r="F62" s="2" t="s">
        <v>81</v>
      </c>
      <c r="G62" s="2" t="s">
        <v>67</v>
      </c>
      <c r="H62" s="2" t="s">
        <v>76</v>
      </c>
      <c r="I62" s="2"/>
      <c r="J62" s="2"/>
      <c r="K62" s="3"/>
      <c r="L62" s="3"/>
      <c r="M62" s="2" t="s">
        <v>137</v>
      </c>
      <c r="N62" s="3"/>
      <c r="O62" s="3"/>
      <c r="P62" s="3"/>
      <c r="Q62" s="3"/>
      <c r="R62" s="3"/>
      <c r="S62" s="3"/>
      <c r="T62" s="3"/>
      <c r="V62" s="61" t="s">
        <v>54</v>
      </c>
      <c r="W62" s="61" t="s">
        <v>54</v>
      </c>
      <c r="X62" s="4" t="s">
        <v>96</v>
      </c>
      <c r="Y62" s="4" t="s">
        <v>54</v>
      </c>
      <c r="Z62" s="92">
        <f>VLOOKUP(A62,[2]!DailyRoster,24,FALSE)</f>
        <v>0</v>
      </c>
      <c r="AA62" s="5"/>
      <c r="AB62" s="5"/>
      <c r="AC62" s="5"/>
      <c r="AD62" s="5"/>
      <c r="AE62" s="5"/>
      <c r="AG62" s="4"/>
    </row>
    <row r="63" spans="1:33" x14ac:dyDescent="0.3">
      <c r="A63" s="95">
        <v>43549</v>
      </c>
      <c r="B63" s="96" t="s">
        <v>3</v>
      </c>
      <c r="C63" s="2" t="s">
        <v>109</v>
      </c>
      <c r="D63" s="2" t="s">
        <v>58</v>
      </c>
      <c r="E63" s="3" t="s">
        <v>83</v>
      </c>
      <c r="F63" s="2" t="s">
        <v>81</v>
      </c>
      <c r="G63" s="2" t="s">
        <v>67</v>
      </c>
      <c r="H63" s="2" t="s">
        <v>76</v>
      </c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V63" s="61" t="s">
        <v>54</v>
      </c>
      <c r="W63" s="61" t="s">
        <v>54</v>
      </c>
      <c r="X63" s="4" t="s">
        <v>98</v>
      </c>
      <c r="Y63" s="4" t="s">
        <v>54</v>
      </c>
      <c r="Z63" s="92">
        <f>VLOOKUP(A63,[2]!DailyRoster,24,FALSE)</f>
        <v>0</v>
      </c>
      <c r="AA63" s="5"/>
      <c r="AB63" s="5"/>
      <c r="AC63" s="5"/>
      <c r="AD63" s="5"/>
      <c r="AE63" s="5"/>
      <c r="AG63" s="4"/>
    </row>
    <row r="64" spans="1:33" x14ac:dyDescent="0.3">
      <c r="A64" s="95">
        <v>43550</v>
      </c>
      <c r="B64" s="96" t="s">
        <v>4</v>
      </c>
      <c r="C64" s="2" t="s">
        <v>109</v>
      </c>
      <c r="D64" s="2" t="s">
        <v>58</v>
      </c>
      <c r="E64" s="3" t="s">
        <v>83</v>
      </c>
      <c r="F64" s="2" t="s">
        <v>81</v>
      </c>
      <c r="G64" s="2" t="s">
        <v>67</v>
      </c>
      <c r="H64" s="2" t="s">
        <v>76</v>
      </c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V64" s="61" t="s">
        <v>54</v>
      </c>
      <c r="W64" s="61" t="s">
        <v>54</v>
      </c>
      <c r="X64" s="4" t="s">
        <v>96</v>
      </c>
      <c r="Y64" s="4" t="s">
        <v>54</v>
      </c>
      <c r="Z64" s="92">
        <f>VLOOKUP(A64,[2]!DailyRoster,24,FALSE)</f>
        <v>0</v>
      </c>
      <c r="AA64" s="5"/>
      <c r="AB64" s="5"/>
      <c r="AC64" s="5"/>
      <c r="AD64" s="5"/>
      <c r="AE64" s="5"/>
      <c r="AG64" s="4"/>
    </row>
    <row r="65" spans="1:33" x14ac:dyDescent="0.3">
      <c r="A65" s="95">
        <v>43551</v>
      </c>
      <c r="B65" s="96" t="s">
        <v>5</v>
      </c>
      <c r="C65" s="2" t="s">
        <v>59</v>
      </c>
      <c r="D65" s="2" t="s">
        <v>58</v>
      </c>
      <c r="E65" s="3" t="s">
        <v>83</v>
      </c>
      <c r="F65" s="2" t="s">
        <v>81</v>
      </c>
      <c r="G65" s="2" t="s">
        <v>67</v>
      </c>
      <c r="H65" s="2" t="s">
        <v>109</v>
      </c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V65" s="61" t="s">
        <v>54</v>
      </c>
      <c r="W65" s="61" t="s">
        <v>54</v>
      </c>
      <c r="X65" s="4" t="s">
        <v>100</v>
      </c>
      <c r="Y65" s="4" t="s">
        <v>54</v>
      </c>
      <c r="Z65" s="92">
        <f>VLOOKUP(A65,[2]!DailyRoster,24,FALSE)</f>
        <v>0</v>
      </c>
      <c r="AA65" s="5"/>
      <c r="AB65" s="5"/>
      <c r="AC65" s="5"/>
      <c r="AD65" s="5"/>
      <c r="AE65" s="5"/>
      <c r="AG65" s="4"/>
    </row>
    <row r="66" spans="1:33" x14ac:dyDescent="0.3">
      <c r="A66" s="95">
        <v>43552</v>
      </c>
      <c r="B66" s="96" t="s">
        <v>6</v>
      </c>
      <c r="C66" s="2" t="s">
        <v>59</v>
      </c>
      <c r="D66" s="2" t="s">
        <v>109</v>
      </c>
      <c r="E66" s="3" t="s">
        <v>83</v>
      </c>
      <c r="F66" s="2" t="s">
        <v>81</v>
      </c>
      <c r="G66" s="2" t="s">
        <v>67</v>
      </c>
      <c r="H66" s="2" t="s">
        <v>146</v>
      </c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V66" s="61" t="s">
        <v>54</v>
      </c>
      <c r="W66" s="61" t="s">
        <v>54</v>
      </c>
      <c r="X66" s="4" t="s">
        <v>100</v>
      </c>
      <c r="Y66" s="4" t="s">
        <v>58</v>
      </c>
      <c r="Z66" s="92">
        <f>VLOOKUP(A66,[2]!DailyRoster,24,FALSE)</f>
        <v>0</v>
      </c>
      <c r="AA66" s="5"/>
      <c r="AB66" s="5"/>
      <c r="AC66" s="5"/>
      <c r="AD66" s="5"/>
      <c r="AE66" s="5"/>
      <c r="AG66" s="4"/>
    </row>
    <row r="67" spans="1:33" x14ac:dyDescent="0.3">
      <c r="A67" s="95">
        <v>43553</v>
      </c>
      <c r="B67" s="96" t="s">
        <v>7</v>
      </c>
      <c r="C67" s="2" t="s">
        <v>59</v>
      </c>
      <c r="D67" s="2" t="s">
        <v>58</v>
      </c>
      <c r="E67" s="3" t="s">
        <v>83</v>
      </c>
      <c r="F67" s="2" t="s">
        <v>81</v>
      </c>
      <c r="G67" s="2" t="s">
        <v>67</v>
      </c>
      <c r="H67" s="2" t="s">
        <v>111</v>
      </c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V67" s="61" t="s">
        <v>54</v>
      </c>
      <c r="W67" s="61" t="s">
        <v>54</v>
      </c>
      <c r="X67" s="4" t="s">
        <v>100</v>
      </c>
      <c r="Y67" s="4" t="s">
        <v>54</v>
      </c>
      <c r="Z67" s="92">
        <f>VLOOKUP(A67,[2]!DailyRoster,24,FALSE)</f>
        <v>0</v>
      </c>
      <c r="AA67" s="5"/>
      <c r="AB67" s="5"/>
      <c r="AC67" s="5"/>
      <c r="AD67" s="5"/>
      <c r="AE67" s="5"/>
      <c r="AG67" s="4"/>
    </row>
    <row r="68" spans="1:33" x14ac:dyDescent="0.3">
      <c r="A68" s="93">
        <v>43556</v>
      </c>
      <c r="B68" s="94" t="s">
        <v>3</v>
      </c>
      <c r="C68" s="2" t="s">
        <v>109</v>
      </c>
      <c r="D68" s="2" t="s">
        <v>58</v>
      </c>
      <c r="E68" s="3" t="s">
        <v>83</v>
      </c>
      <c r="F68" s="2" t="s">
        <v>81</v>
      </c>
      <c r="G68" s="2" t="s">
        <v>67</v>
      </c>
      <c r="H68" s="2" t="s">
        <v>76</v>
      </c>
      <c r="I68" s="2"/>
      <c r="J68" s="2"/>
      <c r="K68" s="2"/>
      <c r="L68" s="2"/>
      <c r="M68" s="2"/>
      <c r="N68" s="3"/>
      <c r="O68" s="3"/>
      <c r="P68" s="3"/>
      <c r="Q68" s="3"/>
      <c r="R68" s="3"/>
      <c r="S68" s="3"/>
      <c r="T68" s="3"/>
      <c r="V68" s="4" t="s">
        <v>54</v>
      </c>
      <c r="W68" s="61" t="s">
        <v>54</v>
      </c>
      <c r="X68" s="4" t="s">
        <v>101</v>
      </c>
      <c r="Y68" s="4" t="s">
        <v>92</v>
      </c>
      <c r="Z68" s="92" t="s">
        <v>92</v>
      </c>
      <c r="AA68" s="5"/>
      <c r="AB68" s="5"/>
      <c r="AC68" s="5"/>
      <c r="AD68" s="5"/>
      <c r="AE68" s="5"/>
      <c r="AG68" s="65"/>
    </row>
    <row r="69" spans="1:33" x14ac:dyDescent="0.3">
      <c r="A69" s="93">
        <v>43557</v>
      </c>
      <c r="B69" s="94" t="s">
        <v>4</v>
      </c>
      <c r="C69" s="2" t="s">
        <v>109</v>
      </c>
      <c r="D69" s="2" t="s">
        <v>58</v>
      </c>
      <c r="E69" s="3" t="s">
        <v>83</v>
      </c>
      <c r="F69" s="2" t="s">
        <v>93</v>
      </c>
      <c r="G69" s="2" t="s">
        <v>67</v>
      </c>
      <c r="H69" s="2" t="s">
        <v>76</v>
      </c>
      <c r="I69" s="2"/>
      <c r="J69" s="2"/>
      <c r="K69" s="2"/>
      <c r="L69" s="2"/>
      <c r="M69" s="2"/>
      <c r="N69" s="3"/>
      <c r="O69" s="3"/>
      <c r="P69" s="3"/>
      <c r="Q69" s="3"/>
      <c r="R69" s="3"/>
      <c r="S69" s="3"/>
      <c r="T69" s="3"/>
      <c r="V69" s="4" t="s">
        <v>54</v>
      </c>
      <c r="W69" s="61" t="s">
        <v>54</v>
      </c>
      <c r="X69" s="4" t="s">
        <v>101</v>
      </c>
      <c r="Y69" s="4" t="s">
        <v>81</v>
      </c>
      <c r="Z69" s="92">
        <f>VLOOKUP(A69,[2]!DailyRoster,24,FALSE)</f>
        <v>0</v>
      </c>
      <c r="AA69" s="5"/>
      <c r="AB69" s="5"/>
      <c r="AC69" s="5"/>
      <c r="AD69" s="5"/>
      <c r="AE69" s="5"/>
      <c r="AG69" s="65"/>
    </row>
    <row r="70" spans="1:33" x14ac:dyDescent="0.3">
      <c r="A70" s="93">
        <v>43558</v>
      </c>
      <c r="B70" s="94" t="s">
        <v>5</v>
      </c>
      <c r="C70" s="2" t="s">
        <v>109</v>
      </c>
      <c r="D70" s="2" t="s">
        <v>58</v>
      </c>
      <c r="E70" s="3" t="s">
        <v>83</v>
      </c>
      <c r="F70" s="2" t="s">
        <v>81</v>
      </c>
      <c r="G70" s="2" t="s">
        <v>67</v>
      </c>
      <c r="H70" s="2" t="s">
        <v>93</v>
      </c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V70" s="4" t="s">
        <v>54</v>
      </c>
      <c r="W70" s="61" t="s">
        <v>54</v>
      </c>
      <c r="X70" s="4" t="s">
        <v>101</v>
      </c>
      <c r="Y70" s="4" t="s">
        <v>59</v>
      </c>
      <c r="Z70" s="92">
        <f>VLOOKUP(A70,[2]!DailyRoster,24,FALSE)</f>
        <v>0</v>
      </c>
      <c r="AA70" s="5"/>
      <c r="AB70" s="5"/>
      <c r="AC70" s="5"/>
      <c r="AD70" s="5"/>
      <c r="AE70" s="5"/>
      <c r="AG70" s="65"/>
    </row>
    <row r="71" spans="1:33" x14ac:dyDescent="0.3">
      <c r="A71" s="93">
        <v>43559</v>
      </c>
      <c r="B71" s="94" t="s">
        <v>6</v>
      </c>
      <c r="C71" s="2" t="s">
        <v>59</v>
      </c>
      <c r="D71" s="2" t="s">
        <v>58</v>
      </c>
      <c r="E71" s="3" t="s">
        <v>83</v>
      </c>
      <c r="F71" s="2" t="s">
        <v>128</v>
      </c>
      <c r="G71" s="2" t="s">
        <v>67</v>
      </c>
      <c r="H71" s="2" t="s">
        <v>93</v>
      </c>
      <c r="I71" s="2" t="s">
        <v>116</v>
      </c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V71" s="4" t="s">
        <v>54</v>
      </c>
      <c r="W71" s="61" t="s">
        <v>54</v>
      </c>
      <c r="X71" s="4" t="s">
        <v>101</v>
      </c>
      <c r="Y71" s="4"/>
      <c r="Z71" s="92">
        <f>VLOOKUP(A71,[2]!DailyRoster,24,FALSE)</f>
        <v>0</v>
      </c>
      <c r="AA71" s="5"/>
      <c r="AB71" s="5"/>
      <c r="AC71" s="5"/>
      <c r="AD71" s="5"/>
      <c r="AE71" s="5"/>
      <c r="AG71" s="65"/>
    </row>
    <row r="72" spans="1:33" x14ac:dyDescent="0.3">
      <c r="A72" s="93">
        <v>43560</v>
      </c>
      <c r="B72" s="94" t="s">
        <v>7</v>
      </c>
      <c r="C72" s="2" t="s">
        <v>59</v>
      </c>
      <c r="D72" s="2" t="s">
        <v>58</v>
      </c>
      <c r="E72" s="3" t="s">
        <v>83</v>
      </c>
      <c r="F72" s="2" t="s">
        <v>81</v>
      </c>
      <c r="G72" s="2" t="s">
        <v>67</v>
      </c>
      <c r="H72" s="2" t="s">
        <v>93</v>
      </c>
      <c r="I72" s="2" t="s">
        <v>109</v>
      </c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V72" s="4" t="s">
        <v>54</v>
      </c>
      <c r="W72" s="61" t="s">
        <v>54</v>
      </c>
      <c r="X72" s="4" t="s">
        <v>101</v>
      </c>
      <c r="Y72" s="4"/>
      <c r="Z72" s="92">
        <f>VLOOKUP(A72,[2]!DailyRoster,24,FALSE)</f>
        <v>0</v>
      </c>
      <c r="AA72" s="5"/>
      <c r="AB72" s="5"/>
      <c r="AC72" s="5"/>
      <c r="AD72" s="5"/>
      <c r="AE72" s="5"/>
      <c r="AG72" s="65"/>
    </row>
    <row r="73" spans="1:33" x14ac:dyDescent="0.3">
      <c r="A73" s="95">
        <v>43563</v>
      </c>
      <c r="B73" s="96" t="s">
        <v>3</v>
      </c>
      <c r="C73" s="2" t="s">
        <v>109</v>
      </c>
      <c r="D73" s="2" t="s">
        <v>58</v>
      </c>
      <c r="E73" s="3" t="s">
        <v>83</v>
      </c>
      <c r="F73" s="2" t="s">
        <v>81</v>
      </c>
      <c r="G73" s="2" t="s">
        <v>93</v>
      </c>
      <c r="H73" s="2" t="s">
        <v>76</v>
      </c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V73" s="4" t="s">
        <v>54</v>
      </c>
      <c r="W73" s="61" t="s">
        <v>54</v>
      </c>
      <c r="X73" s="4" t="s">
        <v>91</v>
      </c>
      <c r="Y73" s="4" t="s">
        <v>143</v>
      </c>
      <c r="Z73" s="92">
        <f>VLOOKUP(A73,[2]!DailyRoster,24,FALSE)</f>
        <v>0</v>
      </c>
      <c r="AA73" s="5" t="s">
        <v>67</v>
      </c>
      <c r="AB73" s="5"/>
      <c r="AC73" s="5"/>
      <c r="AD73" s="5"/>
      <c r="AE73" s="5"/>
      <c r="AG73" s="65"/>
    </row>
    <row r="74" spans="1:33" x14ac:dyDescent="0.3">
      <c r="A74" s="95">
        <v>43564</v>
      </c>
      <c r="B74" s="96" t="s">
        <v>4</v>
      </c>
      <c r="C74" s="2" t="s">
        <v>109</v>
      </c>
      <c r="D74" s="2" t="s">
        <v>58</v>
      </c>
      <c r="E74" s="3" t="s">
        <v>83</v>
      </c>
      <c r="F74" s="2" t="s">
        <v>81</v>
      </c>
      <c r="G74" s="2" t="s">
        <v>76</v>
      </c>
      <c r="H74" s="2" t="s">
        <v>61</v>
      </c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V74" s="4" t="s">
        <v>54</v>
      </c>
      <c r="W74" s="61" t="s">
        <v>54</v>
      </c>
      <c r="X74" s="4" t="s">
        <v>91</v>
      </c>
      <c r="Y74" s="4" t="s">
        <v>93</v>
      </c>
      <c r="Z74" s="92">
        <f>VLOOKUP(A74,[2]!DailyRoster,24,FALSE)</f>
        <v>0</v>
      </c>
      <c r="AA74" s="5" t="s">
        <v>67</v>
      </c>
      <c r="AB74" s="5"/>
      <c r="AC74" s="5"/>
      <c r="AD74" s="5"/>
      <c r="AE74" s="5"/>
      <c r="AG74" s="65"/>
    </row>
    <row r="75" spans="1:33" x14ac:dyDescent="0.3">
      <c r="A75" s="95">
        <v>43565</v>
      </c>
      <c r="B75" s="96" t="s">
        <v>5</v>
      </c>
      <c r="C75" s="2" t="s">
        <v>59</v>
      </c>
      <c r="D75" s="2" t="s">
        <v>58</v>
      </c>
      <c r="E75" s="3" t="s">
        <v>109</v>
      </c>
      <c r="F75" s="2" t="s">
        <v>81</v>
      </c>
      <c r="G75" s="2" t="s">
        <v>93</v>
      </c>
      <c r="H75" s="2" t="s">
        <v>61</v>
      </c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V75" s="4" t="s">
        <v>54</v>
      </c>
      <c r="W75" s="61" t="s">
        <v>54</v>
      </c>
      <c r="X75" s="4" t="s">
        <v>91</v>
      </c>
      <c r="Y75" s="4" t="s">
        <v>83</v>
      </c>
      <c r="Z75" s="92">
        <f>VLOOKUP(A75,[2]!DailyRoster,24,FALSE)</f>
        <v>0</v>
      </c>
      <c r="AA75" s="5" t="s">
        <v>67</v>
      </c>
      <c r="AB75" s="5"/>
      <c r="AC75" s="5"/>
      <c r="AD75" s="5"/>
      <c r="AE75" s="5"/>
      <c r="AG75" s="65"/>
    </row>
    <row r="76" spans="1:33" x14ac:dyDescent="0.3">
      <c r="A76" s="95">
        <v>43566</v>
      </c>
      <c r="B76" s="96" t="s">
        <v>6</v>
      </c>
      <c r="C76" s="2" t="s">
        <v>59</v>
      </c>
      <c r="D76" s="2" t="s">
        <v>58</v>
      </c>
      <c r="E76" s="3" t="s">
        <v>83</v>
      </c>
      <c r="F76" s="2" t="s">
        <v>81</v>
      </c>
      <c r="G76" s="2" t="s">
        <v>93</v>
      </c>
      <c r="H76" s="2" t="s">
        <v>61</v>
      </c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V76" s="4" t="s">
        <v>54</v>
      </c>
      <c r="W76" s="61" t="s">
        <v>109</v>
      </c>
      <c r="X76" s="4" t="s">
        <v>91</v>
      </c>
      <c r="Y76" s="4"/>
      <c r="Z76" s="92">
        <f>VLOOKUP(A76,[2]!DailyRoster,24,FALSE)</f>
        <v>0</v>
      </c>
      <c r="AA76" s="5" t="s">
        <v>67</v>
      </c>
      <c r="AB76" s="5"/>
      <c r="AC76" s="5"/>
      <c r="AD76" s="5"/>
      <c r="AE76" s="5"/>
      <c r="AG76" s="65"/>
    </row>
    <row r="77" spans="1:33" x14ac:dyDescent="0.3">
      <c r="A77" s="95">
        <v>43567</v>
      </c>
      <c r="B77" s="96" t="s">
        <v>7</v>
      </c>
      <c r="C77" s="2" t="s">
        <v>59</v>
      </c>
      <c r="D77" s="2" t="s">
        <v>58</v>
      </c>
      <c r="E77" s="3" t="s">
        <v>83</v>
      </c>
      <c r="F77" s="2" t="s">
        <v>81</v>
      </c>
      <c r="G77" s="2" t="s">
        <v>93</v>
      </c>
      <c r="H77" s="2" t="s">
        <v>61</v>
      </c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V77" s="4" t="s">
        <v>54</v>
      </c>
      <c r="W77" s="61" t="s">
        <v>54</v>
      </c>
      <c r="X77" s="4" t="s">
        <v>91</v>
      </c>
      <c r="Y77" s="4" t="s">
        <v>109</v>
      </c>
      <c r="Z77" s="92">
        <f>VLOOKUP(A77,[2]!DailyRoster,24,FALSE)</f>
        <v>0</v>
      </c>
      <c r="AA77" s="5" t="s">
        <v>67</v>
      </c>
      <c r="AB77" s="5"/>
      <c r="AC77" s="5"/>
      <c r="AD77" s="5"/>
      <c r="AE77" s="5"/>
      <c r="AG77" s="65"/>
    </row>
    <row r="78" spans="1:33" x14ac:dyDescent="0.3">
      <c r="A78" s="93">
        <v>43570</v>
      </c>
      <c r="B78" s="94" t="s">
        <v>3</v>
      </c>
      <c r="C78" s="2" t="s">
        <v>93</v>
      </c>
      <c r="D78" s="2" t="s">
        <v>58</v>
      </c>
      <c r="E78" s="3" t="s">
        <v>83</v>
      </c>
      <c r="F78" s="2" t="s">
        <v>81</v>
      </c>
      <c r="G78" s="2" t="s">
        <v>76</v>
      </c>
      <c r="H78" s="2" t="s">
        <v>61</v>
      </c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V78" s="4" t="s">
        <v>54</v>
      </c>
      <c r="W78" s="61" t="s">
        <v>54</v>
      </c>
      <c r="X78" s="4" t="s">
        <v>110</v>
      </c>
      <c r="Y78" s="4" t="s">
        <v>67</v>
      </c>
      <c r="Z78" s="92">
        <f>VLOOKUP(A78,[2]!DailyRoster,24,FALSE)</f>
        <v>0</v>
      </c>
      <c r="AA78" s="5"/>
      <c r="AB78" s="5"/>
      <c r="AC78" s="5"/>
      <c r="AD78" s="5"/>
      <c r="AE78" s="5"/>
      <c r="AG78" s="65"/>
    </row>
    <row r="79" spans="1:33" x14ac:dyDescent="0.3">
      <c r="A79" s="93">
        <v>43571</v>
      </c>
      <c r="B79" s="94" t="s">
        <v>4</v>
      </c>
      <c r="C79" s="2" t="s">
        <v>93</v>
      </c>
      <c r="D79" s="2" t="s">
        <v>58</v>
      </c>
      <c r="E79" s="3" t="s">
        <v>83</v>
      </c>
      <c r="F79" s="2" t="s">
        <v>81</v>
      </c>
      <c r="G79" s="2" t="s">
        <v>67</v>
      </c>
      <c r="H79" s="2" t="s">
        <v>61</v>
      </c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V79" s="4" t="s">
        <v>54</v>
      </c>
      <c r="W79" s="61" t="s">
        <v>54</v>
      </c>
      <c r="X79" s="4" t="s">
        <v>110</v>
      </c>
      <c r="Y79" s="4" t="s">
        <v>76</v>
      </c>
      <c r="Z79" s="92">
        <f>VLOOKUP(A79,[2]!DailyRoster,24,FALSE)</f>
        <v>0</v>
      </c>
      <c r="AA79" s="5"/>
      <c r="AB79" s="5"/>
      <c r="AC79" s="5"/>
      <c r="AD79" s="5"/>
      <c r="AE79" s="5"/>
      <c r="AG79" s="65"/>
    </row>
    <row r="80" spans="1:33" x14ac:dyDescent="0.3">
      <c r="A80" s="93">
        <v>43572</v>
      </c>
      <c r="B80" s="94" t="s">
        <v>5</v>
      </c>
      <c r="C80" s="2" t="s">
        <v>93</v>
      </c>
      <c r="D80" s="2" t="s">
        <v>59</v>
      </c>
      <c r="E80" s="3" t="s">
        <v>83</v>
      </c>
      <c r="F80" s="2" t="s">
        <v>81</v>
      </c>
      <c r="G80" s="2" t="s">
        <v>67</v>
      </c>
      <c r="H80" s="2" t="s">
        <v>61</v>
      </c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V80" s="4" t="s">
        <v>54</v>
      </c>
      <c r="W80" s="61" t="s">
        <v>54</v>
      </c>
      <c r="X80" s="4" t="s">
        <v>110</v>
      </c>
      <c r="Y80" s="4" t="s">
        <v>58</v>
      </c>
      <c r="Z80" s="92">
        <f>VLOOKUP(A80,[2]!DailyRoster,24,FALSE)</f>
        <v>0</v>
      </c>
      <c r="AA80" s="5"/>
      <c r="AB80" s="5"/>
      <c r="AC80" s="5"/>
      <c r="AD80" s="5"/>
      <c r="AE80" s="5"/>
      <c r="AG80" s="65"/>
    </row>
    <row r="81" spans="1:33" x14ac:dyDescent="0.3">
      <c r="A81" s="93">
        <v>43573</v>
      </c>
      <c r="B81" s="94" t="s">
        <v>6</v>
      </c>
      <c r="C81" s="2" t="s">
        <v>93</v>
      </c>
      <c r="D81" s="2" t="s">
        <v>58</v>
      </c>
      <c r="E81" s="3" t="s">
        <v>83</v>
      </c>
      <c r="F81" s="2" t="s">
        <v>81</v>
      </c>
      <c r="G81" s="2" t="s">
        <v>67</v>
      </c>
      <c r="H81" s="2" t="s">
        <v>61</v>
      </c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V81" s="4" t="s">
        <v>54</v>
      </c>
      <c r="W81" s="61" t="s">
        <v>54</v>
      </c>
      <c r="X81" s="4" t="s">
        <v>110</v>
      </c>
      <c r="Y81" s="4" t="s">
        <v>105</v>
      </c>
      <c r="Z81" s="92">
        <f>VLOOKUP(A81,[2]!DailyRoster,24,FALSE)</f>
        <v>0</v>
      </c>
      <c r="AA81" s="5"/>
      <c r="AB81" s="5"/>
      <c r="AC81" s="5"/>
      <c r="AD81" s="5"/>
      <c r="AE81" s="5"/>
      <c r="AG81" s="65"/>
    </row>
    <row r="82" spans="1:33" x14ac:dyDescent="0.3">
      <c r="A82" s="93">
        <v>43574</v>
      </c>
      <c r="B82" s="94" t="s">
        <v>7</v>
      </c>
      <c r="C82" s="2" t="s">
        <v>97</v>
      </c>
      <c r="D82" s="2" t="s">
        <v>97</v>
      </c>
      <c r="E82" s="2" t="s">
        <v>97</v>
      </c>
      <c r="F82" s="2" t="s">
        <v>97</v>
      </c>
      <c r="G82" s="2" t="s">
        <v>97</v>
      </c>
      <c r="H82" s="2" t="s">
        <v>97</v>
      </c>
      <c r="I82" s="2" t="s">
        <v>97</v>
      </c>
      <c r="J82" s="2" t="s">
        <v>97</v>
      </c>
      <c r="K82" s="2" t="s">
        <v>97</v>
      </c>
      <c r="L82" s="2" t="s">
        <v>97</v>
      </c>
      <c r="M82" s="2" t="s">
        <v>97</v>
      </c>
      <c r="N82" s="2" t="s">
        <v>97</v>
      </c>
      <c r="O82" s="2" t="s">
        <v>97</v>
      </c>
      <c r="P82" s="3"/>
      <c r="Q82" s="3"/>
      <c r="R82" s="3"/>
      <c r="S82" s="3"/>
      <c r="T82" s="3"/>
      <c r="V82" s="4" t="s">
        <v>97</v>
      </c>
      <c r="W82" s="4" t="s">
        <v>97</v>
      </c>
      <c r="X82" s="4" t="s">
        <v>97</v>
      </c>
      <c r="Y82" s="4" t="s">
        <v>97</v>
      </c>
      <c r="Z82" s="92">
        <f>VLOOKUP(A82,[2]!DailyRoster,24,FALSE)</f>
        <v>0</v>
      </c>
      <c r="AA82" s="5" t="s">
        <v>97</v>
      </c>
      <c r="AB82" s="5" t="s">
        <v>97</v>
      </c>
      <c r="AC82" s="5" t="s">
        <v>97</v>
      </c>
      <c r="AD82" s="5" t="s">
        <v>97</v>
      </c>
      <c r="AE82" s="5" t="s">
        <v>97</v>
      </c>
      <c r="AG82" s="65"/>
    </row>
    <row r="83" spans="1:33" x14ac:dyDescent="0.3">
      <c r="A83" s="95">
        <v>43577</v>
      </c>
      <c r="B83" s="96" t="s">
        <v>3</v>
      </c>
      <c r="C83" s="2" t="s">
        <v>97</v>
      </c>
      <c r="D83" s="2" t="s">
        <v>97</v>
      </c>
      <c r="E83" s="2" t="s">
        <v>97</v>
      </c>
      <c r="F83" s="2" t="s">
        <v>97</v>
      </c>
      <c r="G83" s="2" t="s">
        <v>97</v>
      </c>
      <c r="H83" s="2" t="s">
        <v>97</v>
      </c>
      <c r="I83" s="2" t="s">
        <v>97</v>
      </c>
      <c r="J83" s="2" t="s">
        <v>97</v>
      </c>
      <c r="K83" s="2" t="s">
        <v>97</v>
      </c>
      <c r="L83" s="2" t="s">
        <v>97</v>
      </c>
      <c r="M83" s="2" t="s">
        <v>97</v>
      </c>
      <c r="N83" s="2" t="s">
        <v>97</v>
      </c>
      <c r="O83" s="2" t="s">
        <v>97</v>
      </c>
      <c r="P83" s="3"/>
      <c r="Q83" s="3"/>
      <c r="R83" s="3"/>
      <c r="S83" s="3"/>
      <c r="T83" s="3"/>
      <c r="V83" s="4" t="s">
        <v>55</v>
      </c>
      <c r="W83" s="4" t="s">
        <v>55</v>
      </c>
      <c r="X83" s="4" t="s">
        <v>55</v>
      </c>
      <c r="Y83" s="4" t="s">
        <v>55</v>
      </c>
      <c r="Z83" s="92" t="str">
        <f>VLOOKUP(A83,[2]!DailyRoster,24,FALSE)</f>
        <v>public holiday</v>
      </c>
      <c r="AA83" s="5" t="s">
        <v>97</v>
      </c>
      <c r="AB83" s="5" t="s">
        <v>97</v>
      </c>
      <c r="AC83" s="5" t="s">
        <v>97</v>
      </c>
      <c r="AD83" s="5" t="s">
        <v>97</v>
      </c>
      <c r="AE83" s="5" t="s">
        <v>97</v>
      </c>
      <c r="AG83" s="65"/>
    </row>
    <row r="84" spans="1:33" x14ac:dyDescent="0.3">
      <c r="A84" s="95">
        <v>43578</v>
      </c>
      <c r="B84" s="96" t="s">
        <v>4</v>
      </c>
      <c r="C84" s="2" t="s">
        <v>93</v>
      </c>
      <c r="D84" s="2" t="s">
        <v>58</v>
      </c>
      <c r="E84" s="3" t="s">
        <v>83</v>
      </c>
      <c r="F84" s="2" t="s">
        <v>81</v>
      </c>
      <c r="G84" s="2" t="s">
        <v>67</v>
      </c>
      <c r="H84" s="2" t="s">
        <v>61</v>
      </c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V84" s="4" t="s">
        <v>76</v>
      </c>
      <c r="W84" s="4" t="s">
        <v>54</v>
      </c>
      <c r="X84" s="4" t="s">
        <v>110</v>
      </c>
      <c r="Y84" s="4" t="s">
        <v>133</v>
      </c>
      <c r="Z84" s="92" t="str">
        <f>VLOOKUP(A84,[2]!DailyRoster,24,FALSE)</f>
        <v>blocked</v>
      </c>
      <c r="AA84" s="5"/>
      <c r="AB84" s="5"/>
      <c r="AC84" s="5"/>
      <c r="AD84" s="5"/>
      <c r="AE84" s="5"/>
      <c r="AG84" s="65"/>
    </row>
    <row r="85" spans="1:33" x14ac:dyDescent="0.3">
      <c r="A85" s="95">
        <v>43579</v>
      </c>
      <c r="B85" s="96" t="s">
        <v>5</v>
      </c>
      <c r="C85" s="2" t="s">
        <v>59</v>
      </c>
      <c r="D85" s="2" t="s">
        <v>58</v>
      </c>
      <c r="E85" s="3" t="s">
        <v>83</v>
      </c>
      <c r="F85" s="2" t="s">
        <v>81</v>
      </c>
      <c r="G85" s="2" t="s">
        <v>67</v>
      </c>
      <c r="H85" s="2" t="s">
        <v>61</v>
      </c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V85" s="4" t="s">
        <v>54</v>
      </c>
      <c r="W85" s="4" t="s">
        <v>54</v>
      </c>
      <c r="X85" s="4" t="s">
        <v>110</v>
      </c>
      <c r="Y85" s="4" t="s">
        <v>133</v>
      </c>
      <c r="Z85" s="92" t="str">
        <f>VLOOKUP(A85,[2]!DailyRoster,24,FALSE)</f>
        <v>blocked</v>
      </c>
      <c r="AA85" s="5"/>
      <c r="AB85" s="5" t="s">
        <v>93</v>
      </c>
      <c r="AC85" s="5"/>
      <c r="AD85" s="5"/>
      <c r="AE85" s="5"/>
      <c r="AG85" s="65"/>
    </row>
    <row r="86" spans="1:33" x14ac:dyDescent="0.3">
      <c r="A86" s="95">
        <v>43580</v>
      </c>
      <c r="B86" s="96" t="s">
        <v>6</v>
      </c>
      <c r="C86" s="2" t="s">
        <v>97</v>
      </c>
      <c r="D86" s="2" t="s">
        <v>97</v>
      </c>
      <c r="E86" s="2" t="s">
        <v>97</v>
      </c>
      <c r="F86" s="2" t="s">
        <v>97</v>
      </c>
      <c r="G86" s="2" t="s">
        <v>97</v>
      </c>
      <c r="H86" s="2" t="s">
        <v>97</v>
      </c>
      <c r="I86" s="2" t="s">
        <v>97</v>
      </c>
      <c r="J86" s="2" t="s">
        <v>97</v>
      </c>
      <c r="K86" s="2" t="s">
        <v>97</v>
      </c>
      <c r="L86" s="2" t="s">
        <v>97</v>
      </c>
      <c r="M86" s="2" t="s">
        <v>97</v>
      </c>
      <c r="N86" s="2" t="s">
        <v>97</v>
      </c>
      <c r="O86" s="2" t="s">
        <v>97</v>
      </c>
      <c r="P86" s="3"/>
      <c r="Q86" s="3"/>
      <c r="R86" s="3"/>
      <c r="S86" s="3"/>
      <c r="T86" s="3"/>
      <c r="V86" s="4" t="s">
        <v>97</v>
      </c>
      <c r="W86" s="4" t="s">
        <v>97</v>
      </c>
      <c r="X86" s="4" t="s">
        <v>97</v>
      </c>
      <c r="Y86" s="4" t="s">
        <v>97</v>
      </c>
      <c r="Z86" s="92" t="str">
        <f>VLOOKUP(A86,[2]!DailyRoster,24,FALSE)</f>
        <v>public holiday</v>
      </c>
      <c r="AA86" s="5" t="s">
        <v>97</v>
      </c>
      <c r="AB86" s="5" t="s">
        <v>97</v>
      </c>
      <c r="AC86" s="5" t="s">
        <v>97</v>
      </c>
      <c r="AD86" s="5" t="s">
        <v>97</v>
      </c>
      <c r="AE86" s="5" t="s">
        <v>97</v>
      </c>
      <c r="AG86" s="65"/>
    </row>
    <row r="87" spans="1:33" x14ac:dyDescent="0.3">
      <c r="A87" s="95">
        <v>43581</v>
      </c>
      <c r="B87" s="96" t="s">
        <v>7</v>
      </c>
      <c r="C87" s="2" t="s">
        <v>59</v>
      </c>
      <c r="D87" s="2" t="s">
        <v>58</v>
      </c>
      <c r="E87" s="3" t="s">
        <v>83</v>
      </c>
      <c r="F87" s="2" t="s">
        <v>81</v>
      </c>
      <c r="G87" s="2" t="s">
        <v>67</v>
      </c>
      <c r="H87" s="2" t="s">
        <v>93</v>
      </c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V87" s="4" t="s">
        <v>54</v>
      </c>
      <c r="W87" s="4" t="s">
        <v>54</v>
      </c>
      <c r="X87" s="4" t="s">
        <v>110</v>
      </c>
      <c r="Y87" s="4" t="s">
        <v>133</v>
      </c>
      <c r="Z87" s="92" t="str">
        <f>VLOOKUP(A87,[2]!DailyRoster,24,FALSE)</f>
        <v>blocked</v>
      </c>
      <c r="AA87" s="5"/>
      <c r="AB87" s="5" t="s">
        <v>61</v>
      </c>
      <c r="AC87" s="5"/>
      <c r="AD87" s="5"/>
      <c r="AE87" s="5"/>
      <c r="AG87" s="65"/>
    </row>
    <row r="88" spans="1:33" x14ac:dyDescent="0.3">
      <c r="A88" s="93">
        <v>43584</v>
      </c>
      <c r="B88" s="94" t="s">
        <v>3</v>
      </c>
      <c r="C88" s="2" t="s">
        <v>109</v>
      </c>
      <c r="D88" s="2" t="s">
        <v>58</v>
      </c>
      <c r="E88" s="3" t="s">
        <v>83</v>
      </c>
      <c r="F88" s="2" t="s">
        <v>81</v>
      </c>
      <c r="G88" s="2" t="s">
        <v>67</v>
      </c>
      <c r="H88" s="2" t="s">
        <v>76</v>
      </c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V88" s="4" t="s">
        <v>54</v>
      </c>
      <c r="W88" s="4" t="s">
        <v>54</v>
      </c>
      <c r="X88" s="4" t="s">
        <v>91</v>
      </c>
      <c r="Y88" s="4" t="s">
        <v>92</v>
      </c>
      <c r="Z88" s="92" t="s">
        <v>92</v>
      </c>
      <c r="AA88" s="5" t="s">
        <v>93</v>
      </c>
      <c r="AB88" s="5"/>
      <c r="AC88" s="5"/>
      <c r="AD88" s="5"/>
      <c r="AE88" s="5"/>
      <c r="AG88" s="65"/>
    </row>
    <row r="89" spans="1:33" x14ac:dyDescent="0.3">
      <c r="A89" s="93">
        <v>43585</v>
      </c>
      <c r="B89" s="94" t="s">
        <v>4</v>
      </c>
      <c r="C89" s="2" t="s">
        <v>109</v>
      </c>
      <c r="D89" s="2" t="s">
        <v>58</v>
      </c>
      <c r="E89" s="3" t="s">
        <v>83</v>
      </c>
      <c r="F89" s="2" t="s">
        <v>81</v>
      </c>
      <c r="G89" s="2" t="s">
        <v>67</v>
      </c>
      <c r="H89" s="2" t="s">
        <v>76</v>
      </c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V89" s="4" t="s">
        <v>54</v>
      </c>
      <c r="W89" s="4" t="s">
        <v>54</v>
      </c>
      <c r="X89" s="4" t="s">
        <v>91</v>
      </c>
      <c r="Y89" s="4" t="s">
        <v>92</v>
      </c>
      <c r="Z89" s="92" t="s">
        <v>92</v>
      </c>
      <c r="AA89" s="5" t="s">
        <v>93</v>
      </c>
      <c r="AB89" s="5"/>
      <c r="AC89" s="5"/>
      <c r="AD89" s="5"/>
      <c r="AE89" s="5"/>
      <c r="AG89" s="65"/>
    </row>
    <row r="90" spans="1:33" x14ac:dyDescent="0.3">
      <c r="A90" s="93">
        <v>43586</v>
      </c>
      <c r="B90" s="94" t="s">
        <v>5</v>
      </c>
      <c r="C90" s="2" t="s">
        <v>59</v>
      </c>
      <c r="D90" s="2" t="s">
        <v>58</v>
      </c>
      <c r="E90" s="3" t="s">
        <v>83</v>
      </c>
      <c r="F90" s="2" t="s">
        <v>109</v>
      </c>
      <c r="G90" s="2" t="s">
        <v>67</v>
      </c>
      <c r="H90" s="2" t="s">
        <v>61</v>
      </c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V90" s="4" t="s">
        <v>54</v>
      </c>
      <c r="W90" s="4" t="s">
        <v>54</v>
      </c>
      <c r="X90" s="4" t="s">
        <v>91</v>
      </c>
      <c r="Y90" s="4" t="s">
        <v>81</v>
      </c>
      <c r="Z90" s="92">
        <f>VLOOKUP(A90,[2]!DailyRoster,24,FALSE)</f>
        <v>0</v>
      </c>
      <c r="AA90" s="5" t="s">
        <v>93</v>
      </c>
      <c r="AB90" s="5"/>
      <c r="AC90" s="5"/>
      <c r="AD90" s="5"/>
      <c r="AE90" s="5"/>
      <c r="AG90" s="65"/>
    </row>
    <row r="91" spans="1:33" x14ac:dyDescent="0.3">
      <c r="A91" s="93">
        <v>43587</v>
      </c>
      <c r="B91" s="94" t="s">
        <v>6</v>
      </c>
      <c r="C91" s="2" t="s">
        <v>59</v>
      </c>
      <c r="D91" s="2" t="s">
        <v>58</v>
      </c>
      <c r="E91" s="3" t="s">
        <v>83</v>
      </c>
      <c r="F91" s="2" t="s">
        <v>81</v>
      </c>
      <c r="G91" s="2" t="s">
        <v>67</v>
      </c>
      <c r="H91" s="2" t="s">
        <v>61</v>
      </c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V91" s="4" t="s">
        <v>54</v>
      </c>
      <c r="W91" s="4" t="s">
        <v>54</v>
      </c>
      <c r="X91" s="4" t="s">
        <v>91</v>
      </c>
      <c r="Y91" s="4" t="s">
        <v>109</v>
      </c>
      <c r="Z91" s="92">
        <f>VLOOKUP(A91,[2]!DailyRoster,24,FALSE)</f>
        <v>0</v>
      </c>
      <c r="AA91" s="5" t="s">
        <v>93</v>
      </c>
      <c r="AB91" s="5"/>
      <c r="AC91" s="5"/>
      <c r="AD91" s="5"/>
      <c r="AE91" s="5"/>
      <c r="AG91" s="65"/>
    </row>
    <row r="92" spans="1:33" x14ac:dyDescent="0.3">
      <c r="A92" s="93">
        <v>43588</v>
      </c>
      <c r="B92" s="94" t="s">
        <v>7</v>
      </c>
      <c r="C92" s="2" t="s">
        <v>59</v>
      </c>
      <c r="D92" s="2" t="s">
        <v>58</v>
      </c>
      <c r="E92" s="3" t="s">
        <v>83</v>
      </c>
      <c r="F92" s="2" t="s">
        <v>81</v>
      </c>
      <c r="G92" s="2" t="s">
        <v>67</v>
      </c>
      <c r="H92" s="2" t="s">
        <v>61</v>
      </c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V92" s="4" t="s">
        <v>54</v>
      </c>
      <c r="W92" s="4" t="s">
        <v>109</v>
      </c>
      <c r="X92" s="4" t="s">
        <v>91</v>
      </c>
      <c r="Y92" s="4" t="s">
        <v>141</v>
      </c>
      <c r="Z92" s="92">
        <f>VLOOKUP(A92,[2]!DailyRoster,24,FALSE)</f>
        <v>0</v>
      </c>
      <c r="AA92" s="5"/>
      <c r="AB92" s="5"/>
      <c r="AC92" s="5"/>
      <c r="AD92" s="5"/>
      <c r="AE92" s="5"/>
      <c r="AG92" s="65"/>
    </row>
    <row r="93" spans="1:33" x14ac:dyDescent="0.3">
      <c r="A93" s="95">
        <v>43591</v>
      </c>
      <c r="B93" s="96" t="s">
        <v>3</v>
      </c>
      <c r="C93" s="2" t="s">
        <v>109</v>
      </c>
      <c r="D93" s="2" t="s">
        <v>58</v>
      </c>
      <c r="E93" s="3" t="s">
        <v>83</v>
      </c>
      <c r="F93" s="2" t="s">
        <v>81</v>
      </c>
      <c r="G93" s="2" t="s">
        <v>67</v>
      </c>
      <c r="H93" s="2" t="s">
        <v>93</v>
      </c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V93" s="4" t="s">
        <v>76</v>
      </c>
      <c r="W93" s="4" t="s">
        <v>54</v>
      </c>
      <c r="X93" s="4"/>
      <c r="Y93" s="4" t="s">
        <v>91</v>
      </c>
      <c r="Z93" s="92" t="s">
        <v>91</v>
      </c>
      <c r="AA93" s="5"/>
      <c r="AB93" s="5"/>
      <c r="AC93" s="5"/>
      <c r="AD93" s="5"/>
      <c r="AE93" s="5"/>
      <c r="AG93" s="65"/>
    </row>
    <row r="94" spans="1:33" x14ac:dyDescent="0.3">
      <c r="A94" s="95">
        <v>43592</v>
      </c>
      <c r="B94" s="96" t="s">
        <v>4</v>
      </c>
      <c r="C94" s="2" t="s">
        <v>109</v>
      </c>
      <c r="D94" s="2" t="s">
        <v>58</v>
      </c>
      <c r="E94" s="3" t="s">
        <v>83</v>
      </c>
      <c r="F94" s="2" t="s">
        <v>81</v>
      </c>
      <c r="G94" s="2" t="s">
        <v>67</v>
      </c>
      <c r="H94" s="2" t="s">
        <v>93</v>
      </c>
      <c r="I94" s="3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V94" s="4" t="s">
        <v>76</v>
      </c>
      <c r="W94" s="4" t="s">
        <v>54</v>
      </c>
      <c r="X94" s="4"/>
      <c r="Y94" s="4" t="s">
        <v>91</v>
      </c>
      <c r="Z94" s="92" t="s">
        <v>91</v>
      </c>
      <c r="AA94" s="5"/>
      <c r="AB94" s="5"/>
      <c r="AC94" s="5"/>
      <c r="AD94" s="5"/>
      <c r="AE94" s="5"/>
      <c r="AG94" s="65"/>
    </row>
    <row r="95" spans="1:33" x14ac:dyDescent="0.3">
      <c r="A95" s="95">
        <v>43593</v>
      </c>
      <c r="B95" s="96" t="s">
        <v>5</v>
      </c>
      <c r="C95" s="2" t="s">
        <v>59</v>
      </c>
      <c r="D95" s="2" t="s">
        <v>58</v>
      </c>
      <c r="E95" s="3" t="s">
        <v>83</v>
      </c>
      <c r="F95" s="2" t="s">
        <v>81</v>
      </c>
      <c r="G95" s="2" t="s">
        <v>67</v>
      </c>
      <c r="H95" s="2" t="s">
        <v>93</v>
      </c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V95" s="4" t="s">
        <v>54</v>
      </c>
      <c r="W95" s="4" t="s">
        <v>109</v>
      </c>
      <c r="X95" s="4"/>
      <c r="Y95" s="4" t="s">
        <v>92</v>
      </c>
      <c r="Z95" s="92" t="s">
        <v>92</v>
      </c>
      <c r="AA95" s="5"/>
      <c r="AB95" s="5"/>
      <c r="AC95" s="5"/>
      <c r="AD95" s="5"/>
      <c r="AE95" s="5"/>
      <c r="AG95" s="65"/>
    </row>
    <row r="96" spans="1:33" x14ac:dyDescent="0.3">
      <c r="A96" s="95">
        <v>43594</v>
      </c>
      <c r="B96" s="96" t="s">
        <v>6</v>
      </c>
      <c r="C96" s="2" t="s">
        <v>59</v>
      </c>
      <c r="D96" s="2" t="s">
        <v>58</v>
      </c>
      <c r="E96" s="3" t="s">
        <v>83</v>
      </c>
      <c r="F96" s="2" t="s">
        <v>81</v>
      </c>
      <c r="G96" s="2" t="s">
        <v>67</v>
      </c>
      <c r="H96" s="2" t="s">
        <v>93</v>
      </c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V96" s="4" t="s">
        <v>54</v>
      </c>
      <c r="W96" s="4" t="s">
        <v>109</v>
      </c>
      <c r="X96" s="4"/>
      <c r="Y96" s="4" t="s">
        <v>61</v>
      </c>
      <c r="Z96" s="92">
        <f>VLOOKUP(A96,[2]!DailyRoster,24,FALSE)</f>
        <v>0</v>
      </c>
      <c r="AA96" s="5"/>
      <c r="AB96" s="5"/>
      <c r="AC96" s="5"/>
      <c r="AD96" s="5"/>
      <c r="AE96" s="5"/>
      <c r="AG96" s="65"/>
    </row>
    <row r="97" spans="1:33" x14ac:dyDescent="0.3">
      <c r="A97" s="95">
        <v>43595</v>
      </c>
      <c r="B97" s="96" t="s">
        <v>7</v>
      </c>
      <c r="C97" s="2" t="s">
        <v>59</v>
      </c>
      <c r="D97" s="2" t="s">
        <v>58</v>
      </c>
      <c r="E97" s="3" t="s">
        <v>83</v>
      </c>
      <c r="F97" s="2" t="s">
        <v>81</v>
      </c>
      <c r="G97" s="2" t="s">
        <v>67</v>
      </c>
      <c r="H97" s="2" t="s">
        <v>61</v>
      </c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V97" s="4" t="s">
        <v>93</v>
      </c>
      <c r="W97" s="4" t="s">
        <v>109</v>
      </c>
      <c r="X97" s="4"/>
      <c r="Y97" s="4"/>
      <c r="Z97" s="92">
        <f>VLOOKUP(A97,[2]!DailyRoster,24,FALSE)</f>
        <v>0</v>
      </c>
      <c r="AA97" s="5"/>
      <c r="AB97" s="5"/>
      <c r="AC97" s="5"/>
      <c r="AD97" s="5"/>
      <c r="AE97" s="5"/>
      <c r="AG97" s="65"/>
    </row>
    <row r="98" spans="1:33" x14ac:dyDescent="0.3">
      <c r="A98" s="93">
        <v>43598</v>
      </c>
      <c r="B98" s="94" t="s">
        <v>3</v>
      </c>
      <c r="C98" s="2" t="s">
        <v>109</v>
      </c>
      <c r="D98" s="2" t="s">
        <v>58</v>
      </c>
      <c r="E98" s="3" t="s">
        <v>61</v>
      </c>
      <c r="F98" s="2" t="s">
        <v>93</v>
      </c>
      <c r="G98" s="2" t="s">
        <v>67</v>
      </c>
      <c r="H98" s="2" t="s">
        <v>76</v>
      </c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V98" s="4" t="s">
        <v>54</v>
      </c>
      <c r="W98" s="4" t="s">
        <v>54</v>
      </c>
      <c r="X98" s="4" t="s">
        <v>92</v>
      </c>
      <c r="Y98" s="4" t="s">
        <v>83</v>
      </c>
      <c r="Z98" s="92">
        <f>VLOOKUP(A98,[2]!DailyRoster,24,FALSE)</f>
        <v>0</v>
      </c>
      <c r="AA98" s="5" t="s">
        <v>81</v>
      </c>
      <c r="AB98" s="5"/>
      <c r="AC98" s="5"/>
      <c r="AD98" s="5"/>
      <c r="AE98" s="5"/>
      <c r="AG98" s="65"/>
    </row>
    <row r="99" spans="1:33" x14ac:dyDescent="0.3">
      <c r="A99" s="93">
        <v>43599</v>
      </c>
      <c r="B99" s="94" t="s">
        <v>4</v>
      </c>
      <c r="C99" s="2" t="s">
        <v>109</v>
      </c>
      <c r="D99" s="2" t="s">
        <v>58</v>
      </c>
      <c r="E99" s="3" t="s">
        <v>83</v>
      </c>
      <c r="F99" s="2" t="s">
        <v>93</v>
      </c>
      <c r="G99" s="2" t="s">
        <v>67</v>
      </c>
      <c r="H99" s="2" t="s">
        <v>61</v>
      </c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V99" s="4" t="s">
        <v>54</v>
      </c>
      <c r="W99" s="4" t="s">
        <v>76</v>
      </c>
      <c r="X99" s="4" t="s">
        <v>92</v>
      </c>
      <c r="Y99" s="4"/>
      <c r="Z99" s="92">
        <f>VLOOKUP(A99,[2]!DailyRoster,24,FALSE)</f>
        <v>0</v>
      </c>
      <c r="AA99" s="5" t="s">
        <v>81</v>
      </c>
      <c r="AB99" s="5"/>
      <c r="AC99" s="5"/>
      <c r="AD99" s="5"/>
      <c r="AE99" s="5"/>
      <c r="AG99" s="65"/>
    </row>
    <row r="100" spans="1:33" x14ac:dyDescent="0.3">
      <c r="A100" s="93">
        <v>43600</v>
      </c>
      <c r="B100" s="94" t="s">
        <v>5</v>
      </c>
      <c r="C100" s="2" t="s">
        <v>59</v>
      </c>
      <c r="D100" s="2" t="s">
        <v>58</v>
      </c>
      <c r="E100" s="3" t="s">
        <v>83</v>
      </c>
      <c r="F100" s="2" t="s">
        <v>93</v>
      </c>
      <c r="G100" s="2" t="s">
        <v>67</v>
      </c>
      <c r="H100" s="2" t="s">
        <v>61</v>
      </c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V100" s="4" t="s">
        <v>54</v>
      </c>
      <c r="W100" s="4" t="s">
        <v>109</v>
      </c>
      <c r="X100" s="4" t="s">
        <v>92</v>
      </c>
      <c r="Y100" s="4"/>
      <c r="Z100" s="92">
        <f>VLOOKUP(A100,[2]!DailyRoster,24,FALSE)</f>
        <v>0</v>
      </c>
      <c r="AA100" s="5" t="s">
        <v>81</v>
      </c>
      <c r="AB100" s="5"/>
      <c r="AC100" s="5"/>
      <c r="AD100" s="5"/>
      <c r="AE100" s="5"/>
      <c r="AG100" s="65"/>
    </row>
    <row r="101" spans="1:33" x14ac:dyDescent="0.3">
      <c r="A101" s="93">
        <v>43601</v>
      </c>
      <c r="B101" s="94" t="s">
        <v>6</v>
      </c>
      <c r="C101" s="2" t="s">
        <v>59</v>
      </c>
      <c r="D101" s="2" t="s">
        <v>58</v>
      </c>
      <c r="E101" s="3" t="s">
        <v>83</v>
      </c>
      <c r="F101" s="2" t="s">
        <v>93</v>
      </c>
      <c r="G101" s="2" t="s">
        <v>67</v>
      </c>
      <c r="H101" s="2" t="s">
        <v>61</v>
      </c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V101" s="4" t="s">
        <v>54</v>
      </c>
      <c r="W101" s="4" t="s">
        <v>109</v>
      </c>
      <c r="X101" s="4" t="s">
        <v>92</v>
      </c>
      <c r="Y101" s="4"/>
      <c r="Z101" s="92">
        <f>VLOOKUP(A101,[2]!DailyRoster,24,FALSE)</f>
        <v>0</v>
      </c>
      <c r="AA101" s="5" t="s">
        <v>81</v>
      </c>
      <c r="AB101" s="5"/>
      <c r="AC101" s="5"/>
      <c r="AD101" s="5"/>
      <c r="AE101" s="5"/>
      <c r="AG101" s="65"/>
    </row>
    <row r="102" spans="1:33" x14ac:dyDescent="0.3">
      <c r="A102" s="93">
        <v>43602</v>
      </c>
      <c r="B102" s="94" t="s">
        <v>7</v>
      </c>
      <c r="C102" s="2" t="s">
        <v>59</v>
      </c>
      <c r="D102" s="2" t="s">
        <v>109</v>
      </c>
      <c r="E102" s="3" t="s">
        <v>83</v>
      </c>
      <c r="F102" s="2" t="s">
        <v>93</v>
      </c>
      <c r="G102" s="2" t="s">
        <v>67</v>
      </c>
      <c r="H102" s="2" t="s">
        <v>61</v>
      </c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V102" s="4" t="s">
        <v>54</v>
      </c>
      <c r="W102" s="4" t="s">
        <v>54</v>
      </c>
      <c r="X102" s="4" t="s">
        <v>92</v>
      </c>
      <c r="Y102" s="4" t="s">
        <v>58</v>
      </c>
      <c r="Z102" s="92">
        <f>VLOOKUP(A102,[2]!DailyRoster,24,FALSE)</f>
        <v>0</v>
      </c>
      <c r="AA102" s="5" t="s">
        <v>81</v>
      </c>
      <c r="AB102" s="5"/>
      <c r="AC102" s="5"/>
      <c r="AD102" s="5"/>
      <c r="AE102" s="5"/>
      <c r="AG102" s="65"/>
    </row>
    <row r="103" spans="1:33" x14ac:dyDescent="0.3">
      <c r="A103" s="95">
        <v>43605</v>
      </c>
      <c r="B103" s="96" t="s">
        <v>3</v>
      </c>
      <c r="C103" s="2" t="s">
        <v>109</v>
      </c>
      <c r="D103" s="2" t="s">
        <v>58</v>
      </c>
      <c r="E103" s="3" t="s">
        <v>83</v>
      </c>
      <c r="F103" s="2" t="s">
        <v>81</v>
      </c>
      <c r="G103" s="2" t="s">
        <v>61</v>
      </c>
      <c r="H103" s="2" t="s">
        <v>93</v>
      </c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V103" s="4" t="s">
        <v>76</v>
      </c>
      <c r="W103" s="4" t="s">
        <v>54</v>
      </c>
      <c r="X103" s="4" t="s">
        <v>92</v>
      </c>
      <c r="Y103" s="4" t="s">
        <v>106</v>
      </c>
      <c r="Z103" s="92">
        <f>VLOOKUP(A103,[2]!DailyRoster,24,FALSE)</f>
        <v>0</v>
      </c>
      <c r="AA103" s="5"/>
      <c r="AB103" s="5"/>
      <c r="AC103" s="5"/>
      <c r="AD103" s="5"/>
      <c r="AE103" s="5"/>
      <c r="AG103" s="65"/>
    </row>
    <row r="104" spans="1:33" x14ac:dyDescent="0.3">
      <c r="A104" s="95">
        <v>43606</v>
      </c>
      <c r="B104" s="96" t="s">
        <v>4</v>
      </c>
      <c r="C104" s="2" t="s">
        <v>109</v>
      </c>
      <c r="D104" s="2" t="s">
        <v>58</v>
      </c>
      <c r="E104" s="3" t="s">
        <v>83</v>
      </c>
      <c r="F104" s="2" t="s">
        <v>81</v>
      </c>
      <c r="G104" s="2" t="s">
        <v>67</v>
      </c>
      <c r="H104" s="2" t="s">
        <v>61</v>
      </c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V104" s="4" t="s">
        <v>54</v>
      </c>
      <c r="W104" s="4" t="s">
        <v>93</v>
      </c>
      <c r="X104" s="4" t="s">
        <v>92</v>
      </c>
      <c r="Y104" s="4" t="s">
        <v>76</v>
      </c>
      <c r="Z104" s="92">
        <f>VLOOKUP(A104,[2]!DailyRoster,24,FALSE)</f>
        <v>0</v>
      </c>
      <c r="AA104" s="5"/>
      <c r="AB104" s="5"/>
      <c r="AC104" s="5"/>
      <c r="AD104" s="5"/>
      <c r="AE104" s="5"/>
      <c r="AG104" s="65"/>
    </row>
    <row r="105" spans="1:33" x14ac:dyDescent="0.3">
      <c r="A105" s="95">
        <v>43607</v>
      </c>
      <c r="B105" s="96" t="s">
        <v>5</v>
      </c>
      <c r="C105" s="2" t="s">
        <v>109</v>
      </c>
      <c r="D105" s="2" t="s">
        <v>58</v>
      </c>
      <c r="E105" s="3" t="s">
        <v>83</v>
      </c>
      <c r="F105" s="2" t="s">
        <v>81</v>
      </c>
      <c r="G105" s="2" t="s">
        <v>67</v>
      </c>
      <c r="H105" s="2" t="s">
        <v>61</v>
      </c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V105" s="4" t="s">
        <v>93</v>
      </c>
      <c r="W105" s="4" t="s">
        <v>54</v>
      </c>
      <c r="X105" s="4" t="s">
        <v>92</v>
      </c>
      <c r="Y105" s="4" t="s">
        <v>59</v>
      </c>
      <c r="Z105" s="92">
        <f>VLOOKUP(A105,[2]!DailyRoster,24,FALSE)</f>
        <v>0</v>
      </c>
      <c r="AA105" s="5"/>
      <c r="AB105" s="5"/>
      <c r="AC105" s="5"/>
      <c r="AD105" s="5"/>
      <c r="AE105" s="5"/>
      <c r="AG105" s="65"/>
    </row>
    <row r="106" spans="1:33" x14ac:dyDescent="0.3">
      <c r="A106" s="95">
        <v>43608</v>
      </c>
      <c r="B106" s="96" t="s">
        <v>6</v>
      </c>
      <c r="C106" s="2" t="s">
        <v>59</v>
      </c>
      <c r="D106" s="2" t="s">
        <v>58</v>
      </c>
      <c r="E106" s="3" t="s">
        <v>83</v>
      </c>
      <c r="F106" s="2" t="s">
        <v>81</v>
      </c>
      <c r="G106" s="2" t="s">
        <v>67</v>
      </c>
      <c r="H106" s="2" t="s">
        <v>61</v>
      </c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V106" s="4" t="s">
        <v>93</v>
      </c>
      <c r="W106" s="4" t="s">
        <v>109</v>
      </c>
      <c r="X106" s="4" t="s">
        <v>92</v>
      </c>
      <c r="Y106" s="4"/>
      <c r="Z106" s="92">
        <f>VLOOKUP(A106,[2]!DailyRoster,24,FALSE)</f>
        <v>0</v>
      </c>
      <c r="AA106" s="5"/>
      <c r="AB106" s="5"/>
      <c r="AC106" s="5"/>
      <c r="AD106" s="5"/>
      <c r="AE106" s="5"/>
      <c r="AG106" s="65"/>
    </row>
    <row r="107" spans="1:33" x14ac:dyDescent="0.3">
      <c r="A107" s="95">
        <v>43609</v>
      </c>
      <c r="B107" s="96" t="s">
        <v>7</v>
      </c>
      <c r="C107" s="2" t="s">
        <v>59</v>
      </c>
      <c r="D107" s="2" t="s">
        <v>58</v>
      </c>
      <c r="E107" s="3" t="s">
        <v>83</v>
      </c>
      <c r="F107" s="2" t="s">
        <v>81</v>
      </c>
      <c r="G107" s="2" t="s">
        <v>67</v>
      </c>
      <c r="H107" s="2" t="s">
        <v>61</v>
      </c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V107" s="4" t="s">
        <v>93</v>
      </c>
      <c r="W107" s="4" t="s">
        <v>109</v>
      </c>
      <c r="X107" s="4" t="s">
        <v>92</v>
      </c>
      <c r="Y107" s="4"/>
      <c r="Z107" s="92">
        <f>VLOOKUP(A107,[2]!DailyRoster,24,FALSE)</f>
        <v>0</v>
      </c>
      <c r="AA107" s="5"/>
      <c r="AB107" s="5"/>
      <c r="AC107" s="5"/>
      <c r="AD107" s="5"/>
      <c r="AE107" s="5"/>
      <c r="AG107" s="65"/>
    </row>
    <row r="108" spans="1:33" x14ac:dyDescent="0.3">
      <c r="A108" s="93">
        <v>43612</v>
      </c>
      <c r="B108" s="94" t="s">
        <v>3</v>
      </c>
      <c r="C108" s="2" t="s">
        <v>93</v>
      </c>
      <c r="D108" s="2" t="s">
        <v>58</v>
      </c>
      <c r="E108" s="3" t="s">
        <v>83</v>
      </c>
      <c r="F108" s="2" t="s">
        <v>81</v>
      </c>
      <c r="G108" s="2" t="s">
        <v>67</v>
      </c>
      <c r="H108" s="2" t="s">
        <v>61</v>
      </c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V108" s="4" t="s">
        <v>76</v>
      </c>
      <c r="W108" s="4" t="s">
        <v>109</v>
      </c>
      <c r="X108" s="4" t="s">
        <v>92</v>
      </c>
      <c r="Y108" s="4"/>
      <c r="Z108" s="92">
        <f>VLOOKUP(A108,[2]!DailyRoster,24,FALSE)</f>
        <v>0</v>
      </c>
      <c r="AA108" s="5"/>
      <c r="AB108" s="5"/>
      <c r="AC108" s="5"/>
      <c r="AD108" s="5"/>
      <c r="AE108" s="5"/>
      <c r="AG108" s="65"/>
    </row>
    <row r="109" spans="1:33" x14ac:dyDescent="0.3">
      <c r="A109" s="93">
        <v>43613</v>
      </c>
      <c r="B109" s="94" t="s">
        <v>4</v>
      </c>
      <c r="C109" s="2" t="s">
        <v>93</v>
      </c>
      <c r="D109" s="2" t="s">
        <v>58</v>
      </c>
      <c r="E109" s="3" t="s">
        <v>83</v>
      </c>
      <c r="F109" s="2" t="s">
        <v>81</v>
      </c>
      <c r="G109" s="2" t="s">
        <v>76</v>
      </c>
      <c r="H109" s="2" t="s">
        <v>61</v>
      </c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V109" s="4" t="s">
        <v>54</v>
      </c>
      <c r="W109" s="4" t="s">
        <v>54</v>
      </c>
      <c r="X109" s="4" t="s">
        <v>92</v>
      </c>
      <c r="Y109" s="4" t="s">
        <v>67</v>
      </c>
      <c r="Z109" s="92">
        <f>VLOOKUP(A109,[2]!DailyRoster,24,FALSE)</f>
        <v>0</v>
      </c>
      <c r="AA109" s="5" t="s">
        <v>109</v>
      </c>
      <c r="AB109" s="5"/>
      <c r="AC109" s="5"/>
      <c r="AD109" s="5"/>
      <c r="AE109" s="5"/>
      <c r="AG109" s="65"/>
    </row>
    <row r="110" spans="1:33" x14ac:dyDescent="0.3">
      <c r="A110" s="93">
        <v>43614</v>
      </c>
      <c r="B110" s="94" t="s">
        <v>5</v>
      </c>
      <c r="C110" s="2" t="s">
        <v>59</v>
      </c>
      <c r="D110" s="2" t="s">
        <v>58</v>
      </c>
      <c r="E110" s="3" t="s">
        <v>83</v>
      </c>
      <c r="F110" s="2" t="s">
        <v>81</v>
      </c>
      <c r="G110" s="2" t="s">
        <v>67</v>
      </c>
      <c r="H110" s="2" t="s">
        <v>61</v>
      </c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V110" s="4" t="s">
        <v>54</v>
      </c>
      <c r="W110" s="4" t="s">
        <v>93</v>
      </c>
      <c r="X110" s="4" t="s">
        <v>92</v>
      </c>
      <c r="Y110" s="4"/>
      <c r="Z110" s="92">
        <f>VLOOKUP(A110,[2]!DailyRoster,24,FALSE)</f>
        <v>0</v>
      </c>
      <c r="AA110" s="5" t="s">
        <v>109</v>
      </c>
      <c r="AB110" s="5"/>
      <c r="AC110" s="5"/>
      <c r="AD110" s="5"/>
      <c r="AE110" s="5"/>
      <c r="AG110" s="65"/>
    </row>
    <row r="111" spans="1:33" x14ac:dyDescent="0.3">
      <c r="A111" s="93">
        <v>43615</v>
      </c>
      <c r="B111" s="94" t="s">
        <v>6</v>
      </c>
      <c r="C111" s="2" t="s">
        <v>59</v>
      </c>
      <c r="D111" s="2" t="s">
        <v>58</v>
      </c>
      <c r="E111" s="3" t="s">
        <v>83</v>
      </c>
      <c r="F111" s="2" t="s">
        <v>81</v>
      </c>
      <c r="G111" s="2" t="s">
        <v>67</v>
      </c>
      <c r="H111" s="2" t="s">
        <v>61</v>
      </c>
      <c r="I111" s="3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V111" s="4" t="s">
        <v>93</v>
      </c>
      <c r="W111" s="4" t="s">
        <v>109</v>
      </c>
      <c r="X111" s="4" t="s">
        <v>92</v>
      </c>
      <c r="Y111" s="4"/>
      <c r="Z111" s="92">
        <f>VLOOKUP(A111,[2]!DailyRoster,24,FALSE)</f>
        <v>0</v>
      </c>
      <c r="AA111" s="5"/>
      <c r="AB111" s="5"/>
      <c r="AC111" s="5"/>
      <c r="AD111" s="5"/>
      <c r="AE111" s="5"/>
      <c r="AG111" s="65"/>
    </row>
    <row r="112" spans="1:33" x14ac:dyDescent="0.3">
      <c r="A112" s="93">
        <v>43616</v>
      </c>
      <c r="B112" s="94" t="s">
        <v>7</v>
      </c>
      <c r="C112" s="2" t="s">
        <v>59</v>
      </c>
      <c r="D112" s="2" t="s">
        <v>58</v>
      </c>
      <c r="E112" s="3" t="s">
        <v>83</v>
      </c>
      <c r="F112" s="2" t="s">
        <v>81</v>
      </c>
      <c r="G112" s="2" t="s">
        <v>67</v>
      </c>
      <c r="H112" s="2" t="s">
        <v>61</v>
      </c>
      <c r="I112" s="3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V112" s="4" t="s">
        <v>93</v>
      </c>
      <c r="W112" s="4" t="s">
        <v>109</v>
      </c>
      <c r="X112" s="4" t="s">
        <v>92</v>
      </c>
      <c r="Y112" s="4"/>
      <c r="Z112" s="92">
        <f>VLOOKUP(A112,[2]!DailyRoster,24,FALSE)</f>
        <v>0</v>
      </c>
      <c r="AA112" s="5"/>
      <c r="AB112" s="5"/>
      <c r="AC112" s="5"/>
      <c r="AD112" s="5"/>
      <c r="AE112" s="5"/>
      <c r="AG112" s="65"/>
    </row>
    <row r="113" spans="1:33" x14ac:dyDescent="0.3">
      <c r="A113" s="95">
        <v>43619</v>
      </c>
      <c r="B113" s="96" t="s">
        <v>3</v>
      </c>
      <c r="C113" s="2" t="s">
        <v>93</v>
      </c>
      <c r="D113" s="2" t="s">
        <v>58</v>
      </c>
      <c r="E113" s="3" t="s">
        <v>83</v>
      </c>
      <c r="F113" s="2" t="s">
        <v>81</v>
      </c>
      <c r="G113" s="2" t="s">
        <v>67</v>
      </c>
      <c r="H113" s="2" t="s">
        <v>61</v>
      </c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V113" s="4" t="s">
        <v>54</v>
      </c>
      <c r="W113" s="4" t="s">
        <v>76</v>
      </c>
      <c r="X113" s="4"/>
      <c r="Y113" s="4" t="s">
        <v>111</v>
      </c>
      <c r="Z113" s="92">
        <f>VLOOKUP(A113,[2]!DailyRoster,24,FALSE)</f>
        <v>0</v>
      </c>
      <c r="AA113" s="5" t="s">
        <v>59</v>
      </c>
      <c r="AB113" s="5"/>
      <c r="AC113" s="5"/>
      <c r="AD113" s="5"/>
      <c r="AE113" s="5"/>
      <c r="AG113" s="65"/>
    </row>
    <row r="114" spans="1:33" x14ac:dyDescent="0.3">
      <c r="A114" s="95">
        <v>43620</v>
      </c>
      <c r="B114" s="96" t="s">
        <v>4</v>
      </c>
      <c r="C114" s="2" t="s">
        <v>109</v>
      </c>
      <c r="D114" s="2" t="s">
        <v>58</v>
      </c>
      <c r="E114" s="3" t="s">
        <v>83</v>
      </c>
      <c r="F114" s="2" t="s">
        <v>93</v>
      </c>
      <c r="G114" s="2" t="s">
        <v>67</v>
      </c>
      <c r="H114" s="2" t="s">
        <v>61</v>
      </c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V114" s="4" t="s">
        <v>54</v>
      </c>
      <c r="W114" s="4" t="s">
        <v>76</v>
      </c>
      <c r="X114" s="4"/>
      <c r="Y114" s="4" t="s">
        <v>81</v>
      </c>
      <c r="Z114" s="92">
        <f>VLOOKUP(A114,[2]!DailyRoster,24,FALSE)</f>
        <v>0</v>
      </c>
      <c r="AA114" s="5" t="s">
        <v>59</v>
      </c>
      <c r="AB114" s="5"/>
      <c r="AC114" s="5"/>
      <c r="AD114" s="5"/>
      <c r="AE114" s="5"/>
      <c r="AG114" s="65"/>
    </row>
    <row r="115" spans="1:33" x14ac:dyDescent="0.3">
      <c r="A115" s="95">
        <v>43621</v>
      </c>
      <c r="B115" s="96" t="s">
        <v>5</v>
      </c>
      <c r="C115" s="2" t="s">
        <v>109</v>
      </c>
      <c r="D115" s="2" t="s">
        <v>58</v>
      </c>
      <c r="E115" s="3" t="s">
        <v>83</v>
      </c>
      <c r="F115" s="2" t="s">
        <v>81</v>
      </c>
      <c r="G115" s="2" t="s">
        <v>67</v>
      </c>
      <c r="H115" s="2" t="s">
        <v>93</v>
      </c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V115" s="4" t="s">
        <v>54</v>
      </c>
      <c r="W115" s="4" t="s">
        <v>54</v>
      </c>
      <c r="X115" s="4"/>
      <c r="Y115" s="4" t="s">
        <v>61</v>
      </c>
      <c r="Z115" s="92">
        <f>VLOOKUP(A115,[2]!DailyRoster,24,FALSE)</f>
        <v>0</v>
      </c>
      <c r="AA115" s="5" t="s">
        <v>59</v>
      </c>
      <c r="AB115" s="5"/>
      <c r="AC115" s="5"/>
      <c r="AD115" s="5"/>
      <c r="AE115" s="5"/>
      <c r="AG115" s="65"/>
    </row>
    <row r="116" spans="1:33" x14ac:dyDescent="0.3">
      <c r="A116" s="95">
        <v>43622</v>
      </c>
      <c r="B116" s="96" t="s">
        <v>6</v>
      </c>
      <c r="C116" s="2" t="s">
        <v>109</v>
      </c>
      <c r="D116" s="2" t="s">
        <v>58</v>
      </c>
      <c r="E116" s="3" t="s">
        <v>83</v>
      </c>
      <c r="F116" s="2" t="s">
        <v>81</v>
      </c>
      <c r="G116" s="2" t="s">
        <v>67</v>
      </c>
      <c r="H116" s="2" t="s">
        <v>93</v>
      </c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V116" s="4" t="s">
        <v>54</v>
      </c>
      <c r="W116" s="4" t="s">
        <v>54</v>
      </c>
      <c r="X116" s="4"/>
      <c r="Y116" s="4"/>
      <c r="Z116" s="92">
        <f>VLOOKUP(A116,[2]!DailyRoster,24,FALSE)</f>
        <v>0</v>
      </c>
      <c r="AA116" s="5" t="s">
        <v>59</v>
      </c>
      <c r="AB116" s="5" t="s">
        <v>61</v>
      </c>
      <c r="AC116" s="5"/>
      <c r="AD116" s="5"/>
      <c r="AE116" s="5"/>
      <c r="AG116" s="65"/>
    </row>
    <row r="117" spans="1:33" x14ac:dyDescent="0.3">
      <c r="A117" s="95">
        <v>43623</v>
      </c>
      <c r="B117" s="96" t="s">
        <v>7</v>
      </c>
      <c r="C117" s="2" t="s">
        <v>109</v>
      </c>
      <c r="D117" s="2" t="s">
        <v>58</v>
      </c>
      <c r="E117" s="3" t="s">
        <v>83</v>
      </c>
      <c r="F117" s="2" t="s">
        <v>81</v>
      </c>
      <c r="G117" s="2" t="s">
        <v>67</v>
      </c>
      <c r="H117" s="2" t="s">
        <v>93</v>
      </c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V117" s="4" t="s">
        <v>54</v>
      </c>
      <c r="W117" s="4" t="s">
        <v>54</v>
      </c>
      <c r="X117" s="4"/>
      <c r="Y117" s="4"/>
      <c r="Z117" s="92">
        <f>VLOOKUP(A117,[2]!DailyRoster,24,FALSE)</f>
        <v>0</v>
      </c>
      <c r="AA117" s="5" t="s">
        <v>59</v>
      </c>
      <c r="AB117" s="5" t="s">
        <v>61</v>
      </c>
      <c r="AC117" s="5"/>
      <c r="AD117" s="5"/>
      <c r="AE117" s="5"/>
      <c r="AG117" s="65"/>
    </row>
    <row r="118" spans="1:33" x14ac:dyDescent="0.3">
      <c r="A118" s="93">
        <v>43626</v>
      </c>
      <c r="B118" s="94" t="s">
        <v>3</v>
      </c>
      <c r="C118" s="2" t="s">
        <v>97</v>
      </c>
      <c r="D118" s="2" t="s">
        <v>97</v>
      </c>
      <c r="E118" s="3" t="s">
        <v>97</v>
      </c>
      <c r="F118" s="3" t="s">
        <v>97</v>
      </c>
      <c r="G118" s="3" t="s">
        <v>97</v>
      </c>
      <c r="H118" s="3" t="s">
        <v>97</v>
      </c>
      <c r="I118" s="3" t="s">
        <v>97</v>
      </c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V118" s="4" t="s">
        <v>97</v>
      </c>
      <c r="W118" s="4" t="s">
        <v>97</v>
      </c>
      <c r="X118" s="4" t="s">
        <v>97</v>
      </c>
      <c r="Y118" s="4" t="s">
        <v>97</v>
      </c>
      <c r="Z118" s="92">
        <f>VLOOKUP(A118,[2]!DailyRoster,24,FALSE)</f>
        <v>0</v>
      </c>
      <c r="AA118" s="5" t="s">
        <v>97</v>
      </c>
      <c r="AB118" s="5" t="s">
        <v>97</v>
      </c>
      <c r="AC118" s="5" t="s">
        <v>97</v>
      </c>
      <c r="AD118" s="5" t="s">
        <v>97</v>
      </c>
      <c r="AE118" s="5" t="s">
        <v>97</v>
      </c>
      <c r="AG118" s="65"/>
    </row>
    <row r="119" spans="1:33" x14ac:dyDescent="0.3">
      <c r="A119" s="93">
        <v>43627</v>
      </c>
      <c r="B119" s="94" t="s">
        <v>4</v>
      </c>
      <c r="C119" s="2" t="s">
        <v>109</v>
      </c>
      <c r="D119" s="2" t="s">
        <v>58</v>
      </c>
      <c r="E119" s="3" t="s">
        <v>83</v>
      </c>
      <c r="F119" s="2" t="s">
        <v>81</v>
      </c>
      <c r="G119" s="2" t="s">
        <v>67</v>
      </c>
      <c r="H119" s="2" t="s">
        <v>61</v>
      </c>
      <c r="I119" s="2"/>
      <c r="J119" s="2"/>
      <c r="K119" s="2"/>
      <c r="L119" s="2"/>
      <c r="M119" s="2"/>
      <c r="N119" s="3"/>
      <c r="O119" s="3"/>
      <c r="P119" s="3"/>
      <c r="Q119" s="3"/>
      <c r="R119" s="3"/>
      <c r="S119" s="3"/>
      <c r="T119" s="3"/>
      <c r="V119" s="4" t="s">
        <v>54</v>
      </c>
      <c r="W119" s="4" t="s">
        <v>93</v>
      </c>
      <c r="X119" s="4"/>
      <c r="Y119" s="4" t="s">
        <v>76</v>
      </c>
      <c r="Z119" s="92">
        <f>VLOOKUP(A119,[2]!DailyRoster,24,FALSE)</f>
        <v>0</v>
      </c>
      <c r="AA119" s="5"/>
      <c r="AB119" s="5"/>
      <c r="AC119" s="5"/>
      <c r="AD119" s="5"/>
      <c r="AE119" s="5"/>
      <c r="AG119" s="65"/>
    </row>
    <row r="120" spans="1:33" x14ac:dyDescent="0.3">
      <c r="A120" s="93">
        <v>43628</v>
      </c>
      <c r="B120" s="94" t="s">
        <v>5</v>
      </c>
      <c r="C120" s="2" t="s">
        <v>59</v>
      </c>
      <c r="D120" s="2" t="s">
        <v>109</v>
      </c>
      <c r="E120" s="3" t="s">
        <v>83</v>
      </c>
      <c r="F120" s="2" t="s">
        <v>81</v>
      </c>
      <c r="G120" s="2" t="s">
        <v>67</v>
      </c>
      <c r="H120" s="2" t="s">
        <v>61</v>
      </c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V120" s="4" t="s">
        <v>93</v>
      </c>
      <c r="W120" s="4" t="s">
        <v>54</v>
      </c>
      <c r="X120" s="4"/>
      <c r="Y120" s="4" t="s">
        <v>58</v>
      </c>
      <c r="Z120" s="92">
        <f>VLOOKUP(A120,[2]!DailyRoster,24,FALSE)</f>
        <v>0</v>
      </c>
      <c r="AA120" s="5"/>
      <c r="AB120" s="5"/>
      <c r="AC120" s="5"/>
      <c r="AD120" s="5"/>
      <c r="AE120" s="5"/>
      <c r="AG120" s="65"/>
    </row>
    <row r="121" spans="1:33" x14ac:dyDescent="0.3">
      <c r="A121" s="93">
        <v>43629</v>
      </c>
      <c r="B121" s="94" t="s">
        <v>6</v>
      </c>
      <c r="C121" s="2" t="s">
        <v>59</v>
      </c>
      <c r="D121" s="2" t="s">
        <v>58</v>
      </c>
      <c r="E121" s="3" t="s">
        <v>83</v>
      </c>
      <c r="F121" s="2" t="s">
        <v>81</v>
      </c>
      <c r="G121" s="2" t="s">
        <v>67</v>
      </c>
      <c r="H121" s="2" t="s">
        <v>109</v>
      </c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V121" s="4" t="s">
        <v>93</v>
      </c>
      <c r="W121" s="4" t="s">
        <v>54</v>
      </c>
      <c r="X121" s="4"/>
      <c r="Y121" s="4" t="s">
        <v>91</v>
      </c>
      <c r="Z121" s="92" t="s">
        <v>91</v>
      </c>
      <c r="AA121" s="5"/>
      <c r="AB121" s="5"/>
      <c r="AC121" s="5"/>
      <c r="AD121" s="5"/>
      <c r="AE121" s="5"/>
      <c r="AG121" s="65"/>
    </row>
    <row r="122" spans="1:33" x14ac:dyDescent="0.3">
      <c r="A122" s="93">
        <v>43630</v>
      </c>
      <c r="B122" s="94" t="s">
        <v>7</v>
      </c>
      <c r="C122" s="2" t="s">
        <v>59</v>
      </c>
      <c r="D122" s="2" t="s">
        <v>58</v>
      </c>
      <c r="E122" s="3" t="s">
        <v>83</v>
      </c>
      <c r="F122" s="2" t="s">
        <v>81</v>
      </c>
      <c r="G122" s="2" t="s">
        <v>67</v>
      </c>
      <c r="H122" s="2" t="s">
        <v>61</v>
      </c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V122" s="4" t="s">
        <v>54</v>
      </c>
      <c r="W122" s="4" t="s">
        <v>109</v>
      </c>
      <c r="X122" s="4"/>
      <c r="Y122" s="4" t="s">
        <v>93</v>
      </c>
      <c r="Z122" s="92">
        <f>VLOOKUP(A122,[2]!DailyRoster,24,FALSE)</f>
        <v>0</v>
      </c>
      <c r="AA122" s="5"/>
      <c r="AB122" s="5"/>
      <c r="AC122" s="5"/>
      <c r="AD122" s="5"/>
      <c r="AE122" s="5"/>
      <c r="AG122" s="65"/>
    </row>
    <row r="123" spans="1:33" x14ac:dyDescent="0.3">
      <c r="A123" s="95">
        <v>43633</v>
      </c>
      <c r="B123" s="96" t="s">
        <v>3</v>
      </c>
      <c r="C123" s="2" t="s">
        <v>109</v>
      </c>
      <c r="D123" s="2" t="s">
        <v>58</v>
      </c>
      <c r="E123" s="3" t="s">
        <v>83</v>
      </c>
      <c r="F123" s="2" t="s">
        <v>81</v>
      </c>
      <c r="G123" s="2" t="s">
        <v>67</v>
      </c>
      <c r="H123" s="2" t="s">
        <v>61</v>
      </c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V123" s="4" t="s">
        <v>76</v>
      </c>
      <c r="W123" s="4" t="s">
        <v>93</v>
      </c>
      <c r="X123" s="4"/>
      <c r="Y123" s="4"/>
      <c r="Z123" s="92">
        <f>VLOOKUP(A123,[2]!DailyRoster,24,FALSE)</f>
        <v>0</v>
      </c>
      <c r="AA123" s="5"/>
      <c r="AB123" s="5"/>
      <c r="AC123" s="5"/>
      <c r="AD123" s="5"/>
      <c r="AE123" s="5"/>
      <c r="AG123" s="65"/>
    </row>
    <row r="124" spans="1:33" x14ac:dyDescent="0.3">
      <c r="A124" s="95">
        <v>43634</v>
      </c>
      <c r="B124" s="96" t="s">
        <v>4</v>
      </c>
      <c r="C124" s="2" t="s">
        <v>109</v>
      </c>
      <c r="D124" s="2" t="s">
        <v>58</v>
      </c>
      <c r="E124" s="3" t="s">
        <v>83</v>
      </c>
      <c r="F124" s="2" t="s">
        <v>81</v>
      </c>
      <c r="G124" s="2" t="s">
        <v>67</v>
      </c>
      <c r="H124" s="2" t="s">
        <v>61</v>
      </c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V124" s="4" t="s">
        <v>76</v>
      </c>
      <c r="W124" s="4" t="s">
        <v>54</v>
      </c>
      <c r="X124" s="4"/>
      <c r="Y124" s="4" t="s">
        <v>92</v>
      </c>
      <c r="Z124" s="92" t="s">
        <v>92</v>
      </c>
      <c r="AA124" s="5"/>
      <c r="AB124" s="5"/>
      <c r="AC124" s="5"/>
      <c r="AD124" s="5"/>
      <c r="AE124" s="5"/>
      <c r="AG124" s="65"/>
    </row>
    <row r="125" spans="1:33" x14ac:dyDescent="0.3">
      <c r="A125" s="95">
        <v>43635</v>
      </c>
      <c r="B125" s="96" t="s">
        <v>5</v>
      </c>
      <c r="C125" s="2" t="s">
        <v>59</v>
      </c>
      <c r="D125" s="2" t="s">
        <v>58</v>
      </c>
      <c r="E125" s="3" t="s">
        <v>61</v>
      </c>
      <c r="F125" s="2" t="s">
        <v>81</v>
      </c>
      <c r="G125" s="2" t="s">
        <v>67</v>
      </c>
      <c r="H125" s="2" t="s">
        <v>109</v>
      </c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V125" s="4" t="s">
        <v>93</v>
      </c>
      <c r="W125" s="4" t="s">
        <v>54</v>
      </c>
      <c r="X125" s="4"/>
      <c r="Y125" s="4" t="s">
        <v>83</v>
      </c>
      <c r="Z125" s="92">
        <f>VLOOKUP(A125,[2]!DailyRoster,24,FALSE)</f>
        <v>0</v>
      </c>
      <c r="AA125" s="5"/>
      <c r="AB125" s="5"/>
      <c r="AC125" s="5"/>
      <c r="AD125" s="5"/>
      <c r="AE125" s="5"/>
      <c r="AG125" s="65"/>
    </row>
    <row r="126" spans="1:33" x14ac:dyDescent="0.3">
      <c r="A126" s="95">
        <v>43636</v>
      </c>
      <c r="B126" s="96" t="s">
        <v>6</v>
      </c>
      <c r="C126" s="2" t="s">
        <v>59</v>
      </c>
      <c r="D126" s="2" t="s">
        <v>58</v>
      </c>
      <c r="E126" s="3" t="s">
        <v>83</v>
      </c>
      <c r="F126" s="2" t="s">
        <v>81</v>
      </c>
      <c r="G126" s="2" t="s">
        <v>61</v>
      </c>
      <c r="H126" s="2" t="s">
        <v>109</v>
      </c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V126" s="4" t="s">
        <v>93</v>
      </c>
      <c r="W126" s="4" t="s">
        <v>54</v>
      </c>
      <c r="X126" s="4"/>
      <c r="Y126" s="4" t="s">
        <v>67</v>
      </c>
      <c r="Z126" s="92">
        <f>VLOOKUP(A126,[2]!DailyRoster,24,FALSE)</f>
        <v>0</v>
      </c>
      <c r="AA126" s="5"/>
      <c r="AB126" s="5"/>
      <c r="AC126" s="5"/>
      <c r="AD126" s="5"/>
      <c r="AE126" s="5"/>
      <c r="AG126" s="65"/>
    </row>
    <row r="127" spans="1:33" x14ac:dyDescent="0.3">
      <c r="A127" s="95">
        <v>43637</v>
      </c>
      <c r="B127" s="96" t="s">
        <v>7</v>
      </c>
      <c r="C127" s="2" t="s">
        <v>59</v>
      </c>
      <c r="D127" s="2" t="s">
        <v>58</v>
      </c>
      <c r="E127" s="3" t="s">
        <v>83</v>
      </c>
      <c r="F127" s="2" t="s">
        <v>81</v>
      </c>
      <c r="G127" s="2" t="s">
        <v>67</v>
      </c>
      <c r="H127" s="2" t="s">
        <v>61</v>
      </c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V127" s="4" t="s">
        <v>93</v>
      </c>
      <c r="W127" s="4" t="s">
        <v>109</v>
      </c>
      <c r="X127" s="4"/>
      <c r="Y127" s="4"/>
      <c r="Z127" s="92">
        <f>VLOOKUP(A127,[2]!DailyRoster,24,FALSE)</f>
        <v>0</v>
      </c>
      <c r="AA127" s="5"/>
      <c r="AB127" s="5"/>
      <c r="AC127" s="5"/>
      <c r="AD127" s="5"/>
      <c r="AE127" s="5"/>
      <c r="AG127" s="65"/>
    </row>
    <row r="128" spans="1:33" x14ac:dyDescent="0.3">
      <c r="A128" s="93">
        <v>43640</v>
      </c>
      <c r="B128" s="94" t="s">
        <v>3</v>
      </c>
      <c r="C128" s="2" t="s">
        <v>109</v>
      </c>
      <c r="D128" s="2" t="s">
        <v>58</v>
      </c>
      <c r="E128" s="3" t="s">
        <v>83</v>
      </c>
      <c r="F128" s="2" t="s">
        <v>81</v>
      </c>
      <c r="G128" s="2" t="s">
        <v>67</v>
      </c>
      <c r="H128" s="2" t="s">
        <v>61</v>
      </c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V128" s="4" t="s">
        <v>76</v>
      </c>
      <c r="W128" s="4" t="s">
        <v>93</v>
      </c>
      <c r="X128" s="4"/>
      <c r="Y128" s="4"/>
      <c r="Z128" s="92">
        <f>VLOOKUP(A128,[2]!DailyRoster,24,FALSE)</f>
        <v>0</v>
      </c>
      <c r="AA128" s="5"/>
      <c r="AB128" s="5"/>
      <c r="AC128" s="5"/>
      <c r="AD128" s="5"/>
      <c r="AE128" s="5"/>
      <c r="AG128" s="65"/>
    </row>
    <row r="129" spans="1:33" x14ac:dyDescent="0.3">
      <c r="A129" s="93">
        <v>43641</v>
      </c>
      <c r="B129" s="94" t="s">
        <v>4</v>
      </c>
      <c r="C129" s="2" t="s">
        <v>109</v>
      </c>
      <c r="D129" s="2" t="s">
        <v>58</v>
      </c>
      <c r="E129" s="3" t="s">
        <v>83</v>
      </c>
      <c r="F129" s="2" t="s">
        <v>81</v>
      </c>
      <c r="G129" s="2" t="s">
        <v>67</v>
      </c>
      <c r="H129" s="2" t="s">
        <v>61</v>
      </c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V129" s="4" t="s">
        <v>76</v>
      </c>
      <c r="W129" s="4" t="s">
        <v>93</v>
      </c>
      <c r="X129" s="4"/>
      <c r="Y129" s="4"/>
      <c r="Z129" s="92">
        <f>VLOOKUP(A129,[2]!DailyRoster,24,FALSE)</f>
        <v>0</v>
      </c>
      <c r="AA129" s="5"/>
      <c r="AB129" s="5"/>
      <c r="AC129" s="5"/>
      <c r="AD129" s="5"/>
      <c r="AE129" s="5"/>
      <c r="AG129" s="65"/>
    </row>
    <row r="130" spans="1:33" x14ac:dyDescent="0.3">
      <c r="A130" s="93">
        <v>43642</v>
      </c>
      <c r="B130" s="94" t="s">
        <v>5</v>
      </c>
      <c r="C130" s="2" t="s">
        <v>59</v>
      </c>
      <c r="D130" s="2" t="s">
        <v>58</v>
      </c>
      <c r="E130" s="3" t="s">
        <v>83</v>
      </c>
      <c r="F130" s="2" t="s">
        <v>81</v>
      </c>
      <c r="G130" s="2" t="s">
        <v>67</v>
      </c>
      <c r="H130" s="2" t="s">
        <v>61</v>
      </c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V130" s="4" t="s">
        <v>93</v>
      </c>
      <c r="W130" s="4" t="s">
        <v>109</v>
      </c>
      <c r="X130" s="4"/>
      <c r="Y130" s="4"/>
      <c r="Z130" s="92">
        <f>VLOOKUP(A130,[2]!DailyRoster,24,FALSE)</f>
        <v>0</v>
      </c>
      <c r="AA130" s="5"/>
      <c r="AB130" s="5"/>
      <c r="AC130" s="5"/>
      <c r="AD130" s="5"/>
      <c r="AE130" s="5"/>
      <c r="AG130" s="65"/>
    </row>
    <row r="131" spans="1:33" x14ac:dyDescent="0.3">
      <c r="A131" s="93">
        <v>43643</v>
      </c>
      <c r="B131" s="94" t="s">
        <v>6</v>
      </c>
      <c r="C131" s="2" t="s">
        <v>59</v>
      </c>
      <c r="D131" s="2" t="s">
        <v>58</v>
      </c>
      <c r="E131" s="3" t="s">
        <v>83</v>
      </c>
      <c r="F131" s="2" t="s">
        <v>81</v>
      </c>
      <c r="G131" s="2" t="s">
        <v>67</v>
      </c>
      <c r="H131" s="2" t="s">
        <v>61</v>
      </c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V131" s="4" t="s">
        <v>93</v>
      </c>
      <c r="W131" s="4" t="s">
        <v>109</v>
      </c>
      <c r="X131" s="4"/>
      <c r="Y131" s="4"/>
      <c r="Z131" s="92">
        <f>VLOOKUP(A131,[2]!DailyRoster,24,FALSE)</f>
        <v>0</v>
      </c>
      <c r="AA131" s="5"/>
      <c r="AB131" s="5"/>
      <c r="AC131" s="5"/>
      <c r="AD131" s="5"/>
      <c r="AE131" s="5"/>
      <c r="AG131" s="65"/>
    </row>
    <row r="132" spans="1:33" x14ac:dyDescent="0.3">
      <c r="A132" s="93">
        <v>43644</v>
      </c>
      <c r="B132" s="94" t="s">
        <v>7</v>
      </c>
      <c r="C132" s="2" t="s">
        <v>59</v>
      </c>
      <c r="D132" s="2" t="s">
        <v>58</v>
      </c>
      <c r="E132" s="3" t="s">
        <v>83</v>
      </c>
      <c r="F132" s="2" t="s">
        <v>81</v>
      </c>
      <c r="G132" s="2" t="s">
        <v>67</v>
      </c>
      <c r="H132" s="2" t="s">
        <v>61</v>
      </c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V132" s="4" t="s">
        <v>93</v>
      </c>
      <c r="W132" s="4" t="s">
        <v>109</v>
      </c>
      <c r="X132" s="4"/>
      <c r="Y132" s="4"/>
      <c r="Z132" s="92">
        <f>VLOOKUP(A132,[2]!DailyRoster,24,FALSE)</f>
        <v>0</v>
      </c>
      <c r="AA132" s="5"/>
      <c r="AB132" s="5"/>
      <c r="AC132" s="5"/>
      <c r="AD132" s="5"/>
      <c r="AE132" s="5"/>
      <c r="AG132" s="65"/>
    </row>
    <row r="133" spans="1:33" x14ac:dyDescent="0.3">
      <c r="A133" s="95">
        <v>43647</v>
      </c>
      <c r="B133" s="95" t="s">
        <v>3</v>
      </c>
      <c r="C133" s="2"/>
      <c r="D133" s="2"/>
      <c r="E133" s="3"/>
      <c r="F133" s="3"/>
      <c r="G133" s="3"/>
      <c r="H133" s="2"/>
      <c r="I133" s="2"/>
      <c r="J133" s="2"/>
      <c r="K133" s="3"/>
      <c r="L133" s="3"/>
      <c r="M133" s="3"/>
      <c r="N133" s="3"/>
      <c r="O133" s="3" t="s">
        <v>54</v>
      </c>
      <c r="P133" s="3"/>
      <c r="Q133" s="3"/>
      <c r="R133" s="3"/>
      <c r="S133" s="3"/>
      <c r="T133" s="3"/>
      <c r="V133" s="4"/>
      <c r="W133" s="4"/>
      <c r="X133" s="4"/>
      <c r="Y133" s="4"/>
      <c r="Z133" s="92">
        <f>VLOOKUP(A133,[2]!DailyRoster,24,FALSE)</f>
        <v>0</v>
      </c>
      <c r="AA133" s="5"/>
      <c r="AB133" s="5"/>
      <c r="AC133" s="5"/>
      <c r="AD133" s="5"/>
      <c r="AE133" s="5"/>
      <c r="AG133" s="65"/>
    </row>
    <row r="134" spans="1:33" x14ac:dyDescent="0.3">
      <c r="A134" s="95">
        <v>43648</v>
      </c>
      <c r="B134" s="95" t="s">
        <v>4</v>
      </c>
      <c r="C134" s="2"/>
      <c r="D134" s="2"/>
      <c r="E134" s="3"/>
      <c r="F134" s="3"/>
      <c r="G134" s="3"/>
      <c r="H134" s="3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V134" s="4"/>
      <c r="W134" s="4"/>
      <c r="X134" s="4"/>
      <c r="Y134" s="4"/>
      <c r="Z134" s="92">
        <f>VLOOKUP(A134,[2]!DailyRoster,24,FALSE)</f>
        <v>0</v>
      </c>
      <c r="AA134" s="5"/>
      <c r="AB134" s="5"/>
      <c r="AC134" s="5"/>
      <c r="AD134" s="5"/>
      <c r="AE134" s="5"/>
      <c r="AG134" s="65"/>
    </row>
    <row r="135" spans="1:33" x14ac:dyDescent="0.3">
      <c r="A135" s="95">
        <v>43649</v>
      </c>
      <c r="B135" s="95" t="s">
        <v>5</v>
      </c>
      <c r="C135" s="2"/>
      <c r="D135" s="2"/>
      <c r="E135" s="3"/>
      <c r="F135" s="3"/>
      <c r="G135" s="3"/>
      <c r="H135" s="3"/>
      <c r="I135" s="86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V135" s="4"/>
      <c r="W135" s="4"/>
      <c r="X135" s="4"/>
      <c r="Y135" s="4"/>
      <c r="Z135" s="92">
        <f>VLOOKUP(A135,[2]!DailyRoster,24,FALSE)</f>
        <v>0</v>
      </c>
      <c r="AA135" s="5"/>
      <c r="AB135" s="5"/>
      <c r="AC135" s="5"/>
      <c r="AD135" s="5"/>
      <c r="AE135" s="5"/>
      <c r="AG135" s="65"/>
    </row>
    <row r="136" spans="1:33" x14ac:dyDescent="0.3">
      <c r="A136" s="95">
        <v>43650</v>
      </c>
      <c r="B136" s="95" t="s">
        <v>6</v>
      </c>
      <c r="C136" s="2"/>
      <c r="D136" s="2"/>
      <c r="E136" s="3"/>
      <c r="F136" s="3"/>
      <c r="G136" s="3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V136" s="4"/>
      <c r="W136" s="4"/>
      <c r="X136" s="4"/>
      <c r="Y136" s="4"/>
      <c r="Z136" s="92">
        <f>VLOOKUP(A136,[2]!DailyRoster,24,FALSE)</f>
        <v>0</v>
      </c>
      <c r="AA136" s="5"/>
      <c r="AB136" s="5"/>
      <c r="AC136" s="5"/>
      <c r="AD136" s="5"/>
      <c r="AE136" s="5"/>
      <c r="AG136" s="65"/>
    </row>
    <row r="137" spans="1:33" x14ac:dyDescent="0.3">
      <c r="A137" s="95">
        <v>43651</v>
      </c>
      <c r="B137" s="95" t="s">
        <v>7</v>
      </c>
      <c r="C137" s="2"/>
      <c r="D137" s="2"/>
      <c r="E137" s="3"/>
      <c r="F137" s="3"/>
      <c r="G137" s="3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V137" s="4"/>
      <c r="W137" s="4"/>
      <c r="X137" s="4"/>
      <c r="Y137" s="4"/>
      <c r="Z137" s="92" t="e">
        <f>VLOOKUP(A137,[2]!DailyRoster,24,FALSE)</f>
        <v>#N/A</v>
      </c>
      <c r="AA137" s="5"/>
      <c r="AB137" s="5"/>
      <c r="AC137" s="5"/>
      <c r="AD137" s="5"/>
      <c r="AE137" s="5"/>
      <c r="AG137" s="65"/>
    </row>
    <row r="138" spans="1:33" x14ac:dyDescent="0.3">
      <c r="A138" s="93">
        <v>43654</v>
      </c>
      <c r="B138" s="93" t="s">
        <v>3</v>
      </c>
      <c r="C138" s="2"/>
      <c r="D138" s="2"/>
      <c r="E138" s="3"/>
      <c r="F138" s="3"/>
      <c r="G138" s="3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V138" s="4"/>
      <c r="W138" s="4"/>
      <c r="X138" s="4"/>
      <c r="Y138" s="4"/>
      <c r="Z138" s="92" t="e">
        <f>VLOOKUP(A138,[2]!DailyRoster,24,FALSE)</f>
        <v>#N/A</v>
      </c>
      <c r="AA138" s="5"/>
      <c r="AB138" s="5"/>
      <c r="AC138" s="5"/>
      <c r="AD138" s="5"/>
      <c r="AE138" s="5"/>
      <c r="AG138" s="65"/>
    </row>
    <row r="139" spans="1:33" x14ac:dyDescent="0.3">
      <c r="A139" s="93">
        <v>43655</v>
      </c>
      <c r="B139" s="93" t="s">
        <v>4</v>
      </c>
      <c r="C139" s="2"/>
      <c r="D139" s="2"/>
      <c r="E139" s="3"/>
      <c r="F139" s="3"/>
      <c r="G139" s="3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V139" s="4"/>
      <c r="W139" s="4"/>
      <c r="X139" s="4"/>
      <c r="Y139" s="4"/>
      <c r="Z139" s="92" t="e">
        <f>VLOOKUP(A139,[2]!DailyRoster,24,FALSE)</f>
        <v>#N/A</v>
      </c>
      <c r="AA139" s="5"/>
      <c r="AB139" s="5"/>
      <c r="AC139" s="5"/>
      <c r="AD139" s="5"/>
      <c r="AE139" s="5"/>
      <c r="AG139" s="65"/>
    </row>
    <row r="140" spans="1:33" x14ac:dyDescent="0.3">
      <c r="A140" s="93">
        <v>43656</v>
      </c>
      <c r="B140" s="93" t="s">
        <v>5</v>
      </c>
      <c r="C140" s="2"/>
      <c r="D140" s="2"/>
      <c r="E140" s="3"/>
      <c r="F140" s="3"/>
      <c r="G140" s="3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V140" s="4"/>
      <c r="W140" s="4"/>
      <c r="X140" s="4"/>
      <c r="Y140" s="4"/>
      <c r="Z140" s="92" t="e">
        <f>VLOOKUP(A140,[2]!DailyRoster,24,FALSE)</f>
        <v>#N/A</v>
      </c>
      <c r="AA140" s="5"/>
      <c r="AB140" s="5"/>
      <c r="AC140" s="5"/>
      <c r="AD140" s="5"/>
      <c r="AE140" s="5"/>
      <c r="AG140" s="65"/>
    </row>
    <row r="141" spans="1:33" x14ac:dyDescent="0.3">
      <c r="A141" s="93">
        <v>43657</v>
      </c>
      <c r="B141" s="93" t="s">
        <v>6</v>
      </c>
      <c r="C141" s="2"/>
      <c r="D141" s="2"/>
      <c r="E141" s="3"/>
      <c r="F141" s="3"/>
      <c r="G141" s="3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V141" s="4"/>
      <c r="W141" s="4"/>
      <c r="X141" s="4"/>
      <c r="Y141" s="4"/>
      <c r="Z141" s="92" t="e">
        <f>VLOOKUP(A141,[2]!DailyRoster,24,FALSE)</f>
        <v>#N/A</v>
      </c>
      <c r="AA141" s="5"/>
      <c r="AB141" s="5"/>
      <c r="AC141" s="5"/>
      <c r="AD141" s="5"/>
      <c r="AE141" s="5"/>
      <c r="AG141" s="65"/>
    </row>
    <row r="142" spans="1:33" x14ac:dyDescent="0.3">
      <c r="A142" s="93">
        <v>43658</v>
      </c>
      <c r="B142" s="93" t="s">
        <v>7</v>
      </c>
      <c r="C142" s="2"/>
      <c r="D142" s="2"/>
      <c r="E142" s="3"/>
      <c r="F142" s="3"/>
      <c r="G142" s="3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V142" s="4"/>
      <c r="W142" s="4"/>
      <c r="X142" s="4"/>
      <c r="Y142" s="4"/>
      <c r="Z142" s="92" t="e">
        <f>VLOOKUP(A142,[2]!DailyRoster,24,FALSE)</f>
        <v>#N/A</v>
      </c>
      <c r="AA142" s="5"/>
      <c r="AB142" s="5"/>
      <c r="AC142" s="5"/>
      <c r="AD142" s="5"/>
      <c r="AE142" s="5"/>
      <c r="AG142" s="65"/>
    </row>
    <row r="143" spans="1:33" x14ac:dyDescent="0.3">
      <c r="A143" s="7">
        <v>43661</v>
      </c>
      <c r="B143" s="1" t="s">
        <v>3</v>
      </c>
      <c r="C143" s="2"/>
      <c r="D143" s="2"/>
      <c r="E143" s="3"/>
      <c r="F143" s="3"/>
      <c r="G143" s="3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V143" s="4"/>
      <c r="W143" s="4"/>
      <c r="X143" s="4"/>
      <c r="Y143" s="4"/>
      <c r="Z143" s="92" t="e">
        <f>VLOOKUP(A143,[2]!DailyRoster,24,FALSE)</f>
        <v>#N/A</v>
      </c>
      <c r="AA143" s="5"/>
      <c r="AB143" s="5"/>
      <c r="AC143" s="5"/>
      <c r="AD143" s="5"/>
      <c r="AE143" s="5"/>
      <c r="AG143" s="65"/>
    </row>
    <row r="144" spans="1:33" x14ac:dyDescent="0.3">
      <c r="A144" s="7">
        <v>43662</v>
      </c>
      <c r="B144" s="1" t="s">
        <v>4</v>
      </c>
      <c r="C144" s="2"/>
      <c r="D144" s="2"/>
      <c r="E144" s="3"/>
      <c r="F144" s="3"/>
      <c r="G144" s="3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V144" s="4"/>
      <c r="W144" s="4"/>
      <c r="X144" s="4"/>
      <c r="Y144" s="4"/>
      <c r="Z144" s="92" t="e">
        <f>VLOOKUP(A144,[2]!DailyRoster,24,FALSE)</f>
        <v>#N/A</v>
      </c>
      <c r="AA144" s="5"/>
      <c r="AB144" s="5"/>
      <c r="AC144" s="5"/>
      <c r="AD144" s="5"/>
      <c r="AE144" s="5"/>
      <c r="AG144" s="65"/>
    </row>
    <row r="145" spans="1:33" x14ac:dyDescent="0.3">
      <c r="A145" s="7">
        <v>43663</v>
      </c>
      <c r="B145" s="1" t="s">
        <v>5</v>
      </c>
      <c r="C145" s="2"/>
      <c r="D145" s="2"/>
      <c r="E145" s="3"/>
      <c r="F145" s="3"/>
      <c r="G145" s="3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V145" s="4"/>
      <c r="W145" s="4"/>
      <c r="X145" s="4"/>
      <c r="Y145" s="4"/>
      <c r="Z145" s="92" t="e">
        <f>VLOOKUP(A145,[2]!DailyRoster,24,FALSE)</f>
        <v>#N/A</v>
      </c>
      <c r="AA145" s="5"/>
      <c r="AB145" s="5"/>
      <c r="AC145" s="5"/>
      <c r="AD145" s="5"/>
      <c r="AE145" s="5"/>
      <c r="AG145" s="65"/>
    </row>
    <row r="146" spans="1:33" x14ac:dyDescent="0.3">
      <c r="A146" s="7">
        <v>43664</v>
      </c>
      <c r="B146" s="1" t="s">
        <v>6</v>
      </c>
      <c r="C146" s="2"/>
      <c r="D146" s="2"/>
      <c r="E146" s="3"/>
      <c r="F146" s="3"/>
      <c r="G146" s="3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V146" s="4"/>
      <c r="W146" s="4"/>
      <c r="X146" s="4"/>
      <c r="Y146" s="4"/>
      <c r="Z146" s="92" t="e">
        <f>VLOOKUP(A146,[2]!DailyRoster,24,FALSE)</f>
        <v>#N/A</v>
      </c>
      <c r="AA146" s="5"/>
      <c r="AB146" s="5"/>
      <c r="AC146" s="5"/>
      <c r="AD146" s="5"/>
      <c r="AE146" s="5"/>
      <c r="AG146" s="65"/>
    </row>
    <row r="147" spans="1:33" x14ac:dyDescent="0.3">
      <c r="A147" s="7">
        <v>43665</v>
      </c>
      <c r="B147" s="1" t="s">
        <v>7</v>
      </c>
      <c r="C147" s="2"/>
      <c r="D147" s="2"/>
      <c r="E147" s="3"/>
      <c r="F147" s="3"/>
      <c r="G147" s="3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V147" s="4"/>
      <c r="W147" s="4"/>
      <c r="X147" s="4"/>
      <c r="Y147" s="4"/>
      <c r="Z147" s="92" t="e">
        <f>VLOOKUP(A147,[2]!DailyRoster,24,FALSE)</f>
        <v>#N/A</v>
      </c>
      <c r="AA147" s="5"/>
      <c r="AB147" s="5"/>
      <c r="AC147" s="5"/>
      <c r="AD147" s="5"/>
      <c r="AE147" s="5"/>
      <c r="AG147" s="65"/>
    </row>
    <row r="148" spans="1:33" x14ac:dyDescent="0.3">
      <c r="A148" s="7">
        <v>43668</v>
      </c>
      <c r="B148" s="1" t="s">
        <v>3</v>
      </c>
      <c r="C148" s="2"/>
      <c r="D148" s="2"/>
      <c r="E148" s="3"/>
      <c r="F148" s="3"/>
      <c r="G148" s="3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V148" s="4" t="s">
        <v>54</v>
      </c>
      <c r="W148" s="4"/>
      <c r="X148" s="4"/>
      <c r="Y148" s="4"/>
      <c r="Z148" s="92" t="e">
        <f>VLOOKUP(A148,[2]!DailyRoster,24,FALSE)</f>
        <v>#N/A</v>
      </c>
      <c r="AA148" s="5"/>
      <c r="AB148" s="5" t="s">
        <v>61</v>
      </c>
      <c r="AC148" s="5"/>
      <c r="AD148" s="5"/>
      <c r="AE148" s="5"/>
      <c r="AG148" s="65"/>
    </row>
    <row r="149" spans="1:33" x14ac:dyDescent="0.3">
      <c r="A149" s="7">
        <v>43669</v>
      </c>
      <c r="B149" s="1" t="s">
        <v>4</v>
      </c>
      <c r="C149" s="2"/>
      <c r="D149" s="2"/>
      <c r="E149" s="3"/>
      <c r="F149" s="3"/>
      <c r="G149" s="3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V149" s="4" t="s">
        <v>54</v>
      </c>
      <c r="W149" s="4"/>
      <c r="X149" s="4"/>
      <c r="Y149" s="4"/>
      <c r="Z149" s="92" t="e">
        <f>VLOOKUP(A149,[2]!DailyRoster,24,FALSE)</f>
        <v>#N/A</v>
      </c>
      <c r="AA149" s="5"/>
      <c r="AB149" s="5"/>
      <c r="AC149" s="5"/>
      <c r="AD149" s="5"/>
      <c r="AE149" s="5"/>
      <c r="AG149" s="65"/>
    </row>
    <row r="150" spans="1:33" x14ac:dyDescent="0.3">
      <c r="A150" s="7">
        <v>43670</v>
      </c>
      <c r="B150" s="1" t="s">
        <v>5</v>
      </c>
      <c r="C150" s="2"/>
      <c r="D150" s="2"/>
      <c r="E150" s="3"/>
      <c r="F150" s="3"/>
      <c r="G150" s="3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V150" s="4" t="s">
        <v>54</v>
      </c>
      <c r="W150" s="4"/>
      <c r="X150" s="4"/>
      <c r="Y150" s="4"/>
      <c r="Z150" s="92" t="e">
        <f>VLOOKUP(A150,[2]!DailyRoster,24,FALSE)</f>
        <v>#N/A</v>
      </c>
      <c r="AA150" s="5"/>
      <c r="AB150" s="5"/>
      <c r="AC150" s="5"/>
      <c r="AD150" s="5"/>
      <c r="AE150" s="5"/>
      <c r="AG150" s="65"/>
    </row>
    <row r="151" spans="1:33" x14ac:dyDescent="0.3">
      <c r="A151" s="7">
        <v>43671</v>
      </c>
      <c r="B151" s="1" t="s">
        <v>6</v>
      </c>
      <c r="C151" s="2"/>
      <c r="D151" s="2"/>
      <c r="E151" s="3"/>
      <c r="F151" s="3"/>
      <c r="G151" s="3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V151" s="4" t="s">
        <v>54</v>
      </c>
      <c r="W151" s="4"/>
      <c r="X151" s="4"/>
      <c r="Y151" s="4"/>
      <c r="Z151" s="92" t="e">
        <f>VLOOKUP(A151,[2]!DailyRoster,24,FALSE)</f>
        <v>#N/A</v>
      </c>
      <c r="AA151" s="5"/>
      <c r="AB151" s="5"/>
      <c r="AC151" s="5"/>
      <c r="AD151" s="5"/>
      <c r="AE151" s="5"/>
      <c r="AG151" s="65"/>
    </row>
    <row r="152" spans="1:33" x14ac:dyDescent="0.3">
      <c r="A152" s="7">
        <v>43672</v>
      </c>
      <c r="B152" s="1" t="s">
        <v>7</v>
      </c>
      <c r="C152" s="2"/>
      <c r="D152" s="2"/>
      <c r="E152" s="3"/>
      <c r="F152" s="3"/>
      <c r="G152" s="3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V152" s="4" t="s">
        <v>54</v>
      </c>
      <c r="W152" s="4"/>
      <c r="X152" s="4"/>
      <c r="Y152" s="4"/>
      <c r="Z152" s="92" t="e">
        <f>VLOOKUP(A152,[2]!DailyRoster,24,FALSE)</f>
        <v>#N/A</v>
      </c>
      <c r="AA152" s="5"/>
      <c r="AB152" s="5"/>
      <c r="AC152" s="5"/>
      <c r="AD152" s="5"/>
      <c r="AE152" s="5"/>
      <c r="AG152" s="65"/>
    </row>
    <row r="153" spans="1:33" x14ac:dyDescent="0.3">
      <c r="A153" s="7">
        <v>43675</v>
      </c>
      <c r="B153" s="1" t="s">
        <v>3</v>
      </c>
      <c r="C153" s="2"/>
      <c r="D153" s="2"/>
      <c r="E153" s="3"/>
      <c r="F153" s="3"/>
      <c r="G153" s="3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V153" s="4" t="s">
        <v>54</v>
      </c>
      <c r="W153" s="4"/>
      <c r="X153" s="4"/>
      <c r="Y153" s="4"/>
      <c r="Z153" s="92" t="e">
        <f>VLOOKUP(A153,[2]!DailyRoster,24,FALSE)</f>
        <v>#N/A</v>
      </c>
      <c r="AA153" s="5"/>
      <c r="AB153" s="5"/>
      <c r="AC153" s="5"/>
      <c r="AD153" s="5"/>
      <c r="AE153" s="5"/>
      <c r="AG153" s="65"/>
    </row>
    <row r="154" spans="1:33" x14ac:dyDescent="0.3">
      <c r="A154" s="7">
        <v>43676</v>
      </c>
      <c r="B154" s="1" t="s">
        <v>4</v>
      </c>
      <c r="C154" s="2"/>
      <c r="D154" s="2"/>
      <c r="E154" s="3"/>
      <c r="F154" s="3"/>
      <c r="G154" s="3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V154" s="4" t="s">
        <v>54</v>
      </c>
      <c r="W154" s="4"/>
      <c r="X154" s="4"/>
      <c r="Y154" s="4"/>
      <c r="Z154" s="92" t="e">
        <f>VLOOKUP(A154,[2]!DailyRoster,24,FALSE)</f>
        <v>#N/A</v>
      </c>
      <c r="AA154" s="5"/>
      <c r="AB154" s="5"/>
      <c r="AC154" s="5"/>
      <c r="AD154" s="5"/>
      <c r="AE154" s="5"/>
      <c r="AG154" s="65"/>
    </row>
    <row r="155" spans="1:33" x14ac:dyDescent="0.3">
      <c r="A155" s="7">
        <v>43677</v>
      </c>
      <c r="B155" s="1" t="s">
        <v>5</v>
      </c>
      <c r="C155" s="2"/>
      <c r="D155" s="2"/>
      <c r="E155" s="3"/>
      <c r="F155" s="3"/>
      <c r="G155" s="3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V155" s="4" t="s">
        <v>54</v>
      </c>
      <c r="W155" s="4"/>
      <c r="X155" s="4"/>
      <c r="Y155" s="4"/>
      <c r="Z155" s="92" t="e">
        <f>VLOOKUP(A155,[2]!DailyRoster,24,FALSE)</f>
        <v>#N/A</v>
      </c>
      <c r="AA155" s="5"/>
      <c r="AB155" s="5"/>
      <c r="AC155" s="5"/>
      <c r="AD155" s="5"/>
      <c r="AE155" s="5"/>
      <c r="AG155" s="65"/>
    </row>
    <row r="156" spans="1:33" x14ac:dyDescent="0.3">
      <c r="A156" s="7">
        <v>43678</v>
      </c>
      <c r="B156" s="1" t="s">
        <v>6</v>
      </c>
      <c r="C156" s="2"/>
      <c r="D156" s="2"/>
      <c r="E156" s="3"/>
      <c r="F156" s="3"/>
      <c r="G156" s="3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V156" s="4" t="s">
        <v>54</v>
      </c>
      <c r="W156" s="4"/>
      <c r="X156" s="4"/>
      <c r="Y156" s="4"/>
      <c r="Z156" s="92" t="e">
        <f>VLOOKUP(A156,[2]!DailyRoster,24,FALSE)</f>
        <v>#N/A</v>
      </c>
      <c r="AA156" s="5"/>
      <c r="AB156" s="5"/>
      <c r="AC156" s="5"/>
      <c r="AD156" s="5"/>
      <c r="AE156" s="5"/>
      <c r="AG156" s="65"/>
    </row>
    <row r="157" spans="1:33" x14ac:dyDescent="0.3">
      <c r="A157" s="7">
        <v>43679</v>
      </c>
      <c r="B157" s="1" t="s">
        <v>7</v>
      </c>
      <c r="C157" s="2"/>
      <c r="D157" s="2"/>
      <c r="E157" s="3"/>
      <c r="F157" s="3"/>
      <c r="G157" s="3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V157" s="4" t="s">
        <v>54</v>
      </c>
      <c r="W157" s="4"/>
      <c r="X157" s="4"/>
      <c r="Y157" s="4"/>
      <c r="Z157" s="92" t="e">
        <f>VLOOKUP(A157,[2]!DailyRoster,24,FALSE)</f>
        <v>#N/A</v>
      </c>
      <c r="AA157" s="5"/>
      <c r="AB157" s="5" t="s">
        <v>53</v>
      </c>
      <c r="AC157" s="5"/>
      <c r="AD157" s="5"/>
      <c r="AE157" s="5"/>
      <c r="AG157" s="65"/>
    </row>
    <row r="158" spans="1:33" x14ac:dyDescent="0.3">
      <c r="A158" s="7">
        <v>43682</v>
      </c>
      <c r="B158" s="1" t="s">
        <v>3</v>
      </c>
      <c r="C158" s="2"/>
      <c r="D158" s="2"/>
      <c r="E158" s="3"/>
      <c r="F158" s="3"/>
      <c r="G158" s="3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V158" s="4" t="s">
        <v>54</v>
      </c>
      <c r="W158" s="4"/>
      <c r="X158" s="4"/>
      <c r="Y158" s="4"/>
      <c r="Z158" s="92" t="e">
        <f>VLOOKUP(A158,[2]!DailyRoster,24,FALSE)</f>
        <v>#N/A</v>
      </c>
      <c r="AA158" s="5"/>
      <c r="AB158" s="5" t="s">
        <v>53</v>
      </c>
      <c r="AC158" s="5"/>
      <c r="AD158" s="5"/>
      <c r="AE158" s="5"/>
      <c r="AG158" s="65"/>
    </row>
    <row r="159" spans="1:33" x14ac:dyDescent="0.3">
      <c r="A159" s="7">
        <v>43683</v>
      </c>
      <c r="B159" s="1" t="s">
        <v>4</v>
      </c>
      <c r="C159" s="2"/>
      <c r="D159" s="2"/>
      <c r="E159" s="3"/>
      <c r="F159" s="3"/>
      <c r="G159" s="3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V159" s="4" t="s">
        <v>54</v>
      </c>
      <c r="W159" s="4"/>
      <c r="X159" s="4"/>
      <c r="Y159" s="4"/>
      <c r="Z159" s="92" t="e">
        <f>VLOOKUP(A159,[2]!DailyRoster,24,FALSE)</f>
        <v>#N/A</v>
      </c>
      <c r="AA159" s="5"/>
      <c r="AB159" s="5"/>
      <c r="AC159" s="5"/>
      <c r="AD159" s="5"/>
      <c r="AE159" s="5"/>
      <c r="AG159" s="65"/>
    </row>
    <row r="160" spans="1:33" x14ac:dyDescent="0.3">
      <c r="A160" s="7">
        <v>43684</v>
      </c>
      <c r="B160" s="1" t="s">
        <v>5</v>
      </c>
      <c r="C160" s="2"/>
      <c r="D160" s="2"/>
      <c r="E160" s="3"/>
      <c r="F160" s="3"/>
      <c r="G160" s="3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V160" s="4" t="s">
        <v>54</v>
      </c>
      <c r="W160" s="4"/>
      <c r="X160" s="4"/>
      <c r="Y160" s="4"/>
      <c r="Z160" s="92" t="e">
        <f>VLOOKUP(A160,[2]!DailyRoster,24,FALSE)</f>
        <v>#N/A</v>
      </c>
      <c r="AA160" s="5"/>
      <c r="AB160" s="5"/>
      <c r="AC160" s="5"/>
      <c r="AD160" s="5"/>
      <c r="AE160" s="5"/>
      <c r="AG160" s="65"/>
    </row>
    <row r="161" spans="1:33" x14ac:dyDescent="0.3">
      <c r="A161" s="7">
        <v>43685</v>
      </c>
      <c r="B161" s="1" t="s">
        <v>6</v>
      </c>
      <c r="C161" s="2"/>
      <c r="D161" s="2"/>
      <c r="E161" s="3"/>
      <c r="F161" s="3"/>
      <c r="G161" s="3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V161" s="4" t="s">
        <v>54</v>
      </c>
      <c r="W161" s="4"/>
      <c r="X161" s="4"/>
      <c r="Y161" s="4"/>
      <c r="Z161" s="92" t="e">
        <f>VLOOKUP(A161,[2]!DailyRoster,24,FALSE)</f>
        <v>#N/A</v>
      </c>
      <c r="AA161" s="5"/>
      <c r="AB161" s="5"/>
      <c r="AC161" s="5"/>
      <c r="AD161" s="5"/>
      <c r="AE161" s="5"/>
      <c r="AG161" s="65"/>
    </row>
    <row r="162" spans="1:33" x14ac:dyDescent="0.3">
      <c r="A162" s="7">
        <v>43686</v>
      </c>
      <c r="B162" s="1" t="s">
        <v>7</v>
      </c>
      <c r="C162" s="2"/>
      <c r="D162" s="2"/>
      <c r="E162" s="3"/>
      <c r="F162" s="3"/>
      <c r="G162" s="3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V162" s="4" t="s">
        <v>54</v>
      </c>
      <c r="W162" s="4"/>
      <c r="X162" s="4"/>
      <c r="Y162" s="4"/>
      <c r="Z162" s="92" t="e">
        <f>VLOOKUP(A162,[2]!DailyRoster,24,FALSE)</f>
        <v>#N/A</v>
      </c>
      <c r="AA162" s="5"/>
      <c r="AB162" s="5"/>
      <c r="AC162" s="5"/>
      <c r="AD162" s="5"/>
      <c r="AE162" s="5"/>
      <c r="AG162" s="65"/>
    </row>
    <row r="163" spans="1:33" x14ac:dyDescent="0.3">
      <c r="A163" s="7">
        <v>43689</v>
      </c>
      <c r="B163" s="1" t="s">
        <v>3</v>
      </c>
      <c r="C163" s="2"/>
      <c r="D163" s="2"/>
      <c r="E163" s="3"/>
      <c r="F163" s="3"/>
      <c r="G163" s="3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V163" s="4" t="s">
        <v>54</v>
      </c>
      <c r="W163" s="4"/>
      <c r="X163" s="4"/>
      <c r="Y163" s="4"/>
      <c r="Z163" s="92" t="e">
        <f>VLOOKUP(A163,[2]!DailyRoster,24,FALSE)</f>
        <v>#N/A</v>
      </c>
      <c r="AA163" s="5"/>
      <c r="AB163" s="5"/>
      <c r="AC163" s="5"/>
      <c r="AD163" s="5"/>
      <c r="AE163" s="5"/>
      <c r="AG163" s="65"/>
    </row>
    <row r="164" spans="1:33" x14ac:dyDescent="0.3">
      <c r="A164" s="7">
        <v>43690</v>
      </c>
      <c r="B164" s="1" t="s">
        <v>4</v>
      </c>
      <c r="C164" s="2"/>
      <c r="D164" s="2"/>
      <c r="E164" s="3"/>
      <c r="F164" s="3"/>
      <c r="G164" s="3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V164" s="4" t="s">
        <v>54</v>
      </c>
      <c r="W164" s="4"/>
      <c r="X164" s="4"/>
      <c r="Y164" s="4"/>
      <c r="Z164" s="92" t="e">
        <f>VLOOKUP(A164,[2]!DailyRoster,24,FALSE)</f>
        <v>#N/A</v>
      </c>
      <c r="AA164" s="5"/>
      <c r="AB164" s="5"/>
      <c r="AC164" s="5"/>
      <c r="AD164" s="5"/>
      <c r="AE164" s="5"/>
      <c r="AG164" s="65"/>
    </row>
    <row r="165" spans="1:33" x14ac:dyDescent="0.3">
      <c r="A165" s="7">
        <v>43691</v>
      </c>
      <c r="B165" s="1" t="s">
        <v>5</v>
      </c>
      <c r="C165" s="2"/>
      <c r="D165" s="2"/>
      <c r="E165" s="3"/>
      <c r="F165" s="3"/>
      <c r="G165" s="3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V165" s="4" t="s">
        <v>54</v>
      </c>
      <c r="W165" s="4"/>
      <c r="X165" s="4"/>
      <c r="Y165" s="4"/>
      <c r="Z165" s="92" t="e">
        <f>VLOOKUP(A165,[2]!DailyRoster,24,FALSE)</f>
        <v>#N/A</v>
      </c>
      <c r="AA165" s="5"/>
      <c r="AB165" s="5"/>
      <c r="AC165" s="5"/>
      <c r="AD165" s="5"/>
      <c r="AE165" s="5"/>
      <c r="AG165" s="65"/>
    </row>
    <row r="166" spans="1:33" x14ac:dyDescent="0.3">
      <c r="A166" s="7">
        <v>43692</v>
      </c>
      <c r="B166" s="1" t="s">
        <v>6</v>
      </c>
      <c r="C166" s="2"/>
      <c r="D166" s="2"/>
      <c r="E166" s="3"/>
      <c r="F166" s="3"/>
      <c r="G166" s="3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V166" s="4" t="s">
        <v>54</v>
      </c>
      <c r="W166" s="4"/>
      <c r="X166" s="4"/>
      <c r="Y166" s="4"/>
      <c r="Z166" s="92" t="e">
        <f>VLOOKUP(A166,[2]!DailyRoster,24,FALSE)</f>
        <v>#N/A</v>
      </c>
      <c r="AA166" s="5"/>
      <c r="AB166" s="5"/>
      <c r="AC166" s="5"/>
      <c r="AD166" s="5"/>
      <c r="AE166" s="5"/>
      <c r="AG166" s="65"/>
    </row>
    <row r="167" spans="1:33" x14ac:dyDescent="0.3">
      <c r="A167" s="7">
        <v>43693</v>
      </c>
      <c r="B167" s="1" t="s">
        <v>7</v>
      </c>
      <c r="C167" s="2"/>
      <c r="D167" s="2"/>
      <c r="E167" s="3"/>
      <c r="F167" s="3"/>
      <c r="G167" s="3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V167" s="4" t="s">
        <v>54</v>
      </c>
      <c r="W167" s="4"/>
      <c r="X167" s="4"/>
      <c r="Y167" s="4"/>
      <c r="Z167" s="92" t="e">
        <f>VLOOKUP(A167,[2]!DailyRoster,24,FALSE)</f>
        <v>#N/A</v>
      </c>
      <c r="AA167" s="5"/>
      <c r="AB167" s="5"/>
      <c r="AC167" s="5"/>
      <c r="AD167" s="5"/>
      <c r="AE167" s="5"/>
      <c r="AG167" s="65"/>
    </row>
    <row r="168" spans="1:33" x14ac:dyDescent="0.3">
      <c r="A168" s="7">
        <v>43696</v>
      </c>
      <c r="B168" s="1" t="s">
        <v>3</v>
      </c>
      <c r="C168" s="2"/>
      <c r="D168" s="2"/>
      <c r="E168" s="3"/>
      <c r="F168" s="3"/>
      <c r="G168" s="3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V168" s="4" t="s">
        <v>54</v>
      </c>
      <c r="W168" s="4"/>
      <c r="X168" s="4"/>
      <c r="Y168" s="4"/>
      <c r="Z168" s="92" t="e">
        <f>VLOOKUP(A168,[2]!DailyRoster,24,FALSE)</f>
        <v>#N/A</v>
      </c>
      <c r="AA168" s="5"/>
      <c r="AB168" s="5"/>
      <c r="AC168" s="5"/>
      <c r="AD168" s="5"/>
      <c r="AE168" s="5"/>
      <c r="AG168" s="65"/>
    </row>
    <row r="169" spans="1:33" x14ac:dyDescent="0.3">
      <c r="A169" s="7">
        <v>43697</v>
      </c>
      <c r="B169" s="1" t="s">
        <v>4</v>
      </c>
      <c r="C169" s="2"/>
      <c r="D169" s="2"/>
      <c r="E169" s="3"/>
      <c r="F169" s="3"/>
      <c r="G169" s="3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V169" s="4" t="s">
        <v>54</v>
      </c>
      <c r="W169" s="4"/>
      <c r="X169" s="4"/>
      <c r="Y169" s="4"/>
      <c r="Z169" s="92" t="e">
        <f>VLOOKUP(A169,[2]!DailyRoster,24,FALSE)</f>
        <v>#N/A</v>
      </c>
      <c r="AA169" s="5"/>
      <c r="AB169" s="5"/>
      <c r="AC169" s="5"/>
      <c r="AD169" s="5"/>
      <c r="AE169" s="5"/>
      <c r="AG169" s="65"/>
    </row>
    <row r="170" spans="1:33" x14ac:dyDescent="0.3">
      <c r="A170" s="7">
        <v>43698</v>
      </c>
      <c r="B170" s="1" t="s">
        <v>5</v>
      </c>
      <c r="C170" s="2"/>
      <c r="D170" s="2"/>
      <c r="E170" s="3"/>
      <c r="F170" s="3"/>
      <c r="G170" s="3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V170" s="4" t="s">
        <v>54</v>
      </c>
      <c r="W170" s="4"/>
      <c r="X170" s="4"/>
      <c r="Y170" s="4"/>
      <c r="Z170" s="92" t="e">
        <f>VLOOKUP(A170,[2]!DailyRoster,24,FALSE)</f>
        <v>#N/A</v>
      </c>
      <c r="AA170" s="5"/>
      <c r="AB170" s="5"/>
      <c r="AC170" s="5"/>
      <c r="AD170" s="5"/>
      <c r="AE170" s="5"/>
      <c r="AG170" s="65"/>
    </row>
    <row r="171" spans="1:33" x14ac:dyDescent="0.3">
      <c r="A171" s="7">
        <v>43699</v>
      </c>
      <c r="B171" s="1" t="s">
        <v>6</v>
      </c>
      <c r="C171" s="2"/>
      <c r="D171" s="2"/>
      <c r="E171" s="3"/>
      <c r="F171" s="3"/>
      <c r="G171" s="3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V171" s="4" t="s">
        <v>54</v>
      </c>
      <c r="W171" s="4"/>
      <c r="X171" s="4"/>
      <c r="Y171" s="4"/>
      <c r="Z171" s="92" t="e">
        <f>VLOOKUP(A171,[2]!DailyRoster,24,FALSE)</f>
        <v>#N/A</v>
      </c>
      <c r="AA171" s="5"/>
      <c r="AB171" s="5"/>
      <c r="AC171" s="5"/>
      <c r="AD171" s="5"/>
      <c r="AE171" s="5"/>
      <c r="AG171" s="65"/>
    </row>
    <row r="172" spans="1:33" x14ac:dyDescent="0.3">
      <c r="A172" s="7">
        <v>43700</v>
      </c>
      <c r="B172" s="1" t="s">
        <v>7</v>
      </c>
      <c r="C172" s="2"/>
      <c r="D172" s="2"/>
      <c r="E172" s="3"/>
      <c r="F172" s="3"/>
      <c r="G172" s="3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V172" s="4" t="s">
        <v>54</v>
      </c>
      <c r="W172" s="4"/>
      <c r="X172" s="4"/>
      <c r="Y172" s="4"/>
      <c r="Z172" s="92" t="e">
        <f>VLOOKUP(A172,[2]!DailyRoster,24,FALSE)</f>
        <v>#N/A</v>
      </c>
      <c r="AA172" s="5"/>
      <c r="AB172" s="5"/>
      <c r="AC172" s="5"/>
      <c r="AD172" s="5"/>
      <c r="AE172" s="5"/>
      <c r="AG172" s="65"/>
    </row>
    <row r="173" spans="1:33" x14ac:dyDescent="0.3">
      <c r="A173" s="7">
        <v>43703</v>
      </c>
      <c r="B173" s="1" t="s">
        <v>3</v>
      </c>
      <c r="C173" s="2"/>
      <c r="D173" s="2"/>
      <c r="E173" s="3"/>
      <c r="F173" s="3"/>
      <c r="G173" s="3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V173" s="4" t="s">
        <v>54</v>
      </c>
      <c r="W173" s="4"/>
      <c r="X173" s="4"/>
      <c r="Y173" s="4"/>
      <c r="Z173" s="92" t="e">
        <f>VLOOKUP(A173,[2]!DailyRoster,24,FALSE)</f>
        <v>#N/A</v>
      </c>
      <c r="AA173" s="5"/>
      <c r="AB173" s="5"/>
      <c r="AC173" s="5"/>
      <c r="AD173" s="5"/>
      <c r="AE173" s="5"/>
      <c r="AG173" s="65"/>
    </row>
    <row r="174" spans="1:33" x14ac:dyDescent="0.3">
      <c r="A174" s="7">
        <v>43704</v>
      </c>
      <c r="B174" s="1" t="s">
        <v>4</v>
      </c>
      <c r="C174" s="2"/>
      <c r="D174" s="2"/>
      <c r="E174" s="3"/>
      <c r="F174" s="3"/>
      <c r="G174" s="3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V174" s="4" t="s">
        <v>54</v>
      </c>
      <c r="W174" s="4"/>
      <c r="X174" s="4"/>
      <c r="Y174" s="4"/>
      <c r="Z174" s="92" t="e">
        <f>VLOOKUP(A174,[2]!DailyRoster,24,FALSE)</f>
        <v>#N/A</v>
      </c>
      <c r="AA174" s="5" t="s">
        <v>58</v>
      </c>
      <c r="AB174" s="5"/>
      <c r="AC174" s="5"/>
      <c r="AD174" s="5"/>
      <c r="AE174" s="5"/>
      <c r="AG174" s="65"/>
    </row>
    <row r="175" spans="1:33" x14ac:dyDescent="0.3">
      <c r="A175" s="7">
        <v>43705</v>
      </c>
      <c r="B175" s="1" t="s">
        <v>5</v>
      </c>
      <c r="C175" s="2"/>
      <c r="D175" s="2"/>
      <c r="E175" s="3"/>
      <c r="F175" s="3"/>
      <c r="G175" s="3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V175" s="4" t="s">
        <v>54</v>
      </c>
      <c r="W175" s="4"/>
      <c r="X175" s="4"/>
      <c r="Y175" s="4"/>
      <c r="Z175" s="92" t="e">
        <f>VLOOKUP(A175,[2]!DailyRoster,24,FALSE)</f>
        <v>#N/A</v>
      </c>
      <c r="AA175" s="5" t="s">
        <v>58</v>
      </c>
      <c r="AB175" s="5"/>
      <c r="AC175" s="5"/>
      <c r="AD175" s="5"/>
      <c r="AE175" s="5"/>
      <c r="AG175" s="65"/>
    </row>
    <row r="176" spans="1:33" x14ac:dyDescent="0.3">
      <c r="A176" s="7">
        <v>43706</v>
      </c>
      <c r="B176" s="1" t="s">
        <v>6</v>
      </c>
      <c r="C176" s="2"/>
      <c r="D176" s="2"/>
      <c r="E176" s="3"/>
      <c r="F176" s="3"/>
      <c r="G176" s="3"/>
      <c r="H176" s="3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V176" s="4" t="s">
        <v>54</v>
      </c>
      <c r="W176" s="4"/>
      <c r="X176" s="4"/>
      <c r="Y176" s="4"/>
      <c r="Z176" s="92" t="e">
        <f>VLOOKUP(A176,[2]!DailyRoster,24,FALSE)</f>
        <v>#N/A</v>
      </c>
      <c r="AA176" s="5" t="s">
        <v>58</v>
      </c>
      <c r="AB176" s="5"/>
      <c r="AC176" s="5"/>
      <c r="AD176" s="5"/>
      <c r="AE176" s="5"/>
      <c r="AG176" s="65"/>
    </row>
    <row r="177" spans="1:33" x14ac:dyDescent="0.3">
      <c r="A177" s="7">
        <v>43707</v>
      </c>
      <c r="B177" s="1" t="s">
        <v>7</v>
      </c>
      <c r="C177" s="2"/>
      <c r="D177" s="2"/>
      <c r="E177" s="3"/>
      <c r="F177" s="3"/>
      <c r="G177" s="3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V177" s="4" t="s">
        <v>54</v>
      </c>
      <c r="W177" s="4"/>
      <c r="X177" s="4"/>
      <c r="Y177" s="4"/>
      <c r="Z177" s="92" t="e">
        <f>VLOOKUP(A177,[2]!DailyRoster,24,FALSE)</f>
        <v>#N/A</v>
      </c>
      <c r="AA177" s="5" t="s">
        <v>58</v>
      </c>
      <c r="AB177" s="5"/>
      <c r="AC177" s="5"/>
      <c r="AD177" s="5"/>
      <c r="AE177" s="5"/>
      <c r="AG177" s="65"/>
    </row>
    <row r="178" spans="1:33" x14ac:dyDescent="0.3">
      <c r="A178" s="7">
        <v>43710</v>
      </c>
      <c r="B178" s="1" t="s">
        <v>3</v>
      </c>
      <c r="C178" s="2"/>
      <c r="D178" s="2"/>
      <c r="E178" s="3"/>
      <c r="F178" s="3"/>
      <c r="G178" s="3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V178" s="4" t="s">
        <v>54</v>
      </c>
      <c r="W178" s="4"/>
      <c r="X178" s="4"/>
      <c r="Y178" s="4"/>
      <c r="Z178" s="92" t="e">
        <f>VLOOKUP(A178,[2]!DailyRoster,24,FALSE)</f>
        <v>#N/A</v>
      </c>
      <c r="AA178" s="5" t="s">
        <v>58</v>
      </c>
      <c r="AB178" s="5"/>
      <c r="AC178" s="5"/>
      <c r="AD178" s="5" t="s">
        <v>59</v>
      </c>
      <c r="AE178" s="5"/>
      <c r="AG178" s="65"/>
    </row>
    <row r="179" spans="1:33" x14ac:dyDescent="0.3">
      <c r="A179" s="7">
        <v>43711</v>
      </c>
      <c r="B179" s="1" t="s">
        <v>4</v>
      </c>
      <c r="C179" s="2"/>
      <c r="D179" s="2"/>
      <c r="E179" s="3"/>
      <c r="F179" s="3"/>
      <c r="G179" s="3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V179" s="4" t="s">
        <v>54</v>
      </c>
      <c r="W179" s="4"/>
      <c r="X179" s="4"/>
      <c r="Y179" s="4"/>
      <c r="Z179" s="92" t="e">
        <f>VLOOKUP(A179,[2]!DailyRoster,24,FALSE)</f>
        <v>#N/A</v>
      </c>
      <c r="AA179" s="5"/>
      <c r="AB179" s="5"/>
      <c r="AC179" s="5"/>
      <c r="AD179" s="5"/>
      <c r="AE179" s="5"/>
      <c r="AG179" s="65"/>
    </row>
    <row r="180" spans="1:33" x14ac:dyDescent="0.3">
      <c r="A180" s="7">
        <v>43712</v>
      </c>
      <c r="B180" s="1" t="s">
        <v>5</v>
      </c>
      <c r="C180" s="2"/>
      <c r="D180" s="2"/>
      <c r="E180" s="3"/>
      <c r="F180" s="3"/>
      <c r="G180" s="3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V180" s="4" t="s">
        <v>54</v>
      </c>
      <c r="W180" s="4"/>
      <c r="X180" s="4"/>
      <c r="Y180" s="4"/>
      <c r="Z180" s="92" t="e">
        <f>VLOOKUP(A180,[2]!DailyRoster,24,FALSE)</f>
        <v>#N/A</v>
      </c>
      <c r="AA180" s="5"/>
      <c r="AB180" s="5"/>
      <c r="AC180" s="5"/>
      <c r="AD180" s="5"/>
      <c r="AE180" s="5"/>
      <c r="AG180" s="65"/>
    </row>
    <row r="181" spans="1:33" x14ac:dyDescent="0.3">
      <c r="A181" s="7">
        <v>43713</v>
      </c>
      <c r="B181" s="1" t="s">
        <v>6</v>
      </c>
      <c r="C181" s="2"/>
      <c r="D181" s="2"/>
      <c r="E181" s="3"/>
      <c r="F181" s="3"/>
      <c r="G181" s="3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V181" s="4" t="s">
        <v>54</v>
      </c>
      <c r="W181" s="4"/>
      <c r="X181" s="4"/>
      <c r="Y181" s="4"/>
      <c r="Z181" s="92" t="e">
        <f>VLOOKUP(A181,[2]!DailyRoster,24,FALSE)</f>
        <v>#N/A</v>
      </c>
      <c r="AA181" s="5"/>
      <c r="AB181" s="5"/>
      <c r="AC181" s="5"/>
      <c r="AD181" s="5"/>
      <c r="AE181" s="5"/>
      <c r="AG181" s="65"/>
    </row>
    <row r="182" spans="1:33" x14ac:dyDescent="0.3">
      <c r="A182" s="7">
        <v>43714</v>
      </c>
      <c r="B182" s="1" t="s">
        <v>7</v>
      </c>
      <c r="C182" s="2"/>
      <c r="D182" s="2"/>
      <c r="E182" s="3"/>
      <c r="F182" s="3"/>
      <c r="G182" s="3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V182" s="4" t="s">
        <v>54</v>
      </c>
      <c r="W182" s="4"/>
      <c r="X182" s="4"/>
      <c r="Y182" s="4"/>
      <c r="Z182" s="92" t="e">
        <f>VLOOKUP(A182,[2]!DailyRoster,24,FALSE)</f>
        <v>#N/A</v>
      </c>
      <c r="AA182" s="5"/>
      <c r="AB182" s="5"/>
      <c r="AC182" s="5"/>
      <c r="AD182" s="5"/>
      <c r="AE182" s="5"/>
      <c r="AG182" s="65"/>
    </row>
    <row r="183" spans="1:33" x14ac:dyDescent="0.3">
      <c r="A183" s="7">
        <v>43717</v>
      </c>
      <c r="B183" s="1" t="s">
        <v>3</v>
      </c>
      <c r="C183" s="2"/>
      <c r="D183" s="2"/>
      <c r="E183" s="3"/>
      <c r="F183" s="3"/>
      <c r="G183" s="3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V183" s="4" t="s">
        <v>54</v>
      </c>
      <c r="W183" s="4"/>
      <c r="X183" s="4"/>
      <c r="Y183" s="4"/>
      <c r="Z183" s="92" t="e">
        <f>VLOOKUP(A183,[2]!DailyRoster,24,FALSE)</f>
        <v>#N/A</v>
      </c>
      <c r="AA183" s="5"/>
      <c r="AB183" s="5"/>
      <c r="AC183" s="5"/>
      <c r="AD183" s="5" t="s">
        <v>72</v>
      </c>
      <c r="AE183" s="5"/>
      <c r="AG183" s="65"/>
    </row>
    <row r="184" spans="1:33" x14ac:dyDescent="0.3">
      <c r="A184" s="7">
        <v>43718</v>
      </c>
      <c r="B184" s="1" t="s">
        <v>4</v>
      </c>
      <c r="C184" s="2"/>
      <c r="D184" s="2"/>
      <c r="E184" s="3"/>
      <c r="F184" s="3"/>
      <c r="G184" s="3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V184" s="4" t="s">
        <v>54</v>
      </c>
      <c r="W184" s="4"/>
      <c r="X184" s="4"/>
      <c r="Y184" s="4"/>
      <c r="Z184" s="92" t="e">
        <f>VLOOKUP(A184,[2]!DailyRoster,24,FALSE)</f>
        <v>#N/A</v>
      </c>
      <c r="AA184" s="5"/>
      <c r="AB184" s="5"/>
      <c r="AC184" s="5"/>
      <c r="AD184" s="5"/>
      <c r="AE184" s="5"/>
      <c r="AG184" s="65"/>
    </row>
    <row r="185" spans="1:33" x14ac:dyDescent="0.3">
      <c r="A185" s="7">
        <v>43719</v>
      </c>
      <c r="B185" s="1" t="s">
        <v>5</v>
      </c>
      <c r="C185" s="2"/>
      <c r="D185" s="2"/>
      <c r="E185" s="3"/>
      <c r="F185" s="3"/>
      <c r="G185" s="3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V185" s="4" t="s">
        <v>54</v>
      </c>
      <c r="W185" s="4"/>
      <c r="X185" s="4"/>
      <c r="Y185" s="4"/>
      <c r="Z185" s="92" t="e">
        <f>VLOOKUP(A185,[2]!DailyRoster,24,FALSE)</f>
        <v>#N/A</v>
      </c>
      <c r="AA185" s="5"/>
      <c r="AB185" s="5"/>
      <c r="AC185" s="5"/>
      <c r="AD185" s="5"/>
      <c r="AE185" s="5"/>
      <c r="AG185" s="65"/>
    </row>
    <row r="186" spans="1:33" x14ac:dyDescent="0.3">
      <c r="A186" s="7">
        <v>43720</v>
      </c>
      <c r="B186" s="1" t="s">
        <v>6</v>
      </c>
      <c r="C186" s="2"/>
      <c r="D186" s="2"/>
      <c r="E186" s="3"/>
      <c r="F186" s="3"/>
      <c r="G186" s="3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V186" s="4" t="s">
        <v>54</v>
      </c>
      <c r="W186" s="4"/>
      <c r="X186" s="4"/>
      <c r="Y186" s="4"/>
      <c r="Z186" s="92" t="e">
        <f>VLOOKUP(A186,[2]!DailyRoster,24,FALSE)</f>
        <v>#N/A</v>
      </c>
      <c r="AA186" s="5"/>
      <c r="AB186" s="5"/>
      <c r="AC186" s="5"/>
      <c r="AD186" s="5"/>
      <c r="AE186" s="5"/>
      <c r="AG186" s="65"/>
    </row>
    <row r="187" spans="1:33" x14ac:dyDescent="0.3">
      <c r="A187" s="7">
        <v>43721</v>
      </c>
      <c r="B187" s="1" t="s">
        <v>7</v>
      </c>
      <c r="C187" s="2"/>
      <c r="D187" s="2"/>
      <c r="E187" s="3"/>
      <c r="F187" s="3"/>
      <c r="G187" s="3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V187" s="4" t="s">
        <v>54</v>
      </c>
      <c r="W187" s="4"/>
      <c r="X187" s="4"/>
      <c r="Y187" s="4"/>
      <c r="Z187" s="92" t="e">
        <f>VLOOKUP(A187,[2]!DailyRoster,24,FALSE)</f>
        <v>#N/A</v>
      </c>
      <c r="AA187" s="5"/>
      <c r="AB187" s="5"/>
      <c r="AC187" s="5"/>
      <c r="AD187" s="5"/>
      <c r="AE187" s="5"/>
      <c r="AG187" s="65"/>
    </row>
    <row r="188" spans="1:33" x14ac:dyDescent="0.3">
      <c r="A188" s="7">
        <v>43724</v>
      </c>
      <c r="B188" s="1" t="s">
        <v>3</v>
      </c>
      <c r="C188" s="2"/>
      <c r="D188" s="2"/>
      <c r="E188" s="3"/>
      <c r="F188" s="3"/>
      <c r="G188" s="3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V188" s="4" t="s">
        <v>54</v>
      </c>
      <c r="W188" s="4"/>
      <c r="X188" s="4"/>
      <c r="Y188" s="4"/>
      <c r="Z188" s="92" t="e">
        <f>VLOOKUP(A188,[2]!DailyRoster,24,FALSE)</f>
        <v>#N/A</v>
      </c>
      <c r="AA188" s="5"/>
      <c r="AB188" s="5"/>
      <c r="AC188" s="5"/>
      <c r="AD188" s="5"/>
      <c r="AE188" s="5"/>
      <c r="AG188" s="65"/>
    </row>
    <row r="189" spans="1:33" x14ac:dyDescent="0.3">
      <c r="A189" s="7">
        <v>43725</v>
      </c>
      <c r="B189" s="1" t="s">
        <v>4</v>
      </c>
      <c r="C189" s="2"/>
      <c r="D189" s="2"/>
      <c r="E189" s="3"/>
      <c r="F189" s="3"/>
      <c r="G189" s="3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V189" s="4" t="s">
        <v>54</v>
      </c>
      <c r="W189" s="4"/>
      <c r="X189" s="4"/>
      <c r="Y189" s="4"/>
      <c r="Z189" s="92" t="e">
        <f>VLOOKUP(A189,[2]!DailyRoster,24,FALSE)</f>
        <v>#N/A</v>
      </c>
      <c r="AA189" s="5"/>
      <c r="AB189" s="5"/>
      <c r="AC189" s="5"/>
      <c r="AD189" s="5"/>
      <c r="AE189" s="5"/>
      <c r="AG189" s="65"/>
    </row>
    <row r="190" spans="1:33" x14ac:dyDescent="0.3">
      <c r="A190" s="7">
        <v>43726</v>
      </c>
      <c r="B190" s="1" t="s">
        <v>5</v>
      </c>
      <c r="C190" s="2"/>
      <c r="D190" s="2"/>
      <c r="E190" s="3"/>
      <c r="F190" s="3"/>
      <c r="G190" s="3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V190" s="4" t="s">
        <v>54</v>
      </c>
      <c r="W190" s="4"/>
      <c r="X190" s="4"/>
      <c r="Y190" s="4"/>
      <c r="Z190" s="92" t="e">
        <f>VLOOKUP(A190,[2]!DailyRoster,24,FALSE)</f>
        <v>#N/A</v>
      </c>
      <c r="AA190" s="5"/>
      <c r="AB190" s="5"/>
      <c r="AC190" s="5"/>
      <c r="AD190" s="5"/>
      <c r="AE190" s="5"/>
      <c r="AG190" s="65"/>
    </row>
    <row r="191" spans="1:33" x14ac:dyDescent="0.3">
      <c r="A191" s="7">
        <v>43727</v>
      </c>
      <c r="B191" s="1" t="s">
        <v>6</v>
      </c>
      <c r="C191" s="2"/>
      <c r="D191" s="2"/>
      <c r="E191" s="3"/>
      <c r="F191" s="3"/>
      <c r="G191" s="3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V191" s="4" t="s">
        <v>54</v>
      </c>
      <c r="W191" s="4"/>
      <c r="X191" s="4"/>
      <c r="Y191" s="4"/>
      <c r="Z191" s="92" t="e">
        <f>VLOOKUP(A191,[2]!DailyRoster,24,FALSE)</f>
        <v>#N/A</v>
      </c>
      <c r="AA191" s="5"/>
      <c r="AB191" s="5"/>
      <c r="AC191" s="5"/>
      <c r="AD191" s="5"/>
      <c r="AE191" s="5"/>
      <c r="AG191" s="65"/>
    </row>
    <row r="192" spans="1:33" x14ac:dyDescent="0.3">
      <c r="A192" s="7">
        <v>43728</v>
      </c>
      <c r="B192" s="1" t="s">
        <v>7</v>
      </c>
      <c r="C192" s="2"/>
      <c r="D192" s="2"/>
      <c r="E192" s="3"/>
      <c r="F192" s="3"/>
      <c r="G192" s="3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V192" s="4" t="s">
        <v>54</v>
      </c>
      <c r="W192" s="4"/>
      <c r="X192" s="4"/>
      <c r="Y192" s="4"/>
      <c r="Z192" s="92" t="e">
        <f>VLOOKUP(A192,[2]!DailyRoster,24,FALSE)</f>
        <v>#N/A</v>
      </c>
      <c r="AA192" s="5"/>
      <c r="AB192" s="5"/>
      <c r="AC192" s="5"/>
      <c r="AD192" s="5"/>
      <c r="AE192" s="5"/>
      <c r="AG192" s="65"/>
    </row>
    <row r="193" spans="1:33" x14ac:dyDescent="0.3">
      <c r="A193" s="7">
        <v>43731</v>
      </c>
      <c r="B193" s="1" t="s">
        <v>3</v>
      </c>
      <c r="C193" s="2"/>
      <c r="D193" s="2"/>
      <c r="E193" s="3"/>
      <c r="F193" s="3"/>
      <c r="G193" s="3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V193" s="4"/>
      <c r="W193" s="4"/>
      <c r="X193" s="4"/>
      <c r="Y193" s="4"/>
      <c r="Z193" s="92" t="e">
        <f>VLOOKUP(A193,[2]!DailyRoster,24,FALSE)</f>
        <v>#N/A</v>
      </c>
      <c r="AA193" s="5"/>
      <c r="AB193" s="5"/>
      <c r="AC193" s="5"/>
      <c r="AD193" s="5"/>
      <c r="AE193" s="5"/>
      <c r="AG193" s="65"/>
    </row>
    <row r="194" spans="1:33" x14ac:dyDescent="0.3">
      <c r="A194" s="7">
        <v>43732</v>
      </c>
      <c r="B194" s="1" t="s">
        <v>4</v>
      </c>
      <c r="C194" s="2"/>
      <c r="D194" s="2"/>
      <c r="E194" s="3"/>
      <c r="F194" s="3"/>
      <c r="G194" s="3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V194" s="4" t="s">
        <v>54</v>
      </c>
      <c r="W194" s="4"/>
      <c r="X194" s="4"/>
      <c r="Y194" s="4"/>
      <c r="Z194" s="92" t="e">
        <f>VLOOKUP(A194,[2]!DailyRoster,24,FALSE)</f>
        <v>#N/A</v>
      </c>
      <c r="AA194" s="5"/>
      <c r="AB194" s="5"/>
      <c r="AC194" s="5"/>
      <c r="AD194" s="5"/>
      <c r="AE194" s="5"/>
      <c r="AG194" s="65"/>
    </row>
    <row r="195" spans="1:33" x14ac:dyDescent="0.3">
      <c r="A195" s="7">
        <v>43733</v>
      </c>
      <c r="B195" s="1" t="s">
        <v>5</v>
      </c>
      <c r="C195" s="2"/>
      <c r="D195" s="2"/>
      <c r="E195" s="3"/>
      <c r="F195" s="3"/>
      <c r="G195" s="3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V195" s="4" t="s">
        <v>54</v>
      </c>
      <c r="W195" s="4"/>
      <c r="X195" s="4"/>
      <c r="Y195" s="4"/>
      <c r="Z195" s="92" t="e">
        <f>VLOOKUP(A195,[2]!DailyRoster,24,FALSE)</f>
        <v>#N/A</v>
      </c>
      <c r="AA195" s="5"/>
      <c r="AB195" s="5"/>
      <c r="AC195" s="5"/>
      <c r="AD195" s="5"/>
      <c r="AE195" s="5"/>
      <c r="AG195" s="65"/>
    </row>
    <row r="196" spans="1:33" x14ac:dyDescent="0.3">
      <c r="A196" s="7">
        <v>43734</v>
      </c>
      <c r="B196" s="1" t="s">
        <v>6</v>
      </c>
      <c r="C196" s="2"/>
      <c r="D196" s="2"/>
      <c r="E196" s="3"/>
      <c r="F196" s="3"/>
      <c r="G196" s="3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4" t="s">
        <v>54</v>
      </c>
      <c r="W196" s="4"/>
      <c r="X196" s="4"/>
      <c r="Y196" s="4"/>
      <c r="Z196" s="92" t="e">
        <f>VLOOKUP(A196,[2]!DailyRoster,24,FALSE)</f>
        <v>#N/A</v>
      </c>
      <c r="AA196" s="5"/>
      <c r="AB196" s="5" t="s">
        <v>58</v>
      </c>
      <c r="AC196" s="5"/>
      <c r="AD196" s="5"/>
      <c r="AE196" s="5"/>
      <c r="AG196" s="65"/>
    </row>
    <row r="197" spans="1:33" x14ac:dyDescent="0.3">
      <c r="A197" s="7">
        <v>43735</v>
      </c>
      <c r="B197" s="1" t="s">
        <v>7</v>
      </c>
      <c r="C197" s="2"/>
      <c r="D197" s="2"/>
      <c r="E197" s="3"/>
      <c r="F197" s="3"/>
      <c r="G197" s="3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V197" s="4" t="s">
        <v>54</v>
      </c>
      <c r="W197" s="4"/>
      <c r="X197" s="4"/>
      <c r="Y197" s="4"/>
      <c r="Z197" s="92" t="e">
        <f>VLOOKUP(A197,[2]!DailyRoster,24,FALSE)</f>
        <v>#N/A</v>
      </c>
      <c r="AA197" s="5"/>
      <c r="AB197" s="5"/>
      <c r="AC197" s="5"/>
      <c r="AD197" s="5"/>
      <c r="AE197" s="5"/>
      <c r="AG197" s="65"/>
    </row>
    <row r="198" spans="1:33" x14ac:dyDescent="0.3">
      <c r="A198" s="7">
        <v>43738</v>
      </c>
      <c r="B198" s="1" t="s">
        <v>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3"/>
      <c r="S198" s="3"/>
      <c r="T198" s="3"/>
      <c r="V198" s="4" t="s">
        <v>55</v>
      </c>
      <c r="W198" s="4"/>
      <c r="X198" s="4"/>
      <c r="Y198" s="4"/>
      <c r="Z198" s="92" t="e">
        <f>VLOOKUP(A198,[2]!DailyRoster,24,FALSE)</f>
        <v>#N/A</v>
      </c>
      <c r="AA198" s="5" t="s">
        <v>55</v>
      </c>
      <c r="AB198" s="5" t="s">
        <v>55</v>
      </c>
      <c r="AC198" s="5" t="s">
        <v>55</v>
      </c>
      <c r="AD198" s="5" t="s">
        <v>55</v>
      </c>
      <c r="AE198" s="5" t="s">
        <v>55</v>
      </c>
      <c r="AG198" s="65"/>
    </row>
    <row r="199" spans="1:33" x14ac:dyDescent="0.3">
      <c r="A199" s="7">
        <v>43739</v>
      </c>
      <c r="B199" s="1" t="s">
        <v>4</v>
      </c>
      <c r="C199" s="2"/>
      <c r="D199" s="2"/>
      <c r="E199" s="3"/>
      <c r="F199" s="3"/>
      <c r="G199" s="3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V199" s="4" t="s">
        <v>54</v>
      </c>
      <c r="W199" s="4"/>
      <c r="X199" s="4"/>
      <c r="Y199" s="4"/>
      <c r="Z199" s="92" t="e">
        <f>VLOOKUP(A199,[2]!DailyRoster,24,FALSE)</f>
        <v>#N/A</v>
      </c>
      <c r="AA199" s="5"/>
      <c r="AB199" s="5"/>
      <c r="AC199" s="5"/>
      <c r="AD199" s="5"/>
      <c r="AE199" s="5"/>
      <c r="AG199" s="65"/>
    </row>
    <row r="200" spans="1:33" x14ac:dyDescent="0.3">
      <c r="A200" s="7">
        <v>43740</v>
      </c>
      <c r="B200" s="1" t="s">
        <v>5</v>
      </c>
      <c r="C200" s="2"/>
      <c r="D200" s="2"/>
      <c r="E200" s="3"/>
      <c r="F200" s="3"/>
      <c r="G200" s="3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V200" s="4" t="s">
        <v>54</v>
      </c>
      <c r="W200" s="4"/>
      <c r="X200" s="4"/>
      <c r="Y200" s="4"/>
      <c r="Z200" s="92" t="e">
        <f>VLOOKUP(A200,[2]!DailyRoster,24,FALSE)</f>
        <v>#N/A</v>
      </c>
      <c r="AA200" s="5"/>
      <c r="AB200" s="5"/>
      <c r="AC200" s="5"/>
      <c r="AD200" s="5"/>
      <c r="AE200" s="5"/>
      <c r="AG200" s="65"/>
    </row>
    <row r="201" spans="1:33" x14ac:dyDescent="0.3">
      <c r="A201" s="7">
        <v>43741</v>
      </c>
      <c r="B201" s="1" t="s">
        <v>6</v>
      </c>
      <c r="C201" s="2"/>
      <c r="D201" s="2"/>
      <c r="E201" s="3"/>
      <c r="F201" s="3"/>
      <c r="G201" s="3"/>
      <c r="H201" s="3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V201" s="4" t="s">
        <v>54</v>
      </c>
      <c r="W201" s="4"/>
      <c r="X201" s="4"/>
      <c r="Y201" s="4"/>
      <c r="Z201" s="92" t="e">
        <f>VLOOKUP(A201,[2]!DailyRoster,24,FALSE)</f>
        <v>#N/A</v>
      </c>
      <c r="AA201" s="5"/>
      <c r="AB201" s="5"/>
      <c r="AC201" s="5"/>
      <c r="AD201" s="5"/>
      <c r="AE201" s="5"/>
      <c r="AG201" s="65"/>
    </row>
    <row r="202" spans="1:33" x14ac:dyDescent="0.3">
      <c r="A202" s="7">
        <v>43742</v>
      </c>
      <c r="B202" s="1" t="s">
        <v>7</v>
      </c>
      <c r="C202" s="2"/>
      <c r="D202" s="2"/>
      <c r="E202" s="3"/>
      <c r="F202" s="3"/>
      <c r="G202" s="3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V202" s="4" t="s">
        <v>54</v>
      </c>
      <c r="W202" s="4"/>
      <c r="X202" s="4"/>
      <c r="Y202" s="4"/>
      <c r="Z202" s="92" t="e">
        <f>VLOOKUP(A202,[2]!DailyRoster,24,FALSE)</f>
        <v>#N/A</v>
      </c>
      <c r="AA202" s="5"/>
      <c r="AB202" s="5" t="s">
        <v>59</v>
      </c>
      <c r="AC202" s="5"/>
      <c r="AD202" s="5"/>
      <c r="AE202" s="5"/>
      <c r="AG202" s="65"/>
    </row>
    <row r="203" spans="1:33" x14ac:dyDescent="0.3">
      <c r="A203" s="7">
        <v>43745</v>
      </c>
      <c r="B203" s="1" t="s">
        <v>3</v>
      </c>
      <c r="C203" s="2"/>
      <c r="D203" s="2"/>
      <c r="E203" s="3"/>
      <c r="F203" s="3"/>
      <c r="G203" s="3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V203" s="4" t="s">
        <v>54</v>
      </c>
      <c r="W203" s="4"/>
      <c r="X203" s="4"/>
      <c r="Y203" s="4"/>
      <c r="Z203" s="92" t="e">
        <f>VLOOKUP(A203,[2]!DailyRoster,24,FALSE)</f>
        <v>#N/A</v>
      </c>
      <c r="AA203" s="5"/>
      <c r="AB203" s="5"/>
      <c r="AC203" s="5"/>
      <c r="AD203" s="5"/>
      <c r="AE203" s="5"/>
      <c r="AG203" s="65"/>
    </row>
    <row r="204" spans="1:33" x14ac:dyDescent="0.3">
      <c r="A204" s="7">
        <v>43746</v>
      </c>
      <c r="B204" s="1" t="s">
        <v>4</v>
      </c>
      <c r="C204" s="2"/>
      <c r="D204" s="2"/>
      <c r="E204" s="3"/>
      <c r="F204" s="3"/>
      <c r="G204" s="3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V204" s="4" t="s">
        <v>54</v>
      </c>
      <c r="W204" s="4"/>
      <c r="X204" s="4"/>
      <c r="Y204" s="4" t="s">
        <v>147</v>
      </c>
      <c r="Z204" s="92" t="e">
        <f>VLOOKUP(A204,[2]!DailyRoster,24,FALSE)</f>
        <v>#N/A</v>
      </c>
      <c r="AA204" s="5" t="s">
        <v>63</v>
      </c>
      <c r="AB204" s="5"/>
      <c r="AC204" s="5"/>
      <c r="AD204" s="5"/>
      <c r="AE204" s="5"/>
      <c r="AG204" s="65"/>
    </row>
    <row r="205" spans="1:33" x14ac:dyDescent="0.3">
      <c r="A205" s="7">
        <v>43747</v>
      </c>
      <c r="B205" s="1" t="s">
        <v>5</v>
      </c>
      <c r="C205" s="2"/>
      <c r="D205" s="2"/>
      <c r="E205" s="3"/>
      <c r="F205" s="3"/>
      <c r="G205" s="3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V205" s="4" t="s">
        <v>54</v>
      </c>
      <c r="W205" s="4"/>
      <c r="X205" s="4"/>
      <c r="Y205" s="4"/>
      <c r="Z205" s="92" t="e">
        <f>VLOOKUP(A205,[2]!DailyRoster,24,FALSE)</f>
        <v>#N/A</v>
      </c>
      <c r="AA205" s="5" t="s">
        <v>63</v>
      </c>
      <c r="AB205" s="5"/>
      <c r="AC205" s="5"/>
      <c r="AD205" s="5"/>
      <c r="AE205" s="5"/>
      <c r="AG205" s="65"/>
    </row>
    <row r="206" spans="1:33" x14ac:dyDescent="0.3">
      <c r="A206" s="7">
        <v>43748</v>
      </c>
      <c r="B206" s="1" t="s">
        <v>6</v>
      </c>
      <c r="C206" s="2"/>
      <c r="D206" s="2"/>
      <c r="E206" s="3"/>
      <c r="F206" s="3"/>
      <c r="G206" s="3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V206" s="4" t="s">
        <v>54</v>
      </c>
      <c r="W206" s="4"/>
      <c r="X206" s="4"/>
      <c r="Y206" s="4"/>
      <c r="Z206" s="92" t="e">
        <f>VLOOKUP(A206,[2]!DailyRoster,24,FALSE)</f>
        <v>#N/A</v>
      </c>
      <c r="AA206" s="5" t="s">
        <v>63</v>
      </c>
      <c r="AB206" s="5"/>
      <c r="AC206" s="5"/>
      <c r="AD206" s="5"/>
      <c r="AE206" s="5"/>
      <c r="AG206" s="65"/>
    </row>
    <row r="207" spans="1:33" x14ac:dyDescent="0.3">
      <c r="A207" s="7">
        <v>43749</v>
      </c>
      <c r="B207" s="1" t="s">
        <v>7</v>
      </c>
      <c r="C207" s="2"/>
      <c r="D207" s="2"/>
      <c r="E207" s="3"/>
      <c r="F207" s="3"/>
      <c r="G207" s="3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V207" s="4" t="s">
        <v>54</v>
      </c>
      <c r="W207" s="4"/>
      <c r="X207" s="4"/>
      <c r="Y207" s="4"/>
      <c r="Z207" s="92" t="e">
        <f>VLOOKUP(A207,[2]!DailyRoster,24,FALSE)</f>
        <v>#N/A</v>
      </c>
      <c r="AA207" s="5" t="s">
        <v>63</v>
      </c>
      <c r="AB207" s="5" t="s">
        <v>66</v>
      </c>
      <c r="AC207" s="5"/>
      <c r="AD207" s="5"/>
      <c r="AE207" s="5"/>
      <c r="AG207" s="65"/>
    </row>
    <row r="208" spans="1:33" x14ac:dyDescent="0.3">
      <c r="A208" s="7">
        <v>43752</v>
      </c>
      <c r="B208" s="1" t="s">
        <v>3</v>
      </c>
      <c r="C208" s="2"/>
      <c r="D208" s="2"/>
      <c r="E208" s="3"/>
      <c r="F208" s="3"/>
      <c r="G208" s="3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V208" s="4" t="s">
        <v>54</v>
      </c>
      <c r="W208" s="4"/>
      <c r="X208" s="4"/>
      <c r="Y208" s="4"/>
      <c r="Z208" s="92" t="e">
        <f>VLOOKUP(A208,[2]!DailyRoster,24,FALSE)</f>
        <v>#N/A</v>
      </c>
      <c r="AA208" s="5" t="s">
        <v>63</v>
      </c>
      <c r="AB208" s="5" t="s">
        <v>66</v>
      </c>
      <c r="AC208" s="5"/>
      <c r="AD208" s="5"/>
      <c r="AE208" s="5"/>
      <c r="AG208" s="65"/>
    </row>
    <row r="209" spans="1:33" x14ac:dyDescent="0.3">
      <c r="A209" s="7">
        <v>43753</v>
      </c>
      <c r="B209" s="1" t="s">
        <v>4</v>
      </c>
      <c r="C209" s="2"/>
      <c r="D209" s="2"/>
      <c r="E209" s="3"/>
      <c r="F209" s="3"/>
      <c r="G209" s="3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V209" s="4" t="s">
        <v>54</v>
      </c>
      <c r="W209" s="4"/>
      <c r="X209" s="4"/>
      <c r="Y209" s="4"/>
      <c r="Z209" s="92" t="e">
        <f>VLOOKUP(A209,[2]!DailyRoster,24,FALSE)</f>
        <v>#N/A</v>
      </c>
      <c r="AA209" s="5"/>
      <c r="AB209" s="5"/>
      <c r="AC209" s="5"/>
      <c r="AD209" s="5"/>
      <c r="AE209" s="5"/>
      <c r="AG209" s="65"/>
    </row>
    <row r="210" spans="1:33" x14ac:dyDescent="0.3">
      <c r="A210" s="7">
        <v>43754</v>
      </c>
      <c r="B210" s="1" t="s">
        <v>5</v>
      </c>
      <c r="C210" s="2"/>
      <c r="D210" s="2"/>
      <c r="E210" s="3"/>
      <c r="F210" s="3"/>
      <c r="G210" s="3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V210" s="4" t="s">
        <v>54</v>
      </c>
      <c r="W210" s="4"/>
      <c r="X210" s="4"/>
      <c r="Y210" s="4"/>
      <c r="Z210" s="92" t="e">
        <f>VLOOKUP(A210,[2]!DailyRoster,24,FALSE)</f>
        <v>#N/A</v>
      </c>
      <c r="AA210" s="5"/>
      <c r="AB210" s="5"/>
      <c r="AC210" s="5"/>
      <c r="AD210" s="5"/>
      <c r="AE210" s="5"/>
      <c r="AG210" s="65"/>
    </row>
    <row r="211" spans="1:33" x14ac:dyDescent="0.3">
      <c r="A211" s="7">
        <v>43755</v>
      </c>
      <c r="B211" s="1" t="s">
        <v>6</v>
      </c>
      <c r="C211" s="2"/>
      <c r="D211" s="2"/>
      <c r="E211" s="3"/>
      <c r="F211" s="3"/>
      <c r="G211" s="3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V211" s="4" t="s">
        <v>54</v>
      </c>
      <c r="W211" s="4"/>
      <c r="X211" s="4"/>
      <c r="Y211" s="4"/>
      <c r="Z211" s="92" t="e">
        <f>VLOOKUP(A211,[2]!DailyRoster,24,FALSE)</f>
        <v>#N/A</v>
      </c>
      <c r="AA211" s="5"/>
      <c r="AB211" s="5"/>
      <c r="AC211" s="5"/>
      <c r="AD211" s="5"/>
      <c r="AE211" s="5"/>
      <c r="AG211" s="65"/>
    </row>
    <row r="212" spans="1:33" x14ac:dyDescent="0.3">
      <c r="A212" s="7">
        <v>43756</v>
      </c>
      <c r="B212" s="1" t="s">
        <v>7</v>
      </c>
      <c r="C212" s="2"/>
      <c r="D212" s="2"/>
      <c r="E212" s="3"/>
      <c r="F212" s="3"/>
      <c r="G212" s="3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V212" s="4" t="s">
        <v>54</v>
      </c>
      <c r="W212" s="4"/>
      <c r="X212" s="4"/>
      <c r="Y212" s="4"/>
      <c r="Z212" s="92" t="e">
        <f>VLOOKUP(A212,[2]!DailyRoster,24,FALSE)</f>
        <v>#N/A</v>
      </c>
      <c r="AA212" s="5"/>
      <c r="AB212" s="5"/>
      <c r="AC212" s="5"/>
      <c r="AD212" s="5"/>
      <c r="AE212" s="5"/>
      <c r="AG212" s="65"/>
    </row>
    <row r="213" spans="1:33" x14ac:dyDescent="0.3">
      <c r="A213" s="7">
        <v>43759</v>
      </c>
      <c r="B213" s="1" t="s">
        <v>3</v>
      </c>
      <c r="C213" s="2"/>
      <c r="D213" s="2"/>
      <c r="E213" s="3"/>
      <c r="F213" s="3"/>
      <c r="G213" s="3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V213" s="4" t="s">
        <v>54</v>
      </c>
      <c r="W213" s="4"/>
      <c r="X213" s="4"/>
      <c r="Y213" s="4"/>
      <c r="Z213" s="92" t="e">
        <f>VLOOKUP(A213,[2]!DailyRoster,24,FALSE)</f>
        <v>#N/A</v>
      </c>
      <c r="AA213" s="5"/>
      <c r="AB213" s="5"/>
      <c r="AC213" s="5"/>
      <c r="AD213" s="5"/>
      <c r="AE213" s="5"/>
      <c r="AG213" s="65"/>
    </row>
    <row r="214" spans="1:33" x14ac:dyDescent="0.3">
      <c r="A214" s="7">
        <v>43760</v>
      </c>
      <c r="B214" s="1" t="s">
        <v>4</v>
      </c>
      <c r="C214" s="2"/>
      <c r="D214" s="2"/>
      <c r="E214" s="3"/>
      <c r="F214" s="3"/>
      <c r="G214" s="3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V214" s="4" t="s">
        <v>54</v>
      </c>
      <c r="W214" s="4"/>
      <c r="X214" s="4"/>
      <c r="Y214" s="4"/>
      <c r="Z214" s="92" t="e">
        <f>VLOOKUP(A214,[2]!DailyRoster,24,FALSE)</f>
        <v>#N/A</v>
      </c>
      <c r="AA214" s="5"/>
      <c r="AB214" s="5"/>
      <c r="AC214" s="5"/>
      <c r="AD214" s="5"/>
      <c r="AE214" s="5"/>
      <c r="AG214" s="65"/>
    </row>
    <row r="215" spans="1:33" x14ac:dyDescent="0.3">
      <c r="A215" s="7">
        <v>43761</v>
      </c>
      <c r="B215" s="1" t="s">
        <v>5</v>
      </c>
      <c r="C215" s="2"/>
      <c r="D215" s="2"/>
      <c r="E215" s="3"/>
      <c r="F215" s="3"/>
      <c r="G215" s="3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V215" s="4" t="s">
        <v>54</v>
      </c>
      <c r="W215" s="4"/>
      <c r="X215" s="4"/>
      <c r="Y215" s="4"/>
      <c r="Z215" s="92" t="e">
        <f>VLOOKUP(A215,[2]!DailyRoster,24,FALSE)</f>
        <v>#N/A</v>
      </c>
      <c r="AA215" s="5"/>
      <c r="AB215" s="5"/>
      <c r="AC215" s="5"/>
      <c r="AD215" s="5"/>
      <c r="AE215" s="5"/>
      <c r="AG215" s="65"/>
    </row>
    <row r="216" spans="1:33" x14ac:dyDescent="0.3">
      <c r="A216" s="7">
        <v>43762</v>
      </c>
      <c r="B216" s="1" t="s">
        <v>6</v>
      </c>
      <c r="C216" s="2"/>
      <c r="D216" s="2"/>
      <c r="E216" s="3"/>
      <c r="F216" s="3"/>
      <c r="G216" s="3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V216" s="4" t="s">
        <v>54</v>
      </c>
      <c r="W216" s="4"/>
      <c r="X216" s="4"/>
      <c r="Y216" s="4"/>
      <c r="Z216" s="92" t="e">
        <f>VLOOKUP(A216,[2]!DailyRoster,24,FALSE)</f>
        <v>#N/A</v>
      </c>
      <c r="AA216" s="5"/>
      <c r="AB216" s="5"/>
      <c r="AC216" s="5"/>
      <c r="AD216" s="5"/>
      <c r="AE216" s="5"/>
      <c r="AG216" s="65"/>
    </row>
    <row r="217" spans="1:33" x14ac:dyDescent="0.3">
      <c r="A217" s="7">
        <v>43763</v>
      </c>
      <c r="B217" s="1" t="s">
        <v>7</v>
      </c>
      <c r="C217" s="2"/>
      <c r="D217" s="2"/>
      <c r="E217" s="3"/>
      <c r="F217" s="3"/>
      <c r="G217" s="3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V217" s="4" t="s">
        <v>54</v>
      </c>
      <c r="W217" s="4"/>
      <c r="X217" s="4"/>
      <c r="Y217" s="4"/>
      <c r="Z217" s="92" t="e">
        <f>VLOOKUP(A217,[2]!DailyRoster,24,FALSE)</f>
        <v>#N/A</v>
      </c>
      <c r="AA217" s="5"/>
      <c r="AB217" s="5"/>
      <c r="AC217" s="5"/>
      <c r="AD217" s="5"/>
      <c r="AE217" s="5"/>
      <c r="AG217" s="65"/>
    </row>
    <row r="218" spans="1:33" x14ac:dyDescent="0.3">
      <c r="A218" s="7">
        <v>43766</v>
      </c>
      <c r="B218" s="1" t="s">
        <v>3</v>
      </c>
      <c r="C218" s="2"/>
      <c r="D218" s="2"/>
      <c r="E218" s="3"/>
      <c r="F218" s="3"/>
      <c r="G218" s="3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V218" s="4" t="s">
        <v>54</v>
      </c>
      <c r="W218" s="4"/>
      <c r="X218" s="4"/>
      <c r="Y218" s="4"/>
      <c r="Z218" s="92" t="e">
        <f>VLOOKUP(A218,[2]!DailyRoster,24,FALSE)</f>
        <v>#N/A</v>
      </c>
      <c r="AA218" s="5"/>
      <c r="AB218" s="5"/>
      <c r="AC218" s="5"/>
      <c r="AD218" s="5"/>
      <c r="AE218" s="5"/>
      <c r="AG218" s="65"/>
    </row>
    <row r="219" spans="1:33" x14ac:dyDescent="0.3">
      <c r="A219" s="7">
        <v>43767</v>
      </c>
      <c r="B219" s="1" t="s">
        <v>4</v>
      </c>
      <c r="C219" s="2"/>
      <c r="D219" s="2"/>
      <c r="E219" s="3"/>
      <c r="F219" s="3"/>
      <c r="G219" s="3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V219" s="4" t="s">
        <v>54</v>
      </c>
      <c r="W219" s="4"/>
      <c r="X219" s="4"/>
      <c r="Y219" s="4"/>
      <c r="Z219" s="92" t="e">
        <f>VLOOKUP(A219,[2]!DailyRoster,24,FALSE)</f>
        <v>#N/A</v>
      </c>
      <c r="AA219" s="5"/>
      <c r="AB219" s="5"/>
      <c r="AC219" s="5"/>
      <c r="AD219" s="5"/>
      <c r="AE219" s="5"/>
      <c r="AG219" s="65"/>
    </row>
    <row r="220" spans="1:33" x14ac:dyDescent="0.3">
      <c r="A220" s="7">
        <v>43768</v>
      </c>
      <c r="B220" s="1" t="s">
        <v>5</v>
      </c>
      <c r="C220" s="2"/>
      <c r="D220" s="2"/>
      <c r="E220" s="3"/>
      <c r="F220" s="3"/>
      <c r="G220" s="3"/>
      <c r="H220" s="2"/>
      <c r="I220" s="2"/>
      <c r="J220" s="2"/>
      <c r="K220" s="3"/>
      <c r="L220" s="2"/>
      <c r="M220" s="2"/>
      <c r="N220" s="3"/>
      <c r="O220" s="3"/>
      <c r="P220" s="3"/>
      <c r="Q220" s="3"/>
      <c r="R220" s="3"/>
      <c r="S220" s="3"/>
      <c r="T220" s="3"/>
      <c r="V220" s="4" t="s">
        <v>54</v>
      </c>
      <c r="W220" s="4"/>
      <c r="X220" s="4"/>
      <c r="Y220" s="4"/>
      <c r="Z220" s="92" t="e">
        <f>VLOOKUP(A220,[2]!DailyRoster,24,FALSE)</f>
        <v>#N/A</v>
      </c>
      <c r="AA220" s="5"/>
      <c r="AB220" s="5"/>
      <c r="AC220" s="5"/>
      <c r="AD220" s="5"/>
      <c r="AE220" s="5"/>
      <c r="AG220" s="65"/>
    </row>
    <row r="221" spans="1:33" x14ac:dyDescent="0.3">
      <c r="A221" s="7">
        <v>43769</v>
      </c>
      <c r="B221" s="1" t="s">
        <v>6</v>
      </c>
      <c r="C221" s="2"/>
      <c r="D221" s="2"/>
      <c r="E221" s="3"/>
      <c r="F221" s="3"/>
      <c r="G221" s="3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V221" s="4" t="s">
        <v>54</v>
      </c>
      <c r="W221" s="4"/>
      <c r="X221" s="4"/>
      <c r="Y221" s="4"/>
      <c r="Z221" s="92" t="e">
        <f>VLOOKUP(A221,[2]!DailyRoster,24,FALSE)</f>
        <v>#N/A</v>
      </c>
      <c r="AA221" s="5"/>
      <c r="AB221" s="5"/>
      <c r="AC221" s="5"/>
      <c r="AD221" s="5"/>
      <c r="AE221" s="5"/>
      <c r="AG221" s="65"/>
    </row>
    <row r="222" spans="1:33" x14ac:dyDescent="0.3">
      <c r="A222" s="7">
        <v>43770</v>
      </c>
      <c r="B222" s="1" t="s">
        <v>7</v>
      </c>
      <c r="C222" s="2"/>
      <c r="D222" s="2"/>
      <c r="E222" s="3"/>
      <c r="F222" s="3"/>
      <c r="G222" s="3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V222" s="4" t="s">
        <v>54</v>
      </c>
      <c r="W222" s="4"/>
      <c r="X222" s="4"/>
      <c r="Y222" s="4"/>
      <c r="Z222" s="92" t="e">
        <f>VLOOKUP(A222,[2]!DailyRoster,24,FALSE)</f>
        <v>#N/A</v>
      </c>
      <c r="AA222" s="5"/>
      <c r="AB222" s="5"/>
      <c r="AC222" s="5"/>
      <c r="AD222" s="5"/>
      <c r="AE222" s="5"/>
      <c r="AG222" s="65"/>
    </row>
    <row r="223" spans="1:33" x14ac:dyDescent="0.3">
      <c r="A223" s="7">
        <v>43773</v>
      </c>
      <c r="B223" s="1" t="s">
        <v>3</v>
      </c>
      <c r="C223" s="2"/>
      <c r="D223" s="2"/>
      <c r="E223" s="3"/>
      <c r="F223" s="3"/>
      <c r="G223" s="3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V223" s="4" t="s">
        <v>54</v>
      </c>
      <c r="W223" s="4"/>
      <c r="X223" s="4"/>
      <c r="Y223" s="4"/>
      <c r="Z223" s="92" t="e">
        <f>VLOOKUP(A223,[2]!DailyRoster,24,FALSE)</f>
        <v>#N/A</v>
      </c>
      <c r="AA223" s="5"/>
      <c r="AB223" s="5"/>
      <c r="AC223" s="5"/>
      <c r="AD223" s="5"/>
      <c r="AE223" s="5"/>
      <c r="AG223" s="65"/>
    </row>
    <row r="224" spans="1:33" x14ac:dyDescent="0.3">
      <c r="A224" s="7">
        <v>43774</v>
      </c>
      <c r="B224" s="1" t="s">
        <v>4</v>
      </c>
      <c r="C224" s="2"/>
      <c r="D224" s="2"/>
      <c r="E224" s="3"/>
      <c r="F224" s="3"/>
      <c r="G224" s="3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V224" s="4" t="s">
        <v>54</v>
      </c>
      <c r="W224" s="4"/>
      <c r="X224" s="4"/>
      <c r="Y224" s="4"/>
      <c r="Z224" s="92" t="e">
        <f>VLOOKUP(A224,[2]!DailyRoster,24,FALSE)</f>
        <v>#N/A</v>
      </c>
      <c r="AA224" s="5" t="s">
        <v>53</v>
      </c>
      <c r="AB224" s="5"/>
      <c r="AC224" s="5"/>
      <c r="AD224" s="5"/>
      <c r="AE224" s="5"/>
      <c r="AG224" s="65"/>
    </row>
    <row r="225" spans="1:33" x14ac:dyDescent="0.3">
      <c r="A225" s="7">
        <v>43775</v>
      </c>
      <c r="B225" s="1" t="s">
        <v>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/>
      <c r="X225" s="2"/>
      <c r="Y225" s="2"/>
      <c r="Z225" s="92" t="e">
        <f>VLOOKUP(A225,[2]!DailyRoster,24,FALSE)</f>
        <v>#N/A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G225" s="65"/>
    </row>
    <row r="226" spans="1:33" x14ac:dyDescent="0.3">
      <c r="A226" s="7">
        <v>43776</v>
      </c>
      <c r="B226" s="1" t="s">
        <v>6</v>
      </c>
      <c r="C226" s="2"/>
      <c r="D226" s="2"/>
      <c r="E226" s="3"/>
      <c r="F226" s="3"/>
      <c r="G226" s="3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V226" s="4" t="s">
        <v>54</v>
      </c>
      <c r="W226" s="4"/>
      <c r="X226" s="4"/>
      <c r="Y226" s="4"/>
      <c r="Z226" s="92" t="e">
        <f>VLOOKUP(A226,[2]!DailyRoster,24,FALSE)</f>
        <v>#N/A</v>
      </c>
      <c r="AA226" s="5" t="s">
        <v>53</v>
      </c>
      <c r="AB226" s="5"/>
      <c r="AC226" s="5"/>
      <c r="AD226" s="5"/>
      <c r="AE226" s="5"/>
      <c r="AG226" s="65"/>
    </row>
    <row r="227" spans="1:33" x14ac:dyDescent="0.3">
      <c r="A227" s="7">
        <v>43777</v>
      </c>
      <c r="B227" s="1" t="s">
        <v>7</v>
      </c>
      <c r="C227" s="2"/>
      <c r="D227" s="2"/>
      <c r="E227" s="3"/>
      <c r="F227" s="3"/>
      <c r="G227" s="3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V227" s="4" t="s">
        <v>54</v>
      </c>
      <c r="W227" s="4"/>
      <c r="X227" s="4"/>
      <c r="Y227" s="4"/>
      <c r="Z227" s="92" t="e">
        <f>VLOOKUP(A227,[2]!DailyRoster,24,FALSE)</f>
        <v>#N/A</v>
      </c>
      <c r="AA227" s="5" t="s">
        <v>53</v>
      </c>
      <c r="AB227" s="5"/>
      <c r="AC227" s="5"/>
      <c r="AD227" s="5"/>
      <c r="AE227" s="5"/>
      <c r="AG227" s="65"/>
    </row>
    <row r="228" spans="1:33" x14ac:dyDescent="0.3">
      <c r="A228" s="7">
        <v>43780</v>
      </c>
      <c r="B228" s="1" t="s">
        <v>3</v>
      </c>
      <c r="C228" s="2"/>
      <c r="D228" s="2"/>
      <c r="E228" s="3"/>
      <c r="F228" s="3"/>
      <c r="G228" s="3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V228" s="4" t="s">
        <v>54</v>
      </c>
      <c r="W228" s="4"/>
      <c r="X228" s="4"/>
      <c r="Y228" s="4"/>
      <c r="Z228" s="92" t="e">
        <f>VLOOKUP(A228,[2]!DailyRoster,24,FALSE)</f>
        <v>#N/A</v>
      </c>
      <c r="AA228" s="5" t="s">
        <v>53</v>
      </c>
      <c r="AB228" s="5"/>
      <c r="AC228" s="5"/>
      <c r="AD228" s="5"/>
      <c r="AE228" s="5"/>
      <c r="AG228" s="65"/>
    </row>
    <row r="229" spans="1:33" x14ac:dyDescent="0.3">
      <c r="A229" s="7">
        <v>43781</v>
      </c>
      <c r="B229" s="1" t="s">
        <v>4</v>
      </c>
      <c r="C229" s="2"/>
      <c r="D229" s="2"/>
      <c r="E229" s="3"/>
      <c r="F229" s="3"/>
      <c r="G229" s="3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V229" s="4" t="s">
        <v>54</v>
      </c>
      <c r="W229" s="4"/>
      <c r="X229" s="4"/>
      <c r="Y229" s="4"/>
      <c r="Z229" s="92" t="e">
        <f>VLOOKUP(A229,[2]!DailyRoster,24,FALSE)</f>
        <v>#N/A</v>
      </c>
      <c r="AA229" s="5"/>
      <c r="AB229" s="5"/>
      <c r="AC229" s="5"/>
      <c r="AD229" s="5"/>
      <c r="AE229" s="5"/>
      <c r="AG229" s="65"/>
    </row>
    <row r="230" spans="1:33" x14ac:dyDescent="0.3">
      <c r="A230" s="7">
        <v>43782</v>
      </c>
      <c r="B230" s="1" t="s">
        <v>5</v>
      </c>
      <c r="C230" s="2"/>
      <c r="D230" s="2"/>
      <c r="E230" s="3"/>
      <c r="F230" s="3"/>
      <c r="G230" s="3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V230" s="4" t="s">
        <v>54</v>
      </c>
      <c r="W230" s="4"/>
      <c r="X230" s="4"/>
      <c r="Y230" s="4"/>
      <c r="Z230" s="92" t="e">
        <f>VLOOKUP(A230,[2]!DailyRoster,24,FALSE)</f>
        <v>#N/A</v>
      </c>
      <c r="AA230" s="5"/>
      <c r="AB230" s="5"/>
      <c r="AC230" s="5"/>
      <c r="AD230" s="5"/>
      <c r="AE230" s="5"/>
      <c r="AG230" s="65"/>
    </row>
    <row r="231" spans="1:33" x14ac:dyDescent="0.3">
      <c r="A231" s="7">
        <v>43783</v>
      </c>
      <c r="B231" s="1" t="s">
        <v>6</v>
      </c>
      <c r="C231" s="2"/>
      <c r="D231" s="2"/>
      <c r="E231" s="3"/>
      <c r="F231" s="3"/>
      <c r="G231" s="3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V231" s="4" t="s">
        <v>54</v>
      </c>
      <c r="W231" s="4"/>
      <c r="X231" s="4"/>
      <c r="Y231" s="4"/>
      <c r="Z231" s="92" t="e">
        <f>VLOOKUP(A231,[2]!DailyRoster,24,FALSE)</f>
        <v>#N/A</v>
      </c>
      <c r="AA231" s="5"/>
      <c r="AB231" s="5"/>
      <c r="AC231" s="5"/>
      <c r="AD231" s="5"/>
      <c r="AE231" s="5"/>
      <c r="AG231" s="65"/>
    </row>
    <row r="232" spans="1:33" x14ac:dyDescent="0.3">
      <c r="A232" s="7">
        <v>43784</v>
      </c>
      <c r="B232" s="1" t="s">
        <v>7</v>
      </c>
      <c r="C232" s="2"/>
      <c r="D232" s="2"/>
      <c r="E232" s="3"/>
      <c r="F232" s="3"/>
      <c r="G232" s="3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V232" s="4" t="s">
        <v>54</v>
      </c>
      <c r="W232" s="4"/>
      <c r="X232" s="4"/>
      <c r="Y232" s="4"/>
      <c r="Z232" s="92" t="e">
        <f>VLOOKUP(A232,[2]!DailyRoster,24,FALSE)</f>
        <v>#N/A</v>
      </c>
      <c r="AA232" s="5"/>
      <c r="AB232" s="5"/>
      <c r="AC232" s="5"/>
      <c r="AD232" s="5"/>
      <c r="AE232" s="5"/>
      <c r="AG232" s="65"/>
    </row>
    <row r="233" spans="1:33" x14ac:dyDescent="0.3">
      <c r="A233" s="7">
        <v>43787</v>
      </c>
      <c r="B233" s="1" t="s">
        <v>3</v>
      </c>
      <c r="C233" s="2"/>
      <c r="D233" s="2"/>
      <c r="E233" s="3"/>
      <c r="F233" s="3"/>
      <c r="G233" s="3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V233" s="4" t="s">
        <v>54</v>
      </c>
      <c r="W233" s="4"/>
      <c r="X233" s="4"/>
      <c r="Y233" s="4"/>
      <c r="Z233" s="92" t="e">
        <f>VLOOKUP(A233,[2]!DailyRoster,24,FALSE)</f>
        <v>#N/A</v>
      </c>
      <c r="AA233" s="5"/>
      <c r="AB233" s="5"/>
      <c r="AC233" s="5"/>
      <c r="AD233" s="5"/>
      <c r="AE233" s="5"/>
      <c r="AG233" s="65"/>
    </row>
    <row r="234" spans="1:33" x14ac:dyDescent="0.3">
      <c r="A234" s="7">
        <v>43788</v>
      </c>
      <c r="B234" s="1" t="s">
        <v>4</v>
      </c>
      <c r="C234" s="2"/>
      <c r="D234" s="2"/>
      <c r="E234" s="3"/>
      <c r="F234" s="3"/>
      <c r="G234" s="3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V234" s="4" t="s">
        <v>54</v>
      </c>
      <c r="W234" s="4"/>
      <c r="X234" s="4"/>
      <c r="Y234" s="4"/>
      <c r="Z234" s="92" t="e">
        <f>VLOOKUP(A234,[2]!DailyRoster,24,FALSE)</f>
        <v>#N/A</v>
      </c>
      <c r="AA234" s="5"/>
      <c r="AB234" s="5"/>
      <c r="AC234" s="5"/>
      <c r="AD234" s="5"/>
      <c r="AE234" s="5"/>
      <c r="AG234" s="65"/>
    </row>
    <row r="235" spans="1:33" x14ac:dyDescent="0.3">
      <c r="A235" s="7">
        <v>43789</v>
      </c>
      <c r="B235" s="1" t="s">
        <v>5</v>
      </c>
      <c r="C235" s="2"/>
      <c r="D235" s="2"/>
      <c r="E235" s="3"/>
      <c r="F235" s="3"/>
      <c r="G235" s="3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4" t="s">
        <v>54</v>
      </c>
      <c r="W235" s="4"/>
      <c r="X235" s="4"/>
      <c r="Y235" s="4"/>
      <c r="Z235" s="92" t="e">
        <f>VLOOKUP(A235,[2]!DailyRoster,24,FALSE)</f>
        <v>#N/A</v>
      </c>
      <c r="AA235" s="5"/>
      <c r="AB235" s="5"/>
      <c r="AC235" s="5"/>
      <c r="AD235" s="5"/>
      <c r="AE235" s="5"/>
      <c r="AG235" s="65"/>
    </row>
    <row r="236" spans="1:33" x14ac:dyDescent="0.3">
      <c r="A236" s="7">
        <v>43790</v>
      </c>
      <c r="B236" s="1" t="s">
        <v>6</v>
      </c>
      <c r="C236" s="2"/>
      <c r="D236" s="2"/>
      <c r="E236" s="3"/>
      <c r="F236" s="3"/>
      <c r="G236" s="3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V236" s="4" t="s">
        <v>54</v>
      </c>
      <c r="W236" s="4"/>
      <c r="X236" s="4"/>
      <c r="Y236" s="4"/>
      <c r="Z236" s="92" t="e">
        <f>VLOOKUP(A236,[2]!DailyRoster,24,FALSE)</f>
        <v>#N/A</v>
      </c>
      <c r="AA236" s="5"/>
      <c r="AB236" s="5"/>
      <c r="AC236" s="5"/>
      <c r="AD236" s="5"/>
      <c r="AE236" s="5"/>
      <c r="AG236" s="65"/>
    </row>
    <row r="237" spans="1:33" x14ac:dyDescent="0.3">
      <c r="A237" s="7">
        <v>43791</v>
      </c>
      <c r="B237" s="1" t="s">
        <v>7</v>
      </c>
      <c r="C237" s="2"/>
      <c r="D237" s="2"/>
      <c r="E237" s="3"/>
      <c r="F237" s="3"/>
      <c r="G237" s="3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V237" s="4" t="s">
        <v>54</v>
      </c>
      <c r="W237" s="4"/>
      <c r="X237" s="4"/>
      <c r="Y237" s="4"/>
      <c r="Z237" s="92" t="e">
        <f>VLOOKUP(A237,[2]!DailyRoster,24,FALSE)</f>
        <v>#N/A</v>
      </c>
      <c r="AA237" s="5"/>
      <c r="AB237" s="5" t="s">
        <v>58</v>
      </c>
      <c r="AC237" s="5"/>
      <c r="AD237" s="5"/>
      <c r="AE237" s="5"/>
      <c r="AG237" s="65"/>
    </row>
    <row r="238" spans="1:33" x14ac:dyDescent="0.3">
      <c r="A238" s="7">
        <v>43794</v>
      </c>
      <c r="B238" s="1" t="s">
        <v>3</v>
      </c>
      <c r="C238" s="2"/>
      <c r="D238" s="2"/>
      <c r="E238" s="3"/>
      <c r="F238" s="3"/>
      <c r="G238" s="3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V238" s="4" t="s">
        <v>54</v>
      </c>
      <c r="W238" s="4"/>
      <c r="X238" s="4"/>
      <c r="Y238" s="4"/>
      <c r="Z238" s="92" t="e">
        <f>VLOOKUP(A238,[2]!DailyRoster,24,FALSE)</f>
        <v>#N/A</v>
      </c>
      <c r="AA238" s="5"/>
      <c r="AB238" s="5" t="s">
        <v>58</v>
      </c>
      <c r="AC238" s="5"/>
      <c r="AD238" s="5"/>
      <c r="AE238" s="5"/>
      <c r="AG238" s="65"/>
    </row>
    <row r="239" spans="1:33" x14ac:dyDescent="0.3">
      <c r="A239" s="7">
        <v>43795</v>
      </c>
      <c r="B239" s="1" t="s">
        <v>4</v>
      </c>
      <c r="C239" s="2"/>
      <c r="D239" s="2"/>
      <c r="E239" s="3"/>
      <c r="F239" s="3"/>
      <c r="G239" s="3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V239" s="4" t="s">
        <v>54</v>
      </c>
      <c r="W239" s="4"/>
      <c r="X239" s="4"/>
      <c r="Y239" s="4"/>
      <c r="Z239" s="92" t="e">
        <f>VLOOKUP(A239,[2]!DailyRoster,24,FALSE)</f>
        <v>#N/A</v>
      </c>
      <c r="AA239" s="5"/>
      <c r="AB239" s="5"/>
      <c r="AC239" s="5"/>
      <c r="AD239" s="5"/>
      <c r="AE239" s="5"/>
      <c r="AG239" s="65"/>
    </row>
    <row r="240" spans="1:33" x14ac:dyDescent="0.3">
      <c r="A240" s="7">
        <v>43796</v>
      </c>
      <c r="B240" s="1" t="s">
        <v>5</v>
      </c>
      <c r="C240" s="2"/>
      <c r="D240" s="2"/>
      <c r="E240" s="3"/>
      <c r="F240" s="3"/>
      <c r="G240" s="3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V240" s="4" t="s">
        <v>54</v>
      </c>
      <c r="W240" s="4"/>
      <c r="X240" s="4"/>
      <c r="Y240" s="4"/>
      <c r="Z240" s="92" t="e">
        <f>VLOOKUP(A240,[2]!DailyRoster,24,FALSE)</f>
        <v>#N/A</v>
      </c>
      <c r="AA240" s="5"/>
      <c r="AB240" s="5"/>
      <c r="AC240" s="5"/>
      <c r="AD240" s="5"/>
      <c r="AE240" s="5"/>
      <c r="AG240" s="65"/>
    </row>
    <row r="241" spans="1:33" x14ac:dyDescent="0.3">
      <c r="A241" s="7">
        <v>43797</v>
      </c>
      <c r="B241" s="1" t="s">
        <v>6</v>
      </c>
      <c r="C241" s="2"/>
      <c r="D241" s="2"/>
      <c r="E241" s="3"/>
      <c r="F241" s="3"/>
      <c r="G241" s="3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V241" s="4" t="s">
        <v>54</v>
      </c>
      <c r="W241" s="4"/>
      <c r="X241" s="4"/>
      <c r="Y241" s="4"/>
      <c r="Z241" s="92" t="e">
        <f>VLOOKUP(A241,[2]!DailyRoster,24,FALSE)</f>
        <v>#N/A</v>
      </c>
      <c r="AA241" s="5"/>
      <c r="AB241" s="5"/>
      <c r="AC241" s="5"/>
      <c r="AD241" s="5"/>
      <c r="AE241" s="5"/>
      <c r="AG241" s="65"/>
    </row>
    <row r="242" spans="1:33" x14ac:dyDescent="0.3">
      <c r="A242" s="7">
        <v>43798</v>
      </c>
      <c r="B242" s="1" t="s">
        <v>7</v>
      </c>
      <c r="C242" s="2"/>
      <c r="D242" s="2"/>
      <c r="E242" s="3"/>
      <c r="F242" s="3"/>
      <c r="G242" s="3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V242" s="4" t="s">
        <v>54</v>
      </c>
      <c r="W242" s="4"/>
      <c r="X242" s="4"/>
      <c r="Y242" s="4"/>
      <c r="Z242" s="92" t="e">
        <f>VLOOKUP(A242,[2]!DailyRoster,24,FALSE)</f>
        <v>#N/A</v>
      </c>
      <c r="AA242" s="5"/>
      <c r="AB242" s="5"/>
      <c r="AC242" s="5"/>
      <c r="AD242" s="5"/>
      <c r="AE242" s="5"/>
      <c r="AG242" s="65"/>
    </row>
    <row r="243" spans="1:33" x14ac:dyDescent="0.3">
      <c r="A243" s="7">
        <v>43801</v>
      </c>
      <c r="B243" s="1" t="s">
        <v>3</v>
      </c>
      <c r="C243" s="2"/>
      <c r="D243" s="2"/>
      <c r="E243" s="3"/>
      <c r="F243" s="3"/>
      <c r="G243" s="3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V243" s="4" t="s">
        <v>54</v>
      </c>
      <c r="W243" s="4"/>
      <c r="X243" s="4"/>
      <c r="Y243" s="4"/>
      <c r="Z243" s="92" t="e">
        <f>VLOOKUP(A243,[2]!DailyRoster,24,FALSE)</f>
        <v>#N/A</v>
      </c>
      <c r="AA243" s="5"/>
      <c r="AB243" s="5"/>
      <c r="AC243" s="5"/>
      <c r="AD243" s="5"/>
      <c r="AE243" s="5"/>
      <c r="AG243" s="65"/>
    </row>
    <row r="244" spans="1:33" x14ac:dyDescent="0.3">
      <c r="A244" s="7">
        <v>43802</v>
      </c>
      <c r="B244" s="1" t="s">
        <v>4</v>
      </c>
      <c r="C244" s="2"/>
      <c r="D244" s="2"/>
      <c r="E244" s="3"/>
      <c r="F244" s="3"/>
      <c r="G244" s="3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V244" s="4" t="s">
        <v>54</v>
      </c>
      <c r="W244" s="4"/>
      <c r="X244" s="4"/>
      <c r="Y244" s="4"/>
      <c r="Z244" s="92" t="e">
        <f>VLOOKUP(A244,[2]!DailyRoster,24,FALSE)</f>
        <v>#N/A</v>
      </c>
      <c r="AA244" s="5"/>
      <c r="AB244" s="5"/>
      <c r="AC244" s="5"/>
      <c r="AD244" s="5"/>
      <c r="AE244" s="5"/>
      <c r="AG244" s="65"/>
    </row>
    <row r="245" spans="1:33" x14ac:dyDescent="0.3">
      <c r="A245" s="7">
        <v>43803</v>
      </c>
      <c r="B245" s="1" t="s">
        <v>5</v>
      </c>
      <c r="C245" s="2"/>
      <c r="D245" s="2"/>
      <c r="E245" s="3"/>
      <c r="F245" s="3"/>
      <c r="G245" s="3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V245" s="4" t="s">
        <v>54</v>
      </c>
      <c r="W245" s="4"/>
      <c r="X245" s="4"/>
      <c r="Y245" s="4"/>
      <c r="Z245" s="92" t="e">
        <f>VLOOKUP(A245,[2]!DailyRoster,24,FALSE)</f>
        <v>#N/A</v>
      </c>
      <c r="AA245" s="5"/>
      <c r="AB245" s="5"/>
      <c r="AC245" s="5"/>
      <c r="AD245" s="5"/>
      <c r="AE245" s="5"/>
      <c r="AG245" s="65"/>
    </row>
    <row r="246" spans="1:33" x14ac:dyDescent="0.3">
      <c r="A246" s="7">
        <v>43804</v>
      </c>
      <c r="B246" s="1" t="s">
        <v>6</v>
      </c>
      <c r="C246" s="2"/>
      <c r="D246" s="2"/>
      <c r="E246" s="3"/>
      <c r="F246" s="3"/>
      <c r="G246" s="3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4" t="s">
        <v>54</v>
      </c>
      <c r="W246" s="4"/>
      <c r="X246" s="4"/>
      <c r="Y246" s="4"/>
      <c r="Z246" s="92" t="e">
        <f>VLOOKUP(A246,[2]!DailyRoster,24,FALSE)</f>
        <v>#N/A</v>
      </c>
      <c r="AA246" s="5"/>
      <c r="AB246" s="5"/>
      <c r="AC246" s="5"/>
      <c r="AD246" s="5"/>
      <c r="AE246" s="5"/>
      <c r="AG246" s="65"/>
    </row>
    <row r="247" spans="1:33" x14ac:dyDescent="0.3">
      <c r="A247" s="7">
        <v>43805</v>
      </c>
      <c r="B247" s="1" t="s">
        <v>7</v>
      </c>
      <c r="C247" s="2"/>
      <c r="D247" s="2"/>
      <c r="E247" s="3"/>
      <c r="F247" s="3"/>
      <c r="G247" s="3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V247" s="4" t="s">
        <v>54</v>
      </c>
      <c r="W247" s="4"/>
      <c r="X247" s="4"/>
      <c r="Y247" s="4"/>
      <c r="Z247" s="92" t="e">
        <f>VLOOKUP(A247,[2]!DailyRoster,24,FALSE)</f>
        <v>#N/A</v>
      </c>
      <c r="AA247" s="5"/>
      <c r="AB247" s="5"/>
      <c r="AC247" s="5"/>
      <c r="AD247" s="5"/>
      <c r="AE247" s="5"/>
      <c r="AG247" s="65"/>
    </row>
    <row r="248" spans="1:33" x14ac:dyDescent="0.3">
      <c r="A248" s="7">
        <v>43808</v>
      </c>
      <c r="B248" s="1" t="s">
        <v>3</v>
      </c>
      <c r="C248" s="2"/>
      <c r="D248" s="2"/>
      <c r="E248" s="3"/>
      <c r="F248" s="3"/>
      <c r="G248" s="3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V248" s="4" t="s">
        <v>54</v>
      </c>
      <c r="W248" s="4"/>
      <c r="X248" s="4"/>
      <c r="Y248" s="4"/>
      <c r="Z248" s="92" t="e">
        <f>VLOOKUP(A248,[2]!DailyRoster,24,FALSE)</f>
        <v>#N/A</v>
      </c>
      <c r="AA248" s="5"/>
      <c r="AB248" s="5"/>
      <c r="AC248" s="5"/>
      <c r="AD248" s="5"/>
      <c r="AE248" s="5"/>
      <c r="AG248" s="65"/>
    </row>
    <row r="249" spans="1:33" x14ac:dyDescent="0.3">
      <c r="A249" s="7">
        <v>43809</v>
      </c>
      <c r="B249" s="1" t="s">
        <v>4</v>
      </c>
      <c r="C249" s="2"/>
      <c r="D249" s="2"/>
      <c r="E249" s="3"/>
      <c r="F249" s="3"/>
      <c r="G249" s="3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V249" s="4" t="s">
        <v>54</v>
      </c>
      <c r="W249" s="4"/>
      <c r="X249" s="4"/>
      <c r="Y249" s="4"/>
      <c r="Z249" s="92" t="e">
        <f>VLOOKUP(A249,[2]!DailyRoster,24,FALSE)</f>
        <v>#N/A</v>
      </c>
      <c r="AA249" s="5"/>
      <c r="AB249" s="5"/>
      <c r="AC249" s="5"/>
      <c r="AD249" s="5"/>
      <c r="AE249" s="5"/>
      <c r="AG249" s="65"/>
    </row>
    <row r="250" spans="1:33" x14ac:dyDescent="0.3">
      <c r="A250" s="7">
        <v>43810</v>
      </c>
      <c r="B250" s="1" t="s">
        <v>5</v>
      </c>
      <c r="C250" s="2"/>
      <c r="D250" s="2"/>
      <c r="E250" s="3"/>
      <c r="F250" s="3"/>
      <c r="G250" s="3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V250" s="4" t="s">
        <v>54</v>
      </c>
      <c r="W250" s="4"/>
      <c r="X250" s="4"/>
      <c r="Y250" s="4"/>
      <c r="Z250" s="92" t="e">
        <f>VLOOKUP(A250,[2]!DailyRoster,24,FALSE)</f>
        <v>#N/A</v>
      </c>
      <c r="AA250" s="5"/>
      <c r="AB250" s="5"/>
      <c r="AC250" s="5"/>
      <c r="AD250" s="5"/>
      <c r="AE250" s="5"/>
      <c r="AG250" s="65"/>
    </row>
    <row r="251" spans="1:33" x14ac:dyDescent="0.3">
      <c r="A251" s="7">
        <v>43811</v>
      </c>
      <c r="B251" s="1" t="s">
        <v>6</v>
      </c>
      <c r="C251" s="2"/>
      <c r="D251" s="2"/>
      <c r="E251" s="3"/>
      <c r="F251" s="3"/>
      <c r="G251" s="3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V251" s="4" t="s">
        <v>54</v>
      </c>
      <c r="W251" s="4"/>
      <c r="X251" s="4"/>
      <c r="Y251" s="4"/>
      <c r="Z251" s="92" t="e">
        <f>VLOOKUP(A251,[2]!DailyRoster,24,FALSE)</f>
        <v>#N/A</v>
      </c>
      <c r="AA251" s="5"/>
      <c r="AB251" s="5"/>
      <c r="AC251" s="5"/>
      <c r="AD251" s="5"/>
      <c r="AE251" s="5"/>
      <c r="AG251" s="65"/>
    </row>
    <row r="252" spans="1:33" x14ac:dyDescent="0.3">
      <c r="A252" s="7">
        <v>43812</v>
      </c>
      <c r="B252" s="1" t="s">
        <v>7</v>
      </c>
      <c r="C252" s="2"/>
      <c r="D252" s="2"/>
      <c r="E252" s="3"/>
      <c r="F252" s="3"/>
      <c r="G252" s="3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V252" s="4" t="s">
        <v>54</v>
      </c>
      <c r="W252" s="4"/>
      <c r="X252" s="4"/>
      <c r="Y252" s="4"/>
      <c r="Z252" s="92" t="e">
        <f>VLOOKUP(A252,[2]!DailyRoster,24,FALSE)</f>
        <v>#N/A</v>
      </c>
      <c r="AA252" s="5"/>
      <c r="AB252" s="5"/>
      <c r="AC252" s="5"/>
      <c r="AD252" s="5"/>
      <c r="AE252" s="5"/>
      <c r="AG252" s="65"/>
    </row>
    <row r="253" spans="1:33" x14ac:dyDescent="0.3">
      <c r="A253" s="7">
        <v>43815</v>
      </c>
      <c r="B253" s="1" t="s">
        <v>3</v>
      </c>
      <c r="C253" s="2"/>
      <c r="D253" s="2"/>
      <c r="E253" s="3"/>
      <c r="F253" s="3"/>
      <c r="G253" s="3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V253" s="4" t="s">
        <v>54</v>
      </c>
      <c r="W253" s="4"/>
      <c r="X253" s="4"/>
      <c r="Y253" s="4"/>
      <c r="Z253" s="92" t="e">
        <f>VLOOKUP(A253,[2]!DailyRoster,24,FALSE)</f>
        <v>#N/A</v>
      </c>
      <c r="AA253" s="5"/>
      <c r="AB253" s="5"/>
      <c r="AC253" s="5"/>
      <c r="AD253" s="5"/>
      <c r="AE253" s="5"/>
      <c r="AG253" s="65"/>
    </row>
    <row r="254" spans="1:33" x14ac:dyDescent="0.3">
      <c r="A254" s="7">
        <v>43816</v>
      </c>
      <c r="B254" s="1" t="s">
        <v>4</v>
      </c>
      <c r="C254" s="2"/>
      <c r="D254" s="2"/>
      <c r="E254" s="3"/>
      <c r="F254" s="3"/>
      <c r="G254" s="3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V254" s="4" t="s">
        <v>54</v>
      </c>
      <c r="W254" s="4"/>
      <c r="X254" s="4"/>
      <c r="Y254" s="4"/>
      <c r="Z254" s="92" t="e">
        <f>VLOOKUP(A254,[2]!DailyRoster,24,FALSE)</f>
        <v>#N/A</v>
      </c>
      <c r="AA254" s="5"/>
      <c r="AB254" s="5"/>
      <c r="AC254" s="5"/>
      <c r="AD254" s="5"/>
      <c r="AE254" s="5"/>
      <c r="AG254" s="65"/>
    </row>
    <row r="255" spans="1:33" x14ac:dyDescent="0.3">
      <c r="A255" s="7">
        <v>43817</v>
      </c>
      <c r="B255" s="1" t="s">
        <v>5</v>
      </c>
      <c r="C255" s="88"/>
      <c r="D255" s="2"/>
      <c r="E255" s="3"/>
      <c r="F255" s="3"/>
      <c r="G255" s="3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V255" s="4" t="s">
        <v>54</v>
      </c>
      <c r="W255" s="4"/>
      <c r="X255" s="4"/>
      <c r="Y255" s="4"/>
      <c r="Z255" s="92" t="e">
        <f>VLOOKUP(A255,[2]!DailyRoster,24,FALSE)</f>
        <v>#N/A</v>
      </c>
      <c r="AA255" s="5"/>
      <c r="AB255" s="5"/>
      <c r="AC255" s="5"/>
      <c r="AD255" s="5"/>
      <c r="AE255" s="5"/>
      <c r="AG255" s="65"/>
    </row>
    <row r="256" spans="1:33" x14ac:dyDescent="0.3">
      <c r="A256" s="7">
        <v>43818</v>
      </c>
      <c r="B256" s="1" t="s">
        <v>6</v>
      </c>
      <c r="C256" s="2"/>
      <c r="D256" s="2"/>
      <c r="E256" s="3"/>
      <c r="F256" s="3"/>
      <c r="G256" s="3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V256" s="4" t="s">
        <v>54</v>
      </c>
      <c r="W256" s="4"/>
      <c r="X256" s="4"/>
      <c r="Y256" s="4"/>
      <c r="Z256" s="92" t="e">
        <f>VLOOKUP(A256,[2]!DailyRoster,24,FALSE)</f>
        <v>#N/A</v>
      </c>
      <c r="AA256" s="5"/>
      <c r="AB256" s="5"/>
      <c r="AC256" s="5"/>
      <c r="AD256" s="5"/>
      <c r="AE256" s="5"/>
      <c r="AG256" s="65"/>
    </row>
    <row r="257" spans="1:33" x14ac:dyDescent="0.3">
      <c r="A257" s="7">
        <v>43819</v>
      </c>
      <c r="B257" s="1" t="s">
        <v>7</v>
      </c>
      <c r="C257" s="2"/>
      <c r="D257" s="2"/>
      <c r="E257" s="3"/>
      <c r="F257" s="3"/>
      <c r="G257" s="3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V257" s="4" t="s">
        <v>54</v>
      </c>
      <c r="W257" s="4"/>
      <c r="X257" s="4"/>
      <c r="Y257" s="4"/>
      <c r="Z257" s="92" t="e">
        <f>VLOOKUP(A257,[2]!DailyRoster,24,FALSE)</f>
        <v>#N/A</v>
      </c>
      <c r="AA257" s="5"/>
      <c r="AB257" s="5"/>
      <c r="AC257" s="5"/>
      <c r="AD257" s="5"/>
      <c r="AE257" s="5"/>
      <c r="AG257" s="65"/>
    </row>
    <row r="258" spans="1:33" x14ac:dyDescent="0.3">
      <c r="A258" s="7">
        <v>43822</v>
      </c>
      <c r="B258" s="1" t="s">
        <v>3</v>
      </c>
      <c r="C258" s="2"/>
      <c r="D258" s="2"/>
      <c r="E258" s="3"/>
      <c r="F258" s="3"/>
      <c r="G258" s="3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V258" s="4" t="s">
        <v>54</v>
      </c>
      <c r="W258" s="4"/>
      <c r="X258" s="4"/>
      <c r="Y258" s="4"/>
      <c r="Z258" s="92" t="e">
        <f>VLOOKUP(A258,[2]!DailyRoster,24,FALSE)</f>
        <v>#N/A</v>
      </c>
      <c r="AA258" s="5"/>
      <c r="AB258" s="5"/>
      <c r="AC258" s="5"/>
      <c r="AD258" s="5"/>
      <c r="AE258" s="5"/>
      <c r="AG258" s="65"/>
    </row>
    <row r="259" spans="1:33" x14ac:dyDescent="0.3">
      <c r="A259" s="7">
        <v>43823</v>
      </c>
      <c r="B259" s="1" t="s">
        <v>4</v>
      </c>
      <c r="C259" s="2"/>
      <c r="D259" s="2"/>
      <c r="E259" s="3"/>
      <c r="F259" s="3"/>
      <c r="G259" s="3"/>
      <c r="H259" s="3"/>
      <c r="I259" s="2"/>
      <c r="J259" s="2"/>
      <c r="K259" s="3"/>
      <c r="L259" s="3"/>
      <c r="M259" s="3"/>
      <c r="N259" s="87"/>
      <c r="O259" s="87"/>
      <c r="P259" s="87"/>
      <c r="Q259" s="87"/>
      <c r="R259" s="87"/>
      <c r="S259" s="87"/>
      <c r="T259" s="87"/>
      <c r="V259" s="4" t="s">
        <v>54</v>
      </c>
      <c r="W259" s="4"/>
      <c r="X259" s="4"/>
      <c r="Y259" s="4"/>
      <c r="Z259" s="92" t="e">
        <f>VLOOKUP(A259,[2]!DailyRoster,24,FALSE)</f>
        <v>#N/A</v>
      </c>
      <c r="AA259" s="5"/>
      <c r="AB259" s="5"/>
      <c r="AC259" s="5"/>
      <c r="AD259" s="5"/>
      <c r="AE259" s="5"/>
      <c r="AG259" s="65"/>
    </row>
    <row r="260" spans="1:33" x14ac:dyDescent="0.3">
      <c r="A260" s="7">
        <v>43824</v>
      </c>
      <c r="B260" s="1" t="s">
        <v>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87"/>
      <c r="O260" s="87"/>
      <c r="P260" s="87"/>
      <c r="Q260" s="87"/>
      <c r="R260" s="87"/>
      <c r="S260" s="87"/>
      <c r="T260" s="87"/>
      <c r="V260" s="4" t="s">
        <v>55</v>
      </c>
      <c r="W260" s="4"/>
      <c r="X260" s="4"/>
      <c r="Y260" s="4"/>
      <c r="Z260" s="92" t="e">
        <f>VLOOKUP(A260,[2]!DailyRoster,24,FALSE)</f>
        <v>#N/A</v>
      </c>
      <c r="AA260" s="5"/>
      <c r="AB260" s="5"/>
      <c r="AC260" s="5"/>
      <c r="AD260" s="5"/>
      <c r="AE260" s="5"/>
      <c r="AG260" s="65"/>
    </row>
    <row r="261" spans="1:33" x14ac:dyDescent="0.3">
      <c r="A261" s="7">
        <v>43825</v>
      </c>
      <c r="B261" s="1" t="s">
        <v>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87"/>
      <c r="O261" s="87"/>
      <c r="P261" s="87"/>
      <c r="Q261" s="87"/>
      <c r="R261" s="87"/>
      <c r="S261" s="87"/>
      <c r="T261" s="87"/>
      <c r="V261" s="4"/>
      <c r="W261" s="4"/>
      <c r="X261" s="4"/>
      <c r="Y261" s="4"/>
      <c r="Z261" s="92" t="e">
        <f>VLOOKUP(A261,[2]!DailyRoster,24,FALSE)</f>
        <v>#N/A</v>
      </c>
      <c r="AA261" s="5"/>
      <c r="AB261" s="5"/>
      <c r="AC261" s="5"/>
      <c r="AD261" s="5"/>
      <c r="AE261" s="5"/>
      <c r="AG261" s="65"/>
    </row>
    <row r="262" spans="1:33" x14ac:dyDescent="0.3">
      <c r="A262" s="7">
        <v>43826</v>
      </c>
      <c r="B262" s="1" t="s">
        <v>7</v>
      </c>
      <c r="C262" s="2"/>
      <c r="D262" s="2"/>
      <c r="E262" s="3"/>
      <c r="F262" s="3"/>
      <c r="G262" s="3"/>
      <c r="H262" s="2"/>
      <c r="I262" s="2"/>
      <c r="J262" s="2"/>
      <c r="K262" s="3"/>
      <c r="L262" s="3"/>
      <c r="M262" s="3"/>
      <c r="N262" s="87"/>
      <c r="O262" s="87"/>
      <c r="P262" s="87"/>
      <c r="Q262" s="87"/>
      <c r="R262" s="87"/>
      <c r="S262" s="87"/>
      <c r="T262" s="87"/>
      <c r="V262" s="4"/>
      <c r="W262" s="4"/>
      <c r="X262" s="4"/>
      <c r="Y262" s="4"/>
      <c r="Z262" s="92" t="e">
        <f>VLOOKUP(A262,[2]!DailyRoster,24,FALSE)</f>
        <v>#N/A</v>
      </c>
      <c r="AA262" s="5"/>
      <c r="AB262" s="5"/>
      <c r="AC262" s="5"/>
      <c r="AD262" s="5"/>
      <c r="AE262" s="5"/>
      <c r="AG262" s="65"/>
    </row>
    <row r="263" spans="1:33" x14ac:dyDescent="0.3">
      <c r="A263" s="7">
        <v>43829</v>
      </c>
      <c r="B263" s="1" t="s">
        <v>3</v>
      </c>
      <c r="C263" s="2"/>
      <c r="D263" s="2"/>
      <c r="E263" s="3"/>
      <c r="F263" s="3"/>
      <c r="G263" s="3"/>
      <c r="H263" s="2"/>
      <c r="I263" s="2"/>
      <c r="J263" s="2"/>
      <c r="K263" s="3"/>
      <c r="L263" s="3"/>
      <c r="M263" s="3"/>
      <c r="N263" s="87"/>
      <c r="O263" s="87"/>
      <c r="P263" s="87"/>
      <c r="Q263" s="87"/>
      <c r="R263" s="87"/>
      <c r="S263" s="87"/>
      <c r="T263" s="87"/>
      <c r="V263" s="4"/>
      <c r="W263" s="4"/>
      <c r="X263" s="4"/>
      <c r="Y263" s="4"/>
      <c r="Z263" s="92" t="e">
        <f>VLOOKUP(A263,[2]!DailyRoster,24,FALSE)</f>
        <v>#N/A</v>
      </c>
      <c r="AA263" s="5"/>
      <c r="AB263" s="5"/>
      <c r="AC263" s="5"/>
      <c r="AD263" s="5"/>
      <c r="AE263" s="5"/>
      <c r="AG263" s="65"/>
    </row>
    <row r="264" spans="1:33" x14ac:dyDescent="0.3">
      <c r="A264" s="7">
        <v>43830</v>
      </c>
      <c r="B264" s="1" t="s">
        <v>4</v>
      </c>
      <c r="C264" s="2"/>
      <c r="D264" s="2"/>
      <c r="E264" s="3"/>
      <c r="F264" s="3"/>
      <c r="G264" s="3"/>
      <c r="H264" s="2"/>
      <c r="I264" s="2"/>
      <c r="J264" s="2"/>
      <c r="K264" s="3"/>
      <c r="L264" s="3"/>
      <c r="M264" s="3"/>
      <c r="N264" s="87" t="s">
        <v>54</v>
      </c>
      <c r="O264" s="87"/>
      <c r="P264" s="87"/>
      <c r="Q264" s="87"/>
      <c r="R264" s="87"/>
      <c r="S264" s="87"/>
      <c r="T264" s="87"/>
      <c r="V264" s="4"/>
      <c r="W264" s="4"/>
      <c r="X264" s="4"/>
      <c r="Y264" s="4"/>
      <c r="Z264" s="92" t="e">
        <f>VLOOKUP(A264,[2]!DailyRoster,24,FALSE)</f>
        <v>#N/A</v>
      </c>
      <c r="AA264" s="5"/>
      <c r="AB264" s="5"/>
      <c r="AC264" s="5"/>
      <c r="AD264" s="5"/>
      <c r="AE264" s="5"/>
      <c r="AG264" s="65"/>
    </row>
    <row r="265" spans="1:33" x14ac:dyDescent="0.3">
      <c r="A265" s="7">
        <v>43466</v>
      </c>
      <c r="B265" s="1" t="s">
        <v>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87"/>
      <c r="O265" s="87"/>
      <c r="P265" s="87"/>
      <c r="Q265" s="87"/>
      <c r="R265" s="87"/>
      <c r="S265" s="87"/>
      <c r="T265" s="87"/>
      <c r="V265" s="4"/>
      <c r="W265" s="4"/>
      <c r="X265" s="4"/>
      <c r="Y265" s="4"/>
      <c r="Z265" s="92">
        <f>VLOOKUP(A265,[2]!DailyRoster,24,FALSE)</f>
        <v>0</v>
      </c>
      <c r="AA265" s="5"/>
      <c r="AB265" s="5"/>
      <c r="AC265" s="5"/>
      <c r="AD265" s="5"/>
      <c r="AE265" s="5"/>
      <c r="AG265" s="65"/>
    </row>
    <row r="266" spans="1:33" x14ac:dyDescent="0.3">
      <c r="A266" s="7">
        <v>43467</v>
      </c>
      <c r="B266" s="1" t="s">
        <v>5</v>
      </c>
      <c r="C266" s="2"/>
      <c r="D266" s="2"/>
      <c r="E266" s="3"/>
      <c r="F266" s="3"/>
      <c r="G266" s="3"/>
      <c r="H266" s="2"/>
      <c r="I266" s="2"/>
      <c r="J266" s="2"/>
      <c r="K266" s="3"/>
      <c r="L266" s="3"/>
      <c r="M266" s="3"/>
      <c r="N266" s="87"/>
      <c r="O266" s="87"/>
      <c r="P266" s="87"/>
      <c r="Q266" s="87"/>
      <c r="R266" s="87"/>
      <c r="S266" s="87"/>
      <c r="T266" s="87"/>
      <c r="V266" s="4"/>
      <c r="W266" s="4"/>
      <c r="X266" s="4"/>
      <c r="Y266" s="4"/>
      <c r="Z266" s="92">
        <f>VLOOKUP(A266,[2]!DailyRoster,24,FALSE)</f>
        <v>0</v>
      </c>
      <c r="AA266" s="5"/>
      <c r="AB266" s="5"/>
      <c r="AC266" s="5"/>
      <c r="AD266" s="5"/>
      <c r="AE266" s="5"/>
      <c r="AG266" s="65"/>
    </row>
    <row r="267" spans="1:33" x14ac:dyDescent="0.3">
      <c r="A267" s="7">
        <v>43468</v>
      </c>
      <c r="B267" s="1" t="s">
        <v>6</v>
      </c>
      <c r="C267" s="2"/>
      <c r="D267" s="2"/>
      <c r="E267" s="3"/>
      <c r="F267" s="3"/>
      <c r="G267" s="3"/>
      <c r="H267" s="3"/>
      <c r="I267" s="2"/>
      <c r="J267" s="2"/>
      <c r="K267" s="3"/>
      <c r="L267" s="3"/>
      <c r="M267" s="3"/>
      <c r="N267" s="87"/>
      <c r="O267" s="87"/>
      <c r="P267" s="87"/>
      <c r="Q267" s="87"/>
      <c r="R267" s="87"/>
      <c r="S267" s="87"/>
      <c r="T267" s="87"/>
      <c r="V267" s="4"/>
      <c r="W267" s="4"/>
      <c r="X267" s="4"/>
      <c r="Y267" s="4"/>
      <c r="Z267" s="92">
        <f>VLOOKUP(A267,[2]!DailyRoster,24,FALSE)</f>
        <v>0</v>
      </c>
      <c r="AA267" s="5"/>
      <c r="AB267" s="5" t="s">
        <v>63</v>
      </c>
      <c r="AC267" s="5"/>
      <c r="AD267" s="5"/>
      <c r="AE267" s="5"/>
      <c r="AG267" s="65"/>
    </row>
    <row r="268" spans="1:33" x14ac:dyDescent="0.3">
      <c r="A268" s="7">
        <v>43469</v>
      </c>
      <c r="B268" s="1" t="s">
        <v>7</v>
      </c>
      <c r="C268" s="2"/>
      <c r="D268" s="2"/>
      <c r="E268" s="3"/>
      <c r="F268" s="3"/>
      <c r="G268" s="3"/>
      <c r="H268" s="3"/>
      <c r="I268" s="2"/>
      <c r="J268" s="2"/>
      <c r="K268" s="3"/>
      <c r="L268" s="3"/>
      <c r="M268" s="3"/>
      <c r="N268" s="87"/>
      <c r="O268" s="87"/>
      <c r="P268" s="87"/>
      <c r="Q268" s="87"/>
      <c r="R268" s="87"/>
      <c r="S268" s="87"/>
      <c r="T268" s="87"/>
      <c r="V268" s="4" t="s">
        <v>54</v>
      </c>
      <c r="W268" s="4"/>
      <c r="X268" s="4"/>
      <c r="Y268" s="4"/>
      <c r="Z268" s="92">
        <f>VLOOKUP(A268,[2]!DailyRoster,24,FALSE)</f>
        <v>0</v>
      </c>
      <c r="AA268" s="5"/>
      <c r="AB268" s="5" t="s">
        <v>63</v>
      </c>
      <c r="AC268" s="5"/>
      <c r="AD268" s="5"/>
      <c r="AE268" s="5"/>
      <c r="AG268" s="65"/>
    </row>
    <row r="269" spans="1:33" x14ac:dyDescent="0.3">
      <c r="A269" s="7">
        <v>43472</v>
      </c>
      <c r="B269" s="1" t="s">
        <v>3</v>
      </c>
      <c r="C269" s="2"/>
      <c r="D269" s="2"/>
      <c r="E269" s="3"/>
      <c r="F269" s="3"/>
      <c r="G269" s="3"/>
      <c r="H269" s="2"/>
      <c r="I269" s="2"/>
      <c r="J269" s="2"/>
      <c r="K269" s="3"/>
      <c r="L269" s="3"/>
      <c r="M269" s="3"/>
      <c r="N269" s="87"/>
      <c r="O269" s="87"/>
      <c r="P269" s="87"/>
      <c r="Q269" s="87"/>
      <c r="R269" s="87"/>
      <c r="S269" s="87"/>
      <c r="T269" s="87"/>
      <c r="V269" s="4"/>
      <c r="W269" s="4"/>
      <c r="X269" s="4"/>
      <c r="Y269" s="4"/>
      <c r="Z269" s="92">
        <f>VLOOKUP(A269,[2]!DailyRoster,24,FALSE)</f>
        <v>0</v>
      </c>
      <c r="AA269" s="5"/>
      <c r="AB269" s="5"/>
      <c r="AC269" s="5"/>
      <c r="AD269" s="5"/>
      <c r="AE269" s="5"/>
      <c r="AG269" s="65"/>
    </row>
    <row r="270" spans="1:33" x14ac:dyDescent="0.3">
      <c r="A270" s="7">
        <v>43473</v>
      </c>
      <c r="B270" s="1" t="s">
        <v>4</v>
      </c>
      <c r="C270" s="2"/>
      <c r="D270" s="2"/>
      <c r="E270" s="3"/>
      <c r="F270" s="3"/>
      <c r="G270" s="3"/>
      <c r="H270" s="2"/>
      <c r="I270" s="2"/>
      <c r="J270" s="2"/>
      <c r="K270" s="3"/>
      <c r="L270" s="3"/>
      <c r="M270" s="3"/>
      <c r="N270" s="87"/>
      <c r="O270" s="87"/>
      <c r="P270" s="87"/>
      <c r="Q270" s="87"/>
      <c r="R270" s="87"/>
      <c r="S270" s="87"/>
      <c r="T270" s="87"/>
      <c r="V270" s="4"/>
      <c r="W270" s="4"/>
      <c r="X270" s="4"/>
      <c r="Y270" s="4"/>
      <c r="Z270" s="92">
        <f>VLOOKUP(A270,[2]!DailyRoster,24,FALSE)</f>
        <v>0</v>
      </c>
      <c r="AA270" s="5"/>
      <c r="AB270" s="5"/>
      <c r="AC270" s="5"/>
      <c r="AD270" s="5"/>
      <c r="AE270" s="5"/>
      <c r="AG270" s="65"/>
    </row>
    <row r="274" spans="2:2" x14ac:dyDescent="0.3">
      <c r="B274" t="s">
        <v>17</v>
      </c>
    </row>
    <row r="275" spans="2:2" x14ac:dyDescent="0.3">
      <c r="B275" t="s">
        <v>18</v>
      </c>
    </row>
    <row r="276" spans="2:2" x14ac:dyDescent="0.3">
      <c r="B276" t="s">
        <v>19</v>
      </c>
    </row>
    <row r="277" spans="2:2" x14ac:dyDescent="0.3">
      <c r="B277" t="s">
        <v>20</v>
      </c>
    </row>
    <row r="278" spans="2:2" x14ac:dyDescent="0.3">
      <c r="B278" t="s">
        <v>21</v>
      </c>
    </row>
    <row r="279" spans="2:2" x14ac:dyDescent="0.3">
      <c r="B279" t="s">
        <v>22</v>
      </c>
    </row>
    <row r="280" spans="2:2" x14ac:dyDescent="0.3">
      <c r="B280" t="s">
        <v>44</v>
      </c>
    </row>
    <row r="281" spans="2:2" x14ac:dyDescent="0.3">
      <c r="B281" t="s">
        <v>42</v>
      </c>
    </row>
    <row r="282" spans="2:2" x14ac:dyDescent="0.3">
      <c r="B282" t="s">
        <v>43</v>
      </c>
    </row>
    <row r="283" spans="2:2" x14ac:dyDescent="0.3">
      <c r="B283" t="s">
        <v>51</v>
      </c>
    </row>
    <row r="284" spans="2:2" x14ac:dyDescent="0.3">
      <c r="B284" t="s">
        <v>52</v>
      </c>
    </row>
  </sheetData>
  <conditionalFormatting sqref="A1:AG2 A3:B3 U3:AG3 A265:Y270 B5:Y7 A4:AG4 B8:H12 C13:H22 H8:Y22 Z5:AG270 C23:Y264 A5:A132 B13:B132 A138:B264">
    <cfRule type="containsText" dxfId="37" priority="11" operator="containsText" text="qq">
      <formula>NOT(ISERROR(SEARCH("qq",A1)))</formula>
    </cfRule>
    <cfRule type="containsText" dxfId="36" priority="12" operator="containsText" text="Public Holiday">
      <formula>NOT(ISERROR(SEARCH("Public Holiday",A1)))</formula>
    </cfRule>
    <cfRule type="containsText" dxfId="35" priority="13" operator="containsText" text="blank">
      <formula>NOT(ISERROR(SEARCH("blank",A1)))</formula>
    </cfRule>
  </conditionalFormatting>
  <conditionalFormatting sqref="C3:T3">
    <cfRule type="containsText" dxfId="34" priority="9" operator="containsText" text="COVER">
      <formula>NOT(ISERROR(SEARCH("COVER",C3)))</formula>
    </cfRule>
    <cfRule type="containsText" dxfId="33" priority="10" operator="containsText" text="blank">
      <formula>NOT(ISERROR(SEARCH("blank",C3)))</formula>
    </cfRule>
  </conditionalFormatting>
  <conditionalFormatting sqref="A133:B137">
    <cfRule type="containsText" dxfId="32" priority="1" operator="containsText" text="qq">
      <formula>NOT(ISERROR(SEARCH("qq",A133)))</formula>
    </cfRule>
    <cfRule type="containsText" dxfId="31" priority="2" operator="containsText" text="Public Holiday">
      <formula>NOT(ISERROR(SEARCH("Public Holiday",A133)))</formula>
    </cfRule>
    <cfRule type="containsText" dxfId="30" priority="3" operator="containsText" text="blank">
      <formula>NOT(ISERROR(SEARCH("blank",A133)))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topLeftCell="A30" zoomScaleNormal="100" workbookViewId="0">
      <selection activeCell="A51" sqref="A51:XFD53"/>
    </sheetView>
  </sheetViews>
  <sheetFormatPr defaultColWidth="8.75" defaultRowHeight="16.5" x14ac:dyDescent="0.3"/>
  <cols>
    <col min="1" max="1" width="30.875" style="16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3"/>
      <c r="B1" s="77"/>
      <c r="C1" s="77"/>
      <c r="D1" s="77"/>
      <c r="E1" s="77"/>
      <c r="F1" s="104" t="s">
        <v>25</v>
      </c>
      <c r="G1" s="105"/>
    </row>
    <row r="2" spans="1:9" ht="54" customHeight="1" x14ac:dyDescent="0.7">
      <c r="A2" s="14"/>
      <c r="B2" s="74"/>
      <c r="C2" s="75">
        <v>2017</v>
      </c>
      <c r="D2" s="76" t="s">
        <v>57</v>
      </c>
      <c r="E2" s="74"/>
      <c r="F2" s="99" t="str">
        <f>'Daily Roster'!A1</f>
        <v>CRITICAL CARE TEAM</v>
      </c>
      <c r="G2" s="100"/>
      <c r="H2" s="9"/>
      <c r="I2" s="10"/>
    </row>
    <row r="3" spans="1:9" ht="14.25" customHeight="1" x14ac:dyDescent="0.3">
      <c r="A3" s="14"/>
      <c r="B3" s="11"/>
      <c r="C3" s="17" t="s">
        <v>1</v>
      </c>
      <c r="D3" s="20" t="str">
        <f t="shared" ref="D3:I3" si="0">UPPER(TEXT(D4,"dddd"))</f>
        <v>TUESDAY</v>
      </c>
      <c r="E3" s="17" t="str">
        <f t="shared" si="0"/>
        <v>WEDNESDAY</v>
      </c>
      <c r="F3" s="23" t="str">
        <f t="shared" si="0"/>
        <v>THURSDAY</v>
      </c>
      <c r="G3" s="24" t="str">
        <f t="shared" si="0"/>
        <v>FRIDAY</v>
      </c>
      <c r="H3" s="43" t="str">
        <f t="shared" si="0"/>
        <v>SATURDAY</v>
      </c>
      <c r="I3" s="24" t="str">
        <f t="shared" si="0"/>
        <v>SUNDAY</v>
      </c>
    </row>
    <row r="4" spans="1:9" ht="16.5" customHeight="1" x14ac:dyDescent="0.3">
      <c r="A4" s="26"/>
      <c r="B4" s="28"/>
      <c r="C4" s="50">
        <f t="array" ref="C4:I4">Days+1+DATE(Calendar1Year,Calendar1MonthOption,1)-WEEKDAY(DATE(Calendar1Year,Calendar1MonthOption,1),WeekdayOption)</f>
        <v>42912</v>
      </c>
      <c r="D4" s="51">
        <v>42913</v>
      </c>
      <c r="E4" s="50">
        <v>42914</v>
      </c>
      <c r="F4" s="51">
        <v>42915</v>
      </c>
      <c r="G4" s="52">
        <v>42916</v>
      </c>
      <c r="H4" s="34">
        <v>42917</v>
      </c>
      <c r="I4" s="33">
        <v>42918</v>
      </c>
    </row>
    <row r="5" spans="1:9" x14ac:dyDescent="0.3">
      <c r="A5" s="14" t="str">
        <f>'Daily Roster'!$C$3</f>
        <v>ICU</v>
      </c>
      <c r="B5" s="6"/>
      <c r="C5" s="47" t="e">
        <f>VLOOKUP(C$4,DailyRoster,3,FALSE)</f>
        <v>#N/A</v>
      </c>
      <c r="D5" s="47" t="e">
        <f>VLOOKUP(D$4,DailyRoster,3,FALSE)</f>
        <v>#N/A</v>
      </c>
      <c r="E5" s="47" t="e">
        <f>VLOOKUP(E$4,DailyRoster,3,FALSE)</f>
        <v>#N/A</v>
      </c>
      <c r="F5" s="47" t="e">
        <f>VLOOKUP(F$4,DailyRoster,3,FALSE)</f>
        <v>#N/A</v>
      </c>
      <c r="G5" s="48" t="e">
        <f>VLOOKUP(G$4,DailyRoster,3,FALSE)</f>
        <v>#N/A</v>
      </c>
      <c r="H5" s="44"/>
      <c r="I5" s="25"/>
    </row>
    <row r="6" spans="1:9" x14ac:dyDescent="0.3">
      <c r="A6" s="14" t="str">
        <f>'Daily Roster'!$D$3</f>
        <v>ICU / CARDIOLOGY</v>
      </c>
      <c r="B6" s="6"/>
      <c r="C6" s="47" t="e">
        <f>VLOOKUP(C$4,DailyRoster,4,FALSE)</f>
        <v>#N/A</v>
      </c>
      <c r="D6" s="47" t="e">
        <f>VLOOKUP(D$4,DailyRoster,4,FALSE)</f>
        <v>#N/A</v>
      </c>
      <c r="E6" s="47" t="e">
        <f>VLOOKUP(E$4,DailyRoster,4,FALSE)</f>
        <v>#N/A</v>
      </c>
      <c r="F6" s="47" t="e">
        <f>VLOOKUP(F$4,DailyRoster,4,FALSE)</f>
        <v>#N/A</v>
      </c>
      <c r="G6" s="48" t="e">
        <f>VLOOKUP(G$4,DailyRoster,4,FALSE)</f>
        <v>#N/A</v>
      </c>
      <c r="H6" s="44"/>
      <c r="I6" s="25"/>
    </row>
    <row r="7" spans="1:9" x14ac:dyDescent="0.3">
      <c r="A7" s="14" t="str">
        <f>'Daily Roster'!$E$3</f>
        <v>(8am-4.30pm) CARDIOLOGY</v>
      </c>
      <c r="B7" s="6"/>
      <c r="C7" s="47" t="e">
        <f>VLOOKUP(C$4,DailyRoster,5,FALSE)</f>
        <v>#N/A</v>
      </c>
      <c r="D7" s="47" t="e">
        <f>VLOOKUP(D$4,DailyRoster,5,FALSE)</f>
        <v>#N/A</v>
      </c>
      <c r="E7" s="47" t="e">
        <f>VLOOKUP(E$4,DailyRoster,5,FALSE)</f>
        <v>#N/A</v>
      </c>
      <c r="F7" s="47" t="e">
        <f>VLOOKUP(F$4,DailyRoster,5,FALSE)</f>
        <v>#N/A</v>
      </c>
      <c r="G7" s="48" t="e">
        <f>VLOOKUP(G$4,DailyRoster,5,FALSE)</f>
        <v>#N/A</v>
      </c>
      <c r="H7" s="44"/>
      <c r="I7" s="25"/>
    </row>
    <row r="8" spans="1:9" x14ac:dyDescent="0.3">
      <c r="A8" s="14" t="str">
        <f>'Daily Roster'!$F$3</f>
        <v xml:space="preserve">(8am-4.30pm) CTS </v>
      </c>
      <c r="B8" s="6"/>
      <c r="C8" s="47" t="e">
        <f>VLOOKUP(C$4,DailyRoster,6,FALSE)</f>
        <v>#N/A</v>
      </c>
      <c r="D8" s="47" t="e">
        <f>VLOOKUP(D$4,DailyRoster,6,FALSE)</f>
        <v>#N/A</v>
      </c>
      <c r="E8" s="47" t="e">
        <f>VLOOKUP(E$4,DailyRoster,6,FALSE)</f>
        <v>#N/A</v>
      </c>
      <c r="F8" s="47" t="e">
        <f>VLOOKUP(F$4,DailyRoster,6,FALSE)</f>
        <v>#N/A</v>
      </c>
      <c r="G8" s="48" t="e">
        <f>VLOOKUP(G$4,DailyRoster,6,FALSE)</f>
        <v>#N/A</v>
      </c>
      <c r="H8" s="44"/>
      <c r="I8" s="25"/>
    </row>
    <row r="9" spans="1:9" x14ac:dyDescent="0.3">
      <c r="A9" s="14" t="str">
        <f>'Daily Roster'!$G$3</f>
        <v>(8am-4.30pm) EMERGENCY</v>
      </c>
      <c r="B9" s="6"/>
      <c r="C9" s="47" t="e">
        <f t="shared" ref="C9:I9" si="1">VLOOKUP(C$4,DailyRoster,7,FALSE)</f>
        <v>#N/A</v>
      </c>
      <c r="D9" s="47" t="e">
        <f t="shared" si="1"/>
        <v>#N/A</v>
      </c>
      <c r="E9" s="47" t="e">
        <f t="shared" si="1"/>
        <v>#N/A</v>
      </c>
      <c r="F9" s="47" t="e">
        <f t="shared" si="1"/>
        <v>#N/A</v>
      </c>
      <c r="G9" s="48" t="e">
        <f t="shared" si="1"/>
        <v>#N/A</v>
      </c>
      <c r="H9" s="79" t="e">
        <f t="shared" si="1"/>
        <v>#N/A</v>
      </c>
      <c r="I9" s="47" t="e">
        <f t="shared" si="1"/>
        <v>#N/A</v>
      </c>
    </row>
    <row r="10" spans="1:9" x14ac:dyDescent="0.3">
      <c r="A10" s="14" t="str">
        <f>'Daily Roster'!$H$3</f>
        <v>EMERGENCY / DISPENSARY</v>
      </c>
      <c r="B10" s="6"/>
      <c r="C10" s="47" t="e">
        <f>VLOOKUP(C$4,DailyRoster,8,FALSE)</f>
        <v>#N/A</v>
      </c>
      <c r="D10" s="47" t="e">
        <f>VLOOKUP(D$4,DailyRoster,8,FALSE)</f>
        <v>#N/A</v>
      </c>
      <c r="E10" s="47" t="e">
        <f>VLOOKUP(E$4,DailyRoster,8,FALSE)</f>
        <v>#N/A</v>
      </c>
      <c r="F10" s="47" t="e">
        <f>VLOOKUP(F$4,DailyRoster,8,FALSE)</f>
        <v>#N/A</v>
      </c>
      <c r="G10" s="48" t="e">
        <f>VLOOKUP(G$4,DailyRoster,8,FALSE)</f>
        <v>#N/A</v>
      </c>
      <c r="H10" s="44"/>
      <c r="I10" s="25"/>
    </row>
    <row r="11" spans="1:9" x14ac:dyDescent="0.3">
      <c r="A11" s="14" t="str">
        <f>'Daily Roster'!$I$3</f>
        <v>Critical care support</v>
      </c>
      <c r="B11" s="6"/>
      <c r="C11" s="47" t="e">
        <f>VLOOKUP(C$4,DailyRoster,9,FALSE)</f>
        <v>#N/A</v>
      </c>
      <c r="D11" s="47" t="e">
        <f>VLOOKUP(D$4,DailyRoster,9,FALSE)</f>
        <v>#N/A</v>
      </c>
      <c r="E11" s="47" t="e">
        <f>VLOOKUP(E$4,DailyRoster,9,FALSE)</f>
        <v>#N/A</v>
      </c>
      <c r="F11" s="47" t="e">
        <f>VLOOKUP(F$4,DailyRoster,9,FALSE)</f>
        <v>#N/A</v>
      </c>
      <c r="G11" s="48" t="e">
        <f>VLOOKUP(G$4,DailyRoster,9,FALSE)</f>
        <v>#N/A</v>
      </c>
      <c r="H11" s="44"/>
      <c r="I11" s="25"/>
    </row>
    <row r="12" spans="1:9" x14ac:dyDescent="0.3">
      <c r="A12" s="14" t="str">
        <f>'Daily Roster'!$J$3</f>
        <v>Resident assessment</v>
      </c>
      <c r="B12" s="6"/>
      <c r="C12" s="47" t="e">
        <f>VLOOKUP(C$4,DailyRoster,10,FALSE)</f>
        <v>#N/A</v>
      </c>
      <c r="D12" s="47" t="e">
        <f>VLOOKUP(D$4,DailyRoster,10,FALSE)</f>
        <v>#N/A</v>
      </c>
      <c r="E12" s="47" t="e">
        <f>VLOOKUP(E$4,DailyRoster,10,FALSE)</f>
        <v>#N/A</v>
      </c>
      <c r="F12" s="47" t="e">
        <f>VLOOKUP(F$4,DailyRoster,10,FALSE)</f>
        <v>#N/A</v>
      </c>
      <c r="G12" s="48" t="e">
        <f>VLOOKUP(G$4,DailyRoster,10,FALSE)</f>
        <v>#N/A</v>
      </c>
      <c r="H12" s="44"/>
      <c r="I12" s="25"/>
    </row>
    <row r="13" spans="1:9" x14ac:dyDescent="0.3">
      <c r="A13" s="14" t="str">
        <f>'Daily Roster'!$K$3</f>
        <v>INTERN</v>
      </c>
      <c r="B13" s="6"/>
      <c r="C13" s="47" t="e">
        <f>VLOOKUP(C$4,DailyRoster,11,FALSE)</f>
        <v>#N/A</v>
      </c>
      <c r="D13" s="47" t="e">
        <f>VLOOKUP(D$4,DailyRoster,11,FALSE)</f>
        <v>#N/A</v>
      </c>
      <c r="E13" s="47" t="e">
        <f>VLOOKUP(E$4,DailyRoster,11,FALSE)</f>
        <v>#N/A</v>
      </c>
      <c r="F13" s="47" t="e">
        <f>VLOOKUP(F$4,DailyRoster,11,FALSE)</f>
        <v>#N/A</v>
      </c>
      <c r="G13" s="48" t="e">
        <f>VLOOKUP(G$4,DailyRoster,11,FALSE)</f>
        <v>#N/A</v>
      </c>
      <c r="H13" s="44"/>
      <c r="I13" s="25"/>
    </row>
    <row r="14" spans="1:9" x14ac:dyDescent="0.3">
      <c r="A14" s="14" t="str">
        <f>'Daily Roster'!$L$3</f>
        <v>CTS Training</v>
      </c>
      <c r="B14" s="6"/>
      <c r="C14" s="47" t="e">
        <f>VLOOKUP(C$4,DailyRoster,12,FALSE)</f>
        <v>#N/A</v>
      </c>
      <c r="D14" s="47" t="e">
        <f>VLOOKUP(D$4,DailyRoster,12,FALSE)</f>
        <v>#N/A</v>
      </c>
      <c r="E14" s="47" t="e">
        <f>VLOOKUP(E$4,DailyRoster,12,FALSE)</f>
        <v>#N/A</v>
      </c>
      <c r="F14" s="47" t="e">
        <f>VLOOKUP(F$4,DailyRoster,12,FALSE)</f>
        <v>#N/A</v>
      </c>
      <c r="G14" s="48" t="e">
        <f>VLOOKUP(G$4,DailyRoster,12,FALSE)</f>
        <v>#N/A</v>
      </c>
      <c r="H14" s="44"/>
      <c r="I14" s="25"/>
    </row>
    <row r="15" spans="1:9" x14ac:dyDescent="0.3">
      <c r="A15" s="14" t="str">
        <f>'Daily Roster'!$M$3</f>
        <v>STUDENT/INTERN</v>
      </c>
      <c r="B15" s="6"/>
      <c r="C15" s="47" t="e">
        <f>VLOOKUP(C$4,DailyRoster,13,FALSE)</f>
        <v>#N/A</v>
      </c>
      <c r="D15" s="47" t="e">
        <f>VLOOKUP(D$4,DailyRoster,13,FALSE)</f>
        <v>#N/A</v>
      </c>
      <c r="E15" s="47" t="e">
        <f>VLOOKUP(E$4,DailyRoster,13,FALSE)</f>
        <v>#N/A</v>
      </c>
      <c r="F15" s="47" t="e">
        <f>VLOOKUP(F$4,DailyRoster,13,FALSE)</f>
        <v>#N/A</v>
      </c>
      <c r="G15" s="48" t="e">
        <f>VLOOKUP(G$4,DailyRoster,13,FALSE)</f>
        <v>#N/A</v>
      </c>
      <c r="H15" s="44"/>
      <c r="I15" s="25"/>
    </row>
    <row r="16" spans="1:9" x14ac:dyDescent="0.3">
      <c r="A16" s="14">
        <f>'Daily Roster'!$N$3</f>
        <v>0</v>
      </c>
      <c r="B16" s="6"/>
      <c r="C16" s="47" t="e">
        <f>VLOOKUP(C$4,DailyRoster,14,FALSE)</f>
        <v>#N/A</v>
      </c>
      <c r="D16" s="47" t="e">
        <f>VLOOKUP(D$4,DailyRoster,14,FALSE)</f>
        <v>#N/A</v>
      </c>
      <c r="E16" s="47" t="e">
        <f>VLOOKUP(E$4,DailyRoster,14,FALSE)</f>
        <v>#N/A</v>
      </c>
      <c r="F16" s="47" t="e">
        <f>VLOOKUP(F$4,DailyRoster,14,FALSE)</f>
        <v>#N/A</v>
      </c>
      <c r="G16" s="48" t="e">
        <f>VLOOKUP(G$4,DailyRoster,14,FALSE)</f>
        <v>#N/A</v>
      </c>
      <c r="H16" s="44"/>
      <c r="I16" s="25"/>
    </row>
    <row r="17" spans="1:9" x14ac:dyDescent="0.3">
      <c r="A17" s="14" t="str">
        <f>'Daily Roster'!$O$3</f>
        <v>INTERN</v>
      </c>
      <c r="B17" s="6"/>
      <c r="C17" s="47" t="e">
        <f>VLOOKUP(C$4,DailyRoster,15,FALSE)</f>
        <v>#N/A</v>
      </c>
      <c r="D17" s="47" t="e">
        <f>VLOOKUP(D$4,DailyRoster,15,FALSE)</f>
        <v>#N/A</v>
      </c>
      <c r="E17" s="47" t="e">
        <f>VLOOKUP(E$4,DailyRoster,15,FALSE)</f>
        <v>#N/A</v>
      </c>
      <c r="F17" s="47" t="e">
        <f>VLOOKUP(F$4,DailyRoster,15,FALSE)</f>
        <v>#N/A</v>
      </c>
      <c r="G17" s="48" t="e">
        <f>VLOOKUP(G$4,DailyRoster,15,FALSE)</f>
        <v>#N/A</v>
      </c>
      <c r="H17" s="44"/>
      <c r="I17" s="25"/>
    </row>
    <row r="18" spans="1:9" x14ac:dyDescent="0.3">
      <c r="A18" s="14" t="str">
        <f>'Daily Roster'!$P$3</f>
        <v>[PHARMACY ROLE]</v>
      </c>
      <c r="B18" s="6"/>
      <c r="C18" s="47" t="e">
        <f>VLOOKUP(C$4,DailyRoster,16,FALSE)</f>
        <v>#N/A</v>
      </c>
      <c r="D18" s="47" t="e">
        <f>VLOOKUP(D$4,DailyRoster,16,FALSE)</f>
        <v>#N/A</v>
      </c>
      <c r="E18" s="47" t="e">
        <f>VLOOKUP(E$4,DailyRoster,16,FALSE)</f>
        <v>#N/A</v>
      </c>
      <c r="F18" s="47" t="e">
        <f>VLOOKUP(F$4,DailyRoster,16,FALSE)</f>
        <v>#N/A</v>
      </c>
      <c r="G18" s="48" t="e">
        <f>VLOOKUP(G$4,DailyRoster,16,FALSE)</f>
        <v>#N/A</v>
      </c>
      <c r="H18" s="21"/>
      <c r="I18" s="29"/>
    </row>
    <row r="19" spans="1:9" x14ac:dyDescent="0.3">
      <c r="A19" s="14" t="str">
        <f>'Daily Roster'!$Q$3</f>
        <v>EMR</v>
      </c>
      <c r="B19" s="6"/>
      <c r="C19" s="47" t="e">
        <f>VLOOKUP(C$4,DailyRoster,17,FALSE)</f>
        <v>#N/A</v>
      </c>
      <c r="D19" s="47" t="e">
        <f>VLOOKUP(D$4,DailyRoster,17,FALSE)</f>
        <v>#N/A</v>
      </c>
      <c r="E19" s="47" t="e">
        <f>VLOOKUP(E$4,DailyRoster,17,FALSE)</f>
        <v>#N/A</v>
      </c>
      <c r="F19" s="47" t="e">
        <f>VLOOKUP(F$4,DailyRoster,17,FALSE)</f>
        <v>#N/A</v>
      </c>
      <c r="G19" s="48" t="e">
        <f>VLOOKUP(G$4,DailyRoster,17,FALSE)</f>
        <v>#N/A</v>
      </c>
      <c r="H19" s="21"/>
      <c r="I19" s="29"/>
    </row>
    <row r="20" spans="1:9" x14ac:dyDescent="0.3">
      <c r="A20" s="14" t="str">
        <f>'Daily Roster'!$R$3</f>
        <v>[PHARMACY ROLE]</v>
      </c>
      <c r="B20" s="6"/>
      <c r="C20" s="47" t="e">
        <f>VLOOKUP(C$4,DailyRoster,18,FALSE)</f>
        <v>#N/A</v>
      </c>
      <c r="D20" s="47" t="e">
        <f>VLOOKUP(D$4,DailyRoster,18,FALSE)</f>
        <v>#N/A</v>
      </c>
      <c r="E20" s="47" t="e">
        <f>VLOOKUP(E$4,DailyRoster,18,FALSE)</f>
        <v>#N/A</v>
      </c>
      <c r="F20" s="47" t="e">
        <f>VLOOKUP(F$4,DailyRoster,18,FALSE)</f>
        <v>#N/A</v>
      </c>
      <c r="G20" s="48" t="e">
        <f>VLOOKUP(G$4,DailyRoster,18,FALSE)</f>
        <v>#N/A</v>
      </c>
      <c r="H20" s="21"/>
      <c r="I20" s="29"/>
    </row>
    <row r="21" spans="1:9" x14ac:dyDescent="0.3">
      <c r="A21" s="14" t="str">
        <f>'Daily Roster'!$S$3</f>
        <v>[PHARMACY ROLE]</v>
      </c>
      <c r="B21" s="6"/>
      <c r="C21" s="47" t="e">
        <f>VLOOKUP(C$4,DailyRoster,19,FALSE)</f>
        <v>#N/A</v>
      </c>
      <c r="D21" s="47" t="e">
        <f>VLOOKUP(D$4,DailyRoster,19,FALSE)</f>
        <v>#N/A</v>
      </c>
      <c r="E21" s="47" t="e">
        <f>VLOOKUP(E$4,DailyRoster,19,FALSE)</f>
        <v>#N/A</v>
      </c>
      <c r="F21" s="47" t="e">
        <f>VLOOKUP(F$4,DailyRoster,19,FALSE)</f>
        <v>#N/A</v>
      </c>
      <c r="G21" s="48" t="e">
        <f>VLOOKUP(G$4,DailyRoster,19,FALSE)</f>
        <v>#N/A</v>
      </c>
      <c r="H21" s="21"/>
      <c r="I21" s="29"/>
    </row>
    <row r="22" spans="1:9" x14ac:dyDescent="0.3">
      <c r="A22" s="14" t="str">
        <f>'Daily Roster'!$T$3</f>
        <v>[PHARMACY ROLE]</v>
      </c>
      <c r="B22" s="6"/>
      <c r="C22" s="47" t="e">
        <f>VLOOKUP(C$4,DailyRoster,20,FALSE)</f>
        <v>#N/A</v>
      </c>
      <c r="D22" s="47" t="e">
        <f>VLOOKUP(D$4,DailyRoster,20,FALSE)</f>
        <v>#N/A</v>
      </c>
      <c r="E22" s="47" t="e">
        <f>VLOOKUP(E$4,DailyRoster,20,FALSE)</f>
        <v>#N/A</v>
      </c>
      <c r="F22" s="47" t="e">
        <f>VLOOKUP(F$4,DailyRoster,20,FALSE)</f>
        <v>#N/A</v>
      </c>
      <c r="G22" s="48" t="e">
        <f>VLOOKUP(G$4,DailyRoster,20,FALSE)</f>
        <v>#N/A</v>
      </c>
      <c r="H22" s="21"/>
      <c r="I22" s="29"/>
    </row>
    <row r="23" spans="1:9" x14ac:dyDescent="0.3">
      <c r="A23" s="26"/>
      <c r="B23" s="27"/>
      <c r="C23" s="50">
        <f t="array" ref="C23:I23">Days+8+DATE(Calendar1Year,Calendar1MonthOption,1)-WEEKDAY(DATE(Calendar1Year,Calendar1MonthOption,1),WeekdayOption)</f>
        <v>42919</v>
      </c>
      <c r="D23" s="51">
        <v>42920</v>
      </c>
      <c r="E23" s="50">
        <v>42921</v>
      </c>
      <c r="F23" s="51">
        <v>42922</v>
      </c>
      <c r="G23" s="52">
        <v>42923</v>
      </c>
      <c r="H23" s="34">
        <v>42924</v>
      </c>
      <c r="I23" s="33">
        <v>42925</v>
      </c>
    </row>
    <row r="24" spans="1:9" x14ac:dyDescent="0.3">
      <c r="A24" s="14" t="str">
        <f>'Daily Roster'!$C$3</f>
        <v>ICU</v>
      </c>
      <c r="B24" s="6"/>
      <c r="C24" s="47" t="e">
        <f>VLOOKUP(C$23,DailyRoster,3,FALSE)</f>
        <v>#N/A</v>
      </c>
      <c r="D24" s="47" t="e">
        <f>VLOOKUP(D$23,DailyRoster,3,FALSE)</f>
        <v>#N/A</v>
      </c>
      <c r="E24" s="47" t="e">
        <f>VLOOKUP(E$23,DailyRoster,3,FALSE)</f>
        <v>#N/A</v>
      </c>
      <c r="F24" s="47" t="e">
        <f>VLOOKUP(F$23,DailyRoster,3,FALSE)</f>
        <v>#N/A</v>
      </c>
      <c r="G24" s="48" t="e">
        <f>VLOOKUP(G$23,DailyRoster,3,FALSE)</f>
        <v>#N/A</v>
      </c>
      <c r="H24" s="44"/>
      <c r="I24" s="25"/>
    </row>
    <row r="25" spans="1:9" x14ac:dyDescent="0.3">
      <c r="A25" s="14" t="str">
        <f>'Daily Roster'!$D$3</f>
        <v>ICU / CARDIOLOGY</v>
      </c>
      <c r="B25" s="6"/>
      <c r="C25" s="47" t="e">
        <f>VLOOKUP(C$23,DailyRoster,4,FALSE)</f>
        <v>#N/A</v>
      </c>
      <c r="D25" s="47" t="e">
        <f>VLOOKUP(D$23,DailyRoster,4,FALSE)</f>
        <v>#N/A</v>
      </c>
      <c r="E25" s="47" t="e">
        <f>VLOOKUP(E$23,DailyRoster,4,FALSE)</f>
        <v>#N/A</v>
      </c>
      <c r="F25" s="47" t="e">
        <f>VLOOKUP(F$23,DailyRoster,4,FALSE)</f>
        <v>#N/A</v>
      </c>
      <c r="G25" s="48" t="e">
        <f>VLOOKUP(G$23,DailyRoster,4,FALSE)</f>
        <v>#N/A</v>
      </c>
      <c r="H25" s="44"/>
      <c r="I25" s="25"/>
    </row>
    <row r="26" spans="1:9" x14ac:dyDescent="0.3">
      <c r="A26" s="14" t="str">
        <f>'Daily Roster'!$E$3</f>
        <v>(8am-4.30pm) CARDIOLOGY</v>
      </c>
      <c r="B26" s="6"/>
      <c r="C26" s="47" t="e">
        <f>VLOOKUP(C$23,DailyRoster,5,FALSE)</f>
        <v>#N/A</v>
      </c>
      <c r="D26" s="47" t="e">
        <f>VLOOKUP(D$23,DailyRoster,5,FALSE)</f>
        <v>#N/A</v>
      </c>
      <c r="E26" s="47" t="e">
        <f>VLOOKUP(E$23,DailyRoster,5,FALSE)</f>
        <v>#N/A</v>
      </c>
      <c r="F26" s="47" t="e">
        <f>VLOOKUP(F$23,DailyRoster,5,FALSE)</f>
        <v>#N/A</v>
      </c>
      <c r="G26" s="48" t="e">
        <f>VLOOKUP(G$23,DailyRoster,5,FALSE)</f>
        <v>#N/A</v>
      </c>
      <c r="H26" s="44"/>
      <c r="I26" s="25"/>
    </row>
    <row r="27" spans="1:9" x14ac:dyDescent="0.3">
      <c r="A27" s="14" t="str">
        <f>'Daily Roster'!$F$3</f>
        <v xml:space="preserve">(8am-4.30pm) CTS </v>
      </c>
      <c r="B27" s="6"/>
      <c r="C27" s="47" t="e">
        <f>VLOOKUP(C$23,DailyRoster,6,FALSE)</f>
        <v>#N/A</v>
      </c>
      <c r="D27" s="47" t="e">
        <f>VLOOKUP(D$23,DailyRoster,6,FALSE)</f>
        <v>#N/A</v>
      </c>
      <c r="E27" s="47" t="e">
        <f>VLOOKUP(E$23,DailyRoster,6,FALSE)</f>
        <v>#N/A</v>
      </c>
      <c r="F27" s="47" t="e">
        <f>VLOOKUP(F$23,DailyRoster,6,FALSE)</f>
        <v>#N/A</v>
      </c>
      <c r="G27" s="48" t="e">
        <f>VLOOKUP(G$23,DailyRoster,6,FALSE)</f>
        <v>#N/A</v>
      </c>
      <c r="H27" s="44"/>
      <c r="I27" s="25"/>
    </row>
    <row r="28" spans="1:9" x14ac:dyDescent="0.3">
      <c r="A28" s="14" t="str">
        <f>'Daily Roster'!$G$3</f>
        <v>(8am-4.30pm) EMERGENCY</v>
      </c>
      <c r="B28" s="6"/>
      <c r="C28" s="47" t="e">
        <f>VLOOKUP(C$23,DailyRoster,7,FALSE)</f>
        <v>#N/A</v>
      </c>
      <c r="D28" s="47" t="e">
        <f>VLOOKUP(D$23,DailyRoster,7,FALSE)</f>
        <v>#N/A</v>
      </c>
      <c r="E28" s="47" t="e">
        <f>VLOOKUP(E$23,DailyRoster,7,FALSE)</f>
        <v>#N/A</v>
      </c>
      <c r="F28" s="47" t="e">
        <f>VLOOKUP(F$23,DailyRoster,7,FALSE)</f>
        <v>#N/A</v>
      </c>
      <c r="G28" s="48" t="e">
        <f>VLOOKUP(G$23,DailyRoster,7,FALSE)</f>
        <v>#N/A</v>
      </c>
      <c r="H28" s="44"/>
      <c r="I28" s="25"/>
    </row>
    <row r="29" spans="1:9" x14ac:dyDescent="0.3">
      <c r="A29" s="14" t="str">
        <f>'Daily Roster'!$H$3</f>
        <v>EMERGENCY / DISPENSARY</v>
      </c>
      <c r="B29" s="6"/>
      <c r="C29" s="47" t="e">
        <f>VLOOKUP(C$23,DailyRoster,8,FALSE)</f>
        <v>#N/A</v>
      </c>
      <c r="D29" s="47" t="e">
        <f>VLOOKUP(D$23,DailyRoster,8,FALSE)</f>
        <v>#N/A</v>
      </c>
      <c r="E29" s="47" t="e">
        <f>VLOOKUP(E$23,DailyRoster,8,FALSE)</f>
        <v>#N/A</v>
      </c>
      <c r="F29" s="47" t="e">
        <f>VLOOKUP(F$23,DailyRoster,8,FALSE)</f>
        <v>#N/A</v>
      </c>
      <c r="G29" s="48" t="e">
        <f>VLOOKUP(G$23,DailyRoster,8,FALSE)</f>
        <v>#N/A</v>
      </c>
      <c r="H29" s="44"/>
      <c r="I29" s="25"/>
    </row>
    <row r="30" spans="1:9" x14ac:dyDescent="0.3">
      <c r="A30" s="14" t="str">
        <f>'Daily Roster'!$I$3</f>
        <v>Critical care support</v>
      </c>
      <c r="B30" s="6"/>
      <c r="C30" s="47" t="e">
        <f>VLOOKUP(C$23,DailyRoster,9,FALSE)</f>
        <v>#N/A</v>
      </c>
      <c r="D30" s="47" t="e">
        <f>VLOOKUP(D$23,DailyRoster,9,FALSE)</f>
        <v>#N/A</v>
      </c>
      <c r="E30" s="47" t="e">
        <f>VLOOKUP(E$23,DailyRoster,9,FALSE)</f>
        <v>#N/A</v>
      </c>
      <c r="F30" s="47" t="e">
        <f>VLOOKUP(F$23,DailyRoster,9,FALSE)</f>
        <v>#N/A</v>
      </c>
      <c r="G30" s="48" t="e">
        <f>VLOOKUP(G$23,DailyRoster,9,FALSE)</f>
        <v>#N/A</v>
      </c>
      <c r="H30" s="44"/>
      <c r="I30" s="25"/>
    </row>
    <row r="31" spans="1:9" hidden="1" x14ac:dyDescent="0.3">
      <c r="A31" s="14" t="str">
        <f>'Daily Roster'!$J$3</f>
        <v>Resident assessment</v>
      </c>
      <c r="B31" s="6"/>
      <c r="C31" s="47" t="e">
        <f>VLOOKUP(C$23,DailyRoster,10,FALSE)</f>
        <v>#N/A</v>
      </c>
      <c r="D31" s="47" t="e">
        <f>VLOOKUP(D$23,DailyRoster,10,FALSE)</f>
        <v>#N/A</v>
      </c>
      <c r="E31" s="47" t="e">
        <f>VLOOKUP(E$23,DailyRoster,10,FALSE)</f>
        <v>#N/A</v>
      </c>
      <c r="F31" s="47" t="e">
        <f>VLOOKUP(F$23,DailyRoster,10,FALSE)</f>
        <v>#N/A</v>
      </c>
      <c r="G31" s="48" t="e">
        <f>VLOOKUP(G$23,DailyRoster,10,FALSE)</f>
        <v>#N/A</v>
      </c>
      <c r="H31" s="44"/>
      <c r="I31" s="25"/>
    </row>
    <row r="32" spans="1:9" hidden="1" x14ac:dyDescent="0.3">
      <c r="A32" s="14" t="str">
        <f>'Daily Roster'!$K$3</f>
        <v>INTERN</v>
      </c>
      <c r="B32" s="6"/>
      <c r="C32" s="47" t="e">
        <f>VLOOKUP(C$23,DailyRoster,11,FALSE)</f>
        <v>#N/A</v>
      </c>
      <c r="D32" s="47" t="e">
        <f>VLOOKUP(D$23,DailyRoster,11,FALSE)</f>
        <v>#N/A</v>
      </c>
      <c r="E32" s="47" t="e">
        <f>VLOOKUP(E$23,DailyRoster,11,FALSE)</f>
        <v>#N/A</v>
      </c>
      <c r="F32" s="47" t="e">
        <f>VLOOKUP(F$23,DailyRoster,11,FALSE)</f>
        <v>#N/A</v>
      </c>
      <c r="G32" s="48" t="e">
        <f>VLOOKUP(G$23,DailyRoster,11,FALSE)</f>
        <v>#N/A</v>
      </c>
      <c r="H32" s="44"/>
      <c r="I32" s="25"/>
    </row>
    <row r="33" spans="1:9" hidden="1" x14ac:dyDescent="0.3">
      <c r="A33" s="14" t="str">
        <f>'Daily Roster'!$L$3</f>
        <v>CTS Training</v>
      </c>
      <c r="B33" s="6"/>
      <c r="C33" s="47" t="e">
        <f>VLOOKUP(C$23,DailyRoster,12,FALSE)</f>
        <v>#N/A</v>
      </c>
      <c r="D33" s="47" t="e">
        <f>VLOOKUP(D$23,DailyRoster,12,FALSE)</f>
        <v>#N/A</v>
      </c>
      <c r="E33" s="47" t="e">
        <f>VLOOKUP(E$23,DailyRoster,12,FALSE)</f>
        <v>#N/A</v>
      </c>
      <c r="F33" s="47" t="e">
        <f>VLOOKUP(F$23,DailyRoster,12,FALSE)</f>
        <v>#N/A</v>
      </c>
      <c r="G33" s="48" t="e">
        <f>VLOOKUP(G$23,DailyRoster,12,FALSE)</f>
        <v>#N/A</v>
      </c>
      <c r="H33" s="44"/>
      <c r="I33" s="25"/>
    </row>
    <row r="34" spans="1:9" hidden="1" x14ac:dyDescent="0.3">
      <c r="A34" s="14" t="str">
        <f>'Daily Roster'!$M$3</f>
        <v>STUDENT/INTERN</v>
      </c>
      <c r="B34" s="6"/>
      <c r="C34" s="47" t="e">
        <f>VLOOKUP(C$23,DailyRoster,13,FALSE)</f>
        <v>#N/A</v>
      </c>
      <c r="D34" s="47" t="e">
        <f>VLOOKUP(D$23,DailyRoster,13,FALSE)</f>
        <v>#N/A</v>
      </c>
      <c r="E34" s="47" t="e">
        <f>VLOOKUP(E$23,DailyRoster,13,FALSE)</f>
        <v>#N/A</v>
      </c>
      <c r="F34" s="47" t="e">
        <f>VLOOKUP(F$23,DailyRoster,13,FALSE)</f>
        <v>#N/A</v>
      </c>
      <c r="G34" s="48" t="e">
        <f>VLOOKUP(G$23,DailyRoster,13,FALSE)</f>
        <v>#N/A</v>
      </c>
      <c r="H34" s="44"/>
      <c r="I34" s="25"/>
    </row>
    <row r="35" spans="1:9" hidden="1" x14ac:dyDescent="0.3">
      <c r="A35" s="14">
        <f>'Daily Roster'!$N$3</f>
        <v>0</v>
      </c>
      <c r="B35" s="6"/>
      <c r="C35" s="47" t="e">
        <f>VLOOKUP(C$23,DailyRoster,14,FALSE)</f>
        <v>#N/A</v>
      </c>
      <c r="D35" s="47" t="e">
        <f>VLOOKUP(D$23,DailyRoster,14,FALSE)</f>
        <v>#N/A</v>
      </c>
      <c r="E35" s="47" t="e">
        <f>VLOOKUP(E$23,DailyRoster,14,FALSE)</f>
        <v>#N/A</v>
      </c>
      <c r="F35" s="47" t="e">
        <f>VLOOKUP(F$23,DailyRoster,14,FALSE)</f>
        <v>#N/A</v>
      </c>
      <c r="G35" s="48" t="e">
        <f>VLOOKUP(G$23,DailyRoster,14,FALSE)</f>
        <v>#N/A</v>
      </c>
      <c r="H35" s="44"/>
      <c r="I35" s="25"/>
    </row>
    <row r="36" spans="1:9" hidden="1" x14ac:dyDescent="0.3">
      <c r="A36" s="14" t="str">
        <f>'Daily Roster'!$O$3</f>
        <v>INTERN</v>
      </c>
      <c r="B36" s="6"/>
      <c r="C36" s="47" t="e">
        <f>VLOOKUP(C$23,DailyRoster,15,FALSE)</f>
        <v>#N/A</v>
      </c>
      <c r="D36" s="47" t="e">
        <f>VLOOKUP(D$23,DailyRoster,15,FALSE)</f>
        <v>#N/A</v>
      </c>
      <c r="E36" s="47" t="e">
        <f>VLOOKUP(E$23,DailyRoster,15,FALSE)</f>
        <v>#N/A</v>
      </c>
      <c r="F36" s="47" t="e">
        <f>VLOOKUP(F$23,DailyRoster,15,FALSE)</f>
        <v>#N/A</v>
      </c>
      <c r="G36" s="48" t="e">
        <f>VLOOKUP(G$23,DailyRoster,15,FALSE)</f>
        <v>#N/A</v>
      </c>
      <c r="H36" s="44"/>
      <c r="I36" s="25"/>
    </row>
    <row r="37" spans="1:9" hidden="1" x14ac:dyDescent="0.3">
      <c r="A37" s="14" t="str">
        <f>'Daily Roster'!$P$3</f>
        <v>[PHARMACY ROLE]</v>
      </c>
      <c r="B37" s="6"/>
      <c r="C37" s="47" t="e">
        <f t="shared" ref="C37:I37" si="2">VLOOKUP(C$23,DailyRoster,16,FALSE)</f>
        <v>#N/A</v>
      </c>
      <c r="D37" s="47" t="e">
        <f t="shared" si="2"/>
        <v>#N/A</v>
      </c>
      <c r="E37" s="47" t="e">
        <f t="shared" si="2"/>
        <v>#N/A</v>
      </c>
      <c r="F37" s="47" t="e">
        <f t="shared" si="2"/>
        <v>#N/A</v>
      </c>
      <c r="G37" s="48" t="e">
        <f t="shared" si="2"/>
        <v>#N/A</v>
      </c>
      <c r="H37" s="79" t="e">
        <f t="shared" si="2"/>
        <v>#N/A</v>
      </c>
      <c r="I37" s="47" t="e">
        <f t="shared" si="2"/>
        <v>#N/A</v>
      </c>
    </row>
    <row r="38" spans="1:9" hidden="1" x14ac:dyDescent="0.3">
      <c r="A38" s="14" t="str">
        <f>'Daily Roster'!$Q$3</f>
        <v>EMR</v>
      </c>
      <c r="B38" s="6"/>
      <c r="C38" s="47" t="e">
        <f>VLOOKUP(C$23,DailyRoster,17,FALSE)</f>
        <v>#N/A</v>
      </c>
      <c r="D38" s="47" t="e">
        <f>VLOOKUP(D$23,DailyRoster,17,FALSE)</f>
        <v>#N/A</v>
      </c>
      <c r="E38" s="47" t="e">
        <f>VLOOKUP(E$23,DailyRoster,17,FALSE)</f>
        <v>#N/A</v>
      </c>
      <c r="F38" s="47" t="e">
        <f>VLOOKUP(F$23,DailyRoster,17,FALSE)</f>
        <v>#N/A</v>
      </c>
      <c r="G38" s="48" t="e">
        <f>VLOOKUP(G$23,DailyRoster,17,FALSE)</f>
        <v>#N/A</v>
      </c>
      <c r="H38" s="21"/>
      <c r="I38" s="29"/>
    </row>
    <row r="39" spans="1:9" hidden="1" x14ac:dyDescent="0.3">
      <c r="A39" s="14" t="str">
        <f>'Daily Roster'!$R$3</f>
        <v>[PHARMACY ROLE]</v>
      </c>
      <c r="B39" s="6"/>
      <c r="C39" s="47" t="e">
        <f>VLOOKUP(C$23,DailyRoster,18,FALSE)</f>
        <v>#N/A</v>
      </c>
      <c r="D39" s="47" t="e">
        <f>VLOOKUP(D$23,DailyRoster,18,FALSE)</f>
        <v>#N/A</v>
      </c>
      <c r="E39" s="47" t="e">
        <f>VLOOKUP(E$23,DailyRoster,18,FALSE)</f>
        <v>#N/A</v>
      </c>
      <c r="F39" s="47" t="e">
        <f>VLOOKUP(F$23,DailyRoster,18,FALSE)</f>
        <v>#N/A</v>
      </c>
      <c r="G39" s="48" t="e">
        <f>VLOOKUP(G$23,DailyRoster,18,FALSE)</f>
        <v>#N/A</v>
      </c>
      <c r="H39" s="21"/>
      <c r="I39" s="29"/>
    </row>
    <row r="40" spans="1:9" hidden="1" x14ac:dyDescent="0.3">
      <c r="A40" s="14" t="str">
        <f>'Daily Roster'!$S$3</f>
        <v>[PHARMACY ROLE]</v>
      </c>
      <c r="B40" s="6"/>
      <c r="C40" s="47" t="e">
        <f>VLOOKUP(C$23,DailyRoster,19,FALSE)</f>
        <v>#N/A</v>
      </c>
      <c r="D40" s="47" t="e">
        <f>VLOOKUP(D$23,DailyRoster,19,FALSE)</f>
        <v>#N/A</v>
      </c>
      <c r="E40" s="47" t="e">
        <f>VLOOKUP(E$23,DailyRoster,19,FALSE)</f>
        <v>#N/A</v>
      </c>
      <c r="F40" s="47" t="e">
        <f>VLOOKUP(F$23,DailyRoster,19,FALSE)</f>
        <v>#N/A</v>
      </c>
      <c r="G40" s="48" t="e">
        <f>VLOOKUP(G$23,DailyRoster,19,FALSE)</f>
        <v>#N/A</v>
      </c>
      <c r="H40" s="21"/>
      <c r="I40" s="29"/>
    </row>
    <row r="41" spans="1:9" hidden="1" x14ac:dyDescent="0.3">
      <c r="A41" s="14" t="str">
        <f>'Daily Roster'!$T$3</f>
        <v>[PHARMACY ROLE]</v>
      </c>
      <c r="B41" s="6"/>
      <c r="C41" s="47" t="e">
        <f>VLOOKUP(C$23,DailyRoster,20,FALSE)</f>
        <v>#N/A</v>
      </c>
      <c r="D41" s="47" t="e">
        <f>VLOOKUP(D$23,DailyRoster,20,FALSE)</f>
        <v>#N/A</v>
      </c>
      <c r="E41" s="47" t="e">
        <f>VLOOKUP(E$23,DailyRoster,20,FALSE)</f>
        <v>#N/A</v>
      </c>
      <c r="F41" s="47" t="e">
        <f>VLOOKUP(F$23,DailyRoster,20,FALSE)</f>
        <v>#N/A</v>
      </c>
      <c r="G41" s="48" t="e">
        <f>VLOOKUP(G$23,DailyRoster,20,FALSE)</f>
        <v>#N/A</v>
      </c>
      <c r="H41" s="21"/>
      <c r="I41" s="29"/>
    </row>
    <row r="42" spans="1:9" x14ac:dyDescent="0.3">
      <c r="A42" s="26"/>
      <c r="B42" s="28"/>
      <c r="C42" s="50">
        <f t="array" ref="C42:I42">Days+15+DATE(Calendar1Year,Calendar1MonthOption,1)-WEEKDAY(DATE(Calendar1Year,Calendar1MonthOption,1),WeekdayOption)</f>
        <v>42926</v>
      </c>
      <c r="D42" s="51">
        <v>42927</v>
      </c>
      <c r="E42" s="50">
        <v>42928</v>
      </c>
      <c r="F42" s="51">
        <v>42929</v>
      </c>
      <c r="G42" s="52">
        <v>42930</v>
      </c>
      <c r="H42" s="34">
        <v>42931</v>
      </c>
      <c r="I42" s="33">
        <v>42932</v>
      </c>
    </row>
    <row r="43" spans="1:9" x14ac:dyDescent="0.3">
      <c r="A43" s="14" t="str">
        <f>'Daily Roster'!$C$3</f>
        <v>ICU</v>
      </c>
      <c r="B43" s="6"/>
      <c r="C43" s="47" t="e">
        <f>VLOOKUP(C$42,DailyRoster,3,FALSE)</f>
        <v>#N/A</v>
      </c>
      <c r="D43" s="47" t="e">
        <f>VLOOKUP(D$42,DailyRoster,3,FALSE)</f>
        <v>#N/A</v>
      </c>
      <c r="E43" s="47" t="e">
        <f>VLOOKUP(E$42,DailyRoster,3,FALSE)</f>
        <v>#N/A</v>
      </c>
      <c r="F43" s="47" t="e">
        <f>VLOOKUP(F$42,DailyRoster,3,FALSE)</f>
        <v>#N/A</v>
      </c>
      <c r="G43" s="48" t="e">
        <f>VLOOKUP(G$42,DailyRoster,3,FALSE)</f>
        <v>#N/A</v>
      </c>
      <c r="H43" s="44"/>
      <c r="I43" s="25"/>
    </row>
    <row r="44" spans="1:9" x14ac:dyDescent="0.3">
      <c r="A44" s="14" t="str">
        <f>'Daily Roster'!$D$3</f>
        <v>ICU / CARDIOLOGY</v>
      </c>
      <c r="B44" s="6"/>
      <c r="C44" s="47" t="e">
        <f>VLOOKUP(C$42,DailyRoster,4,FALSE)</f>
        <v>#N/A</v>
      </c>
      <c r="D44" s="47" t="e">
        <f>VLOOKUP(D$42,DailyRoster,4,FALSE)</f>
        <v>#N/A</v>
      </c>
      <c r="E44" s="47" t="e">
        <f>VLOOKUP(E$42,DailyRoster,4,FALSE)</f>
        <v>#N/A</v>
      </c>
      <c r="F44" s="47" t="e">
        <f>VLOOKUP(F$42,DailyRoster,4,FALSE)</f>
        <v>#N/A</v>
      </c>
      <c r="G44" s="48" t="e">
        <f>VLOOKUP(G$42,DailyRoster,4,FALSE)</f>
        <v>#N/A</v>
      </c>
      <c r="H44" s="44"/>
      <c r="I44" s="25"/>
    </row>
    <row r="45" spans="1:9" x14ac:dyDescent="0.3">
      <c r="A45" s="14" t="str">
        <f>'Daily Roster'!$E$3</f>
        <v>(8am-4.30pm) CARDIOLOGY</v>
      </c>
      <c r="B45" s="6"/>
      <c r="C45" s="47" t="e">
        <f>VLOOKUP(C$42,DailyRoster,5,FALSE)</f>
        <v>#N/A</v>
      </c>
      <c r="D45" s="47" t="e">
        <f>VLOOKUP(D$42,DailyRoster,5,FALSE)</f>
        <v>#N/A</v>
      </c>
      <c r="E45" s="47" t="e">
        <f>VLOOKUP(E$42,DailyRoster,5,FALSE)</f>
        <v>#N/A</v>
      </c>
      <c r="F45" s="47" t="e">
        <f>VLOOKUP(F$42,DailyRoster,5,FALSE)</f>
        <v>#N/A</v>
      </c>
      <c r="G45" s="48" t="e">
        <f>VLOOKUP(G$42,DailyRoster,5,FALSE)</f>
        <v>#N/A</v>
      </c>
      <c r="H45" s="44"/>
      <c r="I45" s="25"/>
    </row>
    <row r="46" spans="1:9" x14ac:dyDescent="0.3">
      <c r="A46" s="14" t="str">
        <f>'Daily Roster'!$F$3</f>
        <v xml:space="preserve">(8am-4.30pm) CTS </v>
      </c>
      <c r="B46" s="6"/>
      <c r="C46" s="47" t="e">
        <f>VLOOKUP(C$42,DailyRoster,6,FALSE)</f>
        <v>#N/A</v>
      </c>
      <c r="D46" s="47" t="e">
        <f>VLOOKUP(D$42,DailyRoster,6,FALSE)</f>
        <v>#N/A</v>
      </c>
      <c r="E46" s="47" t="e">
        <f>VLOOKUP(E$42,DailyRoster,6,FALSE)</f>
        <v>#N/A</v>
      </c>
      <c r="F46" s="47" t="e">
        <f>VLOOKUP(F$42,DailyRoster,6,FALSE)</f>
        <v>#N/A</v>
      </c>
      <c r="G46" s="48" t="e">
        <f>VLOOKUP(G$42,DailyRoster,6,FALSE)</f>
        <v>#N/A</v>
      </c>
      <c r="H46" s="44"/>
      <c r="I46" s="25"/>
    </row>
    <row r="47" spans="1:9" x14ac:dyDescent="0.3">
      <c r="A47" s="14" t="str">
        <f>'Daily Roster'!$G$3</f>
        <v>(8am-4.30pm) EMERGENCY</v>
      </c>
      <c r="B47" s="6"/>
      <c r="C47" s="47" t="e">
        <f>VLOOKUP(C$42,DailyRoster,7,FALSE)</f>
        <v>#N/A</v>
      </c>
      <c r="D47" s="47" t="e">
        <f>VLOOKUP(D$42,DailyRoster,7,FALSE)</f>
        <v>#N/A</v>
      </c>
      <c r="E47" s="47" t="e">
        <f>VLOOKUP(E$42,DailyRoster,7,FALSE)</f>
        <v>#N/A</v>
      </c>
      <c r="F47" s="47" t="e">
        <f>VLOOKUP(F$42,DailyRoster,7,FALSE)</f>
        <v>#N/A</v>
      </c>
      <c r="G47" s="48" t="e">
        <f>VLOOKUP(G$42,DailyRoster,7,FALSE)</f>
        <v>#N/A</v>
      </c>
      <c r="H47" s="44"/>
      <c r="I47" s="25"/>
    </row>
    <row r="48" spans="1:9" s="39" customFormat="1" x14ac:dyDescent="0.3">
      <c r="A48" s="14" t="str">
        <f>'Daily Roster'!$H$3</f>
        <v>EMERGENCY / DISPENSARY</v>
      </c>
      <c r="B48" s="37"/>
      <c r="C48" s="47" t="e">
        <f>VLOOKUP(C$42,DailyRoster,8,FALSE)</f>
        <v>#N/A</v>
      </c>
      <c r="D48" s="47" t="e">
        <f>VLOOKUP(D$42,DailyRoster,8,FALSE)</f>
        <v>#N/A</v>
      </c>
      <c r="E48" s="47" t="e">
        <f>VLOOKUP(E$42,DailyRoster,8,FALSE)</f>
        <v>#N/A</v>
      </c>
      <c r="F48" s="47" t="e">
        <f>VLOOKUP(F$42,DailyRoster,8,FALSE)</f>
        <v>#N/A</v>
      </c>
      <c r="G48" s="48" t="e">
        <f>VLOOKUP(G$42,DailyRoster,8,FALSE)</f>
        <v>#N/A</v>
      </c>
      <c r="H48" s="45"/>
      <c r="I48" s="38"/>
    </row>
    <row r="49" spans="1:9" x14ac:dyDescent="0.3">
      <c r="A49" s="14" t="str">
        <f>'Daily Roster'!$I$3</f>
        <v>Critical care support</v>
      </c>
      <c r="B49" s="6"/>
      <c r="C49" s="47" t="e">
        <f>VLOOKUP(C$42,DailyRoster,9,FALSE)</f>
        <v>#N/A</v>
      </c>
      <c r="D49" s="47" t="e">
        <f>VLOOKUP(D$42,DailyRoster,9,FALSE)</f>
        <v>#N/A</v>
      </c>
      <c r="E49" s="47" t="e">
        <f>VLOOKUP(E$42,DailyRoster,9,FALSE)</f>
        <v>#N/A</v>
      </c>
      <c r="F49" s="47" t="e">
        <f>VLOOKUP(F$42,DailyRoster,9,FALSE)</f>
        <v>#N/A</v>
      </c>
      <c r="G49" s="48" t="e">
        <f>VLOOKUP(G$42,DailyRoster,9,FALSE)</f>
        <v>#N/A</v>
      </c>
      <c r="H49" s="44"/>
      <c r="I49" s="25"/>
    </row>
    <row r="50" spans="1:9" x14ac:dyDescent="0.3">
      <c r="A50" s="14" t="str">
        <f>'Daily Roster'!$J$3</f>
        <v>Resident assessment</v>
      </c>
      <c r="B50" s="6"/>
      <c r="C50" s="47" t="e">
        <f>VLOOKUP(C$42,DailyRoster,10,FALSE)</f>
        <v>#N/A</v>
      </c>
      <c r="D50" s="47" t="e">
        <f>VLOOKUP(D$42,DailyRoster,10,FALSE)</f>
        <v>#N/A</v>
      </c>
      <c r="E50" s="47" t="e">
        <f>VLOOKUP(E$42,DailyRoster,10,FALSE)</f>
        <v>#N/A</v>
      </c>
      <c r="F50" s="47" t="e">
        <f>VLOOKUP(F$42,DailyRoster,10,FALSE)</f>
        <v>#N/A</v>
      </c>
      <c r="G50" s="48" t="e">
        <f>VLOOKUP(G$42,DailyRoster,10,FALSE)</f>
        <v>#N/A</v>
      </c>
      <c r="H50" s="44"/>
      <c r="I50" s="25"/>
    </row>
    <row r="51" spans="1:9" hidden="1" x14ac:dyDescent="0.3">
      <c r="A51" s="14" t="str">
        <f>'Daily Roster'!$K$3</f>
        <v>INTERN</v>
      </c>
      <c r="B51" s="6"/>
      <c r="C51" s="47" t="e">
        <f>VLOOKUP(C$42,DailyRoster,11,FALSE)</f>
        <v>#N/A</v>
      </c>
      <c r="D51" s="47" t="e">
        <f>VLOOKUP(D$42,DailyRoster,11,FALSE)</f>
        <v>#N/A</v>
      </c>
      <c r="E51" s="47" t="e">
        <f>VLOOKUP(E$42,DailyRoster,11,FALSE)</f>
        <v>#N/A</v>
      </c>
      <c r="F51" s="47" t="e">
        <f>VLOOKUP(F$42,DailyRoster,11,FALSE)</f>
        <v>#N/A</v>
      </c>
      <c r="G51" s="48" t="e">
        <f>VLOOKUP(G$42,DailyRoster,11,FALSE)</f>
        <v>#N/A</v>
      </c>
      <c r="H51" s="44"/>
      <c r="I51" s="25"/>
    </row>
    <row r="52" spans="1:9" ht="9" hidden="1" customHeight="1" x14ac:dyDescent="0.3">
      <c r="A52" s="14" t="str">
        <f>'Daily Roster'!$L$3</f>
        <v>CTS Training</v>
      </c>
      <c r="B52" s="6"/>
      <c r="C52" s="47" t="e">
        <f>VLOOKUP(C$42,DailyRoster,12,FALSE)</f>
        <v>#N/A</v>
      </c>
      <c r="D52" s="47" t="e">
        <f>VLOOKUP(D$42,DailyRoster,12,FALSE)</f>
        <v>#N/A</v>
      </c>
      <c r="E52" s="47" t="e">
        <f>VLOOKUP(E$42,DailyRoster,12,FALSE)</f>
        <v>#N/A</v>
      </c>
      <c r="F52" s="47" t="e">
        <f>VLOOKUP(F$42,DailyRoster,12,FALSE)</f>
        <v>#N/A</v>
      </c>
      <c r="G52" s="48" t="e">
        <f>VLOOKUP(G$42,DailyRoster,12,FALSE)</f>
        <v>#N/A</v>
      </c>
      <c r="H52" s="44"/>
      <c r="I52" s="25"/>
    </row>
    <row r="53" spans="1:9" hidden="1" x14ac:dyDescent="0.3">
      <c r="A53" s="14" t="str">
        <f>'Daily Roster'!$M$3</f>
        <v>STUDENT/INTERN</v>
      </c>
      <c r="B53" s="6"/>
      <c r="C53" s="47" t="e">
        <f>VLOOKUP(C$42,DailyRoster,13,FALSE)</f>
        <v>#N/A</v>
      </c>
      <c r="D53" s="47" t="e">
        <f>VLOOKUP(D$42,DailyRoster,13,FALSE)</f>
        <v>#N/A</v>
      </c>
      <c r="E53" s="47" t="e">
        <f>VLOOKUP(E$42,DailyRoster,13,FALSE)</f>
        <v>#N/A</v>
      </c>
      <c r="F53" s="47" t="e">
        <f>VLOOKUP(F$42,DailyRoster,13,FALSE)</f>
        <v>#N/A</v>
      </c>
      <c r="G53" s="48" t="e">
        <f>VLOOKUP(G$42,DailyRoster,13,FALSE)</f>
        <v>#N/A</v>
      </c>
      <c r="H53" s="44"/>
      <c r="I53" s="25"/>
    </row>
    <row r="54" spans="1:9" hidden="1" x14ac:dyDescent="0.3">
      <c r="A54" s="14">
        <f>'Daily Roster'!$N$3</f>
        <v>0</v>
      </c>
      <c r="B54" s="6"/>
      <c r="C54" s="47" t="e">
        <f>VLOOKUP(C$42,DailyRoster,14,FALSE)</f>
        <v>#N/A</v>
      </c>
      <c r="D54" s="47" t="e">
        <f>VLOOKUP(D$42,DailyRoster,14,FALSE)</f>
        <v>#N/A</v>
      </c>
      <c r="E54" s="47" t="e">
        <f>VLOOKUP(E$42,DailyRoster,14,FALSE)</f>
        <v>#N/A</v>
      </c>
      <c r="F54" s="47" t="e">
        <f>VLOOKUP(F$42,DailyRoster,14,FALSE)</f>
        <v>#N/A</v>
      </c>
      <c r="G54" s="48" t="e">
        <f>VLOOKUP(G$42,DailyRoster,14,FALSE)</f>
        <v>#N/A</v>
      </c>
      <c r="H54" s="44"/>
      <c r="I54" s="25"/>
    </row>
    <row r="55" spans="1:9" hidden="1" x14ac:dyDescent="0.3">
      <c r="A55" s="14" t="str">
        <f>'Daily Roster'!$O$3</f>
        <v>INTERN</v>
      </c>
      <c r="B55" s="6"/>
      <c r="C55" s="47" t="e">
        <f>VLOOKUP(C$42,DailyRoster,15,FALSE)</f>
        <v>#N/A</v>
      </c>
      <c r="D55" s="47" t="e">
        <f>VLOOKUP(D$42,DailyRoster,15,FALSE)</f>
        <v>#N/A</v>
      </c>
      <c r="E55" s="47" t="e">
        <f>VLOOKUP(E$42,DailyRoster,15,FALSE)</f>
        <v>#N/A</v>
      </c>
      <c r="F55" s="47" t="e">
        <f>VLOOKUP(F$42,DailyRoster,15,FALSE)</f>
        <v>#N/A</v>
      </c>
      <c r="G55" s="48" t="e">
        <f>VLOOKUP(G$42,DailyRoster,15,FALSE)</f>
        <v>#N/A</v>
      </c>
      <c r="H55" s="44"/>
      <c r="I55" s="25"/>
    </row>
    <row r="56" spans="1:9" hidden="1" x14ac:dyDescent="0.3">
      <c r="A56" s="14" t="str">
        <f>'Daily Roster'!$P$3</f>
        <v>[PHARMACY ROLE]</v>
      </c>
      <c r="B56" s="6"/>
      <c r="C56" s="47" t="e">
        <f>VLOOKUP(C$42,DailyRoster,16,FALSE)</f>
        <v>#N/A</v>
      </c>
      <c r="D56" s="47" t="e">
        <f>VLOOKUP(D$42,DailyRoster,16,FALSE)</f>
        <v>#N/A</v>
      </c>
      <c r="E56" s="47" t="e">
        <f>VLOOKUP(E$42,DailyRoster,16,FALSE)</f>
        <v>#N/A</v>
      </c>
      <c r="F56" s="47" t="e">
        <f>VLOOKUP(F$42,DailyRoster,16,FALSE)</f>
        <v>#N/A</v>
      </c>
      <c r="G56" s="48" t="e">
        <f>VLOOKUP(G$42,DailyRoster,16,FALSE)</f>
        <v>#N/A</v>
      </c>
      <c r="H56" s="21"/>
      <c r="I56" s="29"/>
    </row>
    <row r="57" spans="1:9" hidden="1" x14ac:dyDescent="0.3">
      <c r="A57" s="14" t="str">
        <f>'Daily Roster'!$Q$3</f>
        <v>EMR</v>
      </c>
      <c r="B57" s="6"/>
      <c r="C57" s="47" t="e">
        <f>VLOOKUP(C$42,DailyRoster,17,FALSE)</f>
        <v>#N/A</v>
      </c>
      <c r="D57" s="47" t="e">
        <f>VLOOKUP(D$42,DailyRoster,17,FALSE)</f>
        <v>#N/A</v>
      </c>
      <c r="E57" s="47" t="e">
        <f>VLOOKUP(E$42,DailyRoster,17,FALSE)</f>
        <v>#N/A</v>
      </c>
      <c r="F57" s="47" t="e">
        <f>VLOOKUP(F$42,DailyRoster,17,FALSE)</f>
        <v>#N/A</v>
      </c>
      <c r="G57" s="48" t="e">
        <f>VLOOKUP(G$42,DailyRoster,17,FALSE)</f>
        <v>#N/A</v>
      </c>
      <c r="H57" s="21"/>
      <c r="I57" s="29"/>
    </row>
    <row r="58" spans="1:9" hidden="1" x14ac:dyDescent="0.3">
      <c r="A58" s="14" t="str">
        <f>'Daily Roster'!$R$3</f>
        <v>[PHARMACY ROLE]</v>
      </c>
      <c r="B58" s="6"/>
      <c r="C58" s="47" t="e">
        <f>VLOOKUP(C$42,DailyRoster,18,FALSE)</f>
        <v>#N/A</v>
      </c>
      <c r="D58" s="47" t="e">
        <f>VLOOKUP(D$42,DailyRoster,18,FALSE)</f>
        <v>#N/A</v>
      </c>
      <c r="E58" s="47" t="e">
        <f>VLOOKUP(E$42,DailyRoster,18,FALSE)</f>
        <v>#N/A</v>
      </c>
      <c r="F58" s="47" t="e">
        <f>VLOOKUP(F$42,DailyRoster,18,FALSE)</f>
        <v>#N/A</v>
      </c>
      <c r="G58" s="48" t="e">
        <f>VLOOKUP(G$42,DailyRoster,18,FALSE)</f>
        <v>#N/A</v>
      </c>
      <c r="H58" s="21"/>
      <c r="I58" s="29"/>
    </row>
    <row r="59" spans="1:9" hidden="1" x14ac:dyDescent="0.3">
      <c r="A59" s="14" t="str">
        <f>'Daily Roster'!$S$3</f>
        <v>[PHARMACY ROLE]</v>
      </c>
      <c r="B59" s="6"/>
      <c r="C59" s="47" t="e">
        <f>VLOOKUP(C$42,DailyRoster,19,FALSE)</f>
        <v>#N/A</v>
      </c>
      <c r="D59" s="47" t="e">
        <f>VLOOKUP(D$42,DailyRoster,19,FALSE)</f>
        <v>#N/A</v>
      </c>
      <c r="E59" s="47" t="e">
        <f>VLOOKUP(E$42,DailyRoster,19,FALSE)</f>
        <v>#N/A</v>
      </c>
      <c r="F59" s="47" t="e">
        <f>VLOOKUP(F$42,DailyRoster,19,FALSE)</f>
        <v>#N/A</v>
      </c>
      <c r="G59" s="48" t="e">
        <f>VLOOKUP(G$42,DailyRoster,19,FALSE)</f>
        <v>#N/A</v>
      </c>
      <c r="H59" s="21"/>
      <c r="I59" s="29"/>
    </row>
    <row r="60" spans="1:9" hidden="1" x14ac:dyDescent="0.3">
      <c r="A60" s="14" t="str">
        <f>'Daily Roster'!$T$3</f>
        <v>[PHARMACY ROLE]</v>
      </c>
      <c r="B60" s="6"/>
      <c r="C60" s="47" t="e">
        <f>VLOOKUP(C$42,DailyRoster,20,FALSE)</f>
        <v>#N/A</v>
      </c>
      <c r="D60" s="47" t="e">
        <f>VLOOKUP(D$42,DailyRoster,20,FALSE)</f>
        <v>#N/A</v>
      </c>
      <c r="E60" s="47" t="e">
        <f>VLOOKUP(E$42,DailyRoster,20,FALSE)</f>
        <v>#N/A</v>
      </c>
      <c r="F60" s="47" t="e">
        <f>VLOOKUP(F$42,DailyRoster,20,FALSE)</f>
        <v>#N/A</v>
      </c>
      <c r="G60" s="48" t="e">
        <f>VLOOKUP(G$42,DailyRoster,20,FALSE)</f>
        <v>#N/A</v>
      </c>
      <c r="H60" s="21"/>
      <c r="I60" s="29"/>
    </row>
    <row r="61" spans="1:9" x14ac:dyDescent="0.3">
      <c r="A61" s="26"/>
      <c r="B61" s="27"/>
      <c r="C61" s="50">
        <f t="array" ref="C61:I61">Days+22+DATE(Calendar1Year,Calendar1MonthOption,1)-WEEKDAY(DATE(Calendar1Year,Calendar1MonthOption,1),WeekdayOption)</f>
        <v>42933</v>
      </c>
      <c r="D61" s="51">
        <v>42934</v>
      </c>
      <c r="E61" s="50">
        <v>42935</v>
      </c>
      <c r="F61" s="51">
        <v>42936</v>
      </c>
      <c r="G61" s="52">
        <v>42937</v>
      </c>
      <c r="H61" s="34">
        <v>42938</v>
      </c>
      <c r="I61" s="33">
        <v>42939</v>
      </c>
    </row>
    <row r="62" spans="1:9" x14ac:dyDescent="0.3">
      <c r="A62" s="14" t="str">
        <f>'Daily Roster'!$C$3</f>
        <v>ICU</v>
      </c>
      <c r="B62" s="6"/>
      <c r="C62" s="47" t="e">
        <f>VLOOKUP(C$61,DailyRoster,3,FALSE)</f>
        <v>#N/A</v>
      </c>
      <c r="D62" s="47" t="e">
        <f>VLOOKUP(D$61,DailyRoster,3,FALSE)</f>
        <v>#N/A</v>
      </c>
      <c r="E62" s="47" t="e">
        <f>VLOOKUP(E$61,DailyRoster,3,FALSE)</f>
        <v>#N/A</v>
      </c>
      <c r="F62" s="47" t="e">
        <f>VLOOKUP(F$61,DailyRoster,3,FALSE)</f>
        <v>#N/A</v>
      </c>
      <c r="G62" s="48" t="e">
        <f>VLOOKUP(G$61,DailyRoster,3,FALSE)</f>
        <v>#N/A</v>
      </c>
      <c r="H62" s="44"/>
      <c r="I62" s="25"/>
    </row>
    <row r="63" spans="1:9" x14ac:dyDescent="0.3">
      <c r="A63" s="14" t="str">
        <f>'Daily Roster'!$D$3</f>
        <v>ICU / CARDIOLOGY</v>
      </c>
      <c r="B63" s="6"/>
      <c r="C63" s="47" t="e">
        <f>VLOOKUP(C$61,DailyRoster,4,FALSE)</f>
        <v>#N/A</v>
      </c>
      <c r="D63" s="47" t="e">
        <f>VLOOKUP(D$61,DailyRoster,4,FALSE)</f>
        <v>#N/A</v>
      </c>
      <c r="E63" s="47" t="e">
        <f>VLOOKUP(E$61,DailyRoster,4,FALSE)</f>
        <v>#N/A</v>
      </c>
      <c r="F63" s="47" t="e">
        <f>VLOOKUP(F$61,DailyRoster,4,FALSE)</f>
        <v>#N/A</v>
      </c>
      <c r="G63" s="48" t="e">
        <f>VLOOKUP(G$61,DailyRoster,4,FALSE)</f>
        <v>#N/A</v>
      </c>
      <c r="H63" s="44"/>
      <c r="I63" s="25"/>
    </row>
    <row r="64" spans="1:9" x14ac:dyDescent="0.3">
      <c r="A64" s="14" t="str">
        <f>'Daily Roster'!$E$3</f>
        <v>(8am-4.30pm) CARDIOLOGY</v>
      </c>
      <c r="B64" s="6"/>
      <c r="C64" s="47" t="e">
        <f>VLOOKUP(C$61,DailyRoster,5,FALSE)</f>
        <v>#N/A</v>
      </c>
      <c r="D64" s="47" t="e">
        <f>VLOOKUP(D$61,DailyRoster,5,FALSE)</f>
        <v>#N/A</v>
      </c>
      <c r="E64" s="47" t="e">
        <f>VLOOKUP(E$61,DailyRoster,5,FALSE)</f>
        <v>#N/A</v>
      </c>
      <c r="F64" s="47" t="e">
        <f>VLOOKUP(F$61,DailyRoster,5,FALSE)</f>
        <v>#N/A</v>
      </c>
      <c r="G64" s="48" t="e">
        <f>VLOOKUP(G$61,DailyRoster,5,FALSE)</f>
        <v>#N/A</v>
      </c>
      <c r="H64" s="44"/>
      <c r="I64" s="25"/>
    </row>
    <row r="65" spans="1:9" x14ac:dyDescent="0.3">
      <c r="A65" s="14" t="str">
        <f>'Daily Roster'!$F$3</f>
        <v xml:space="preserve">(8am-4.30pm) CTS </v>
      </c>
      <c r="B65" s="6"/>
      <c r="C65" s="47" t="e">
        <f>VLOOKUP(C$61,DailyRoster,6,FALSE)</f>
        <v>#N/A</v>
      </c>
      <c r="D65" s="47" t="e">
        <f>VLOOKUP(D$61,DailyRoster,6,FALSE)</f>
        <v>#N/A</v>
      </c>
      <c r="E65" s="47" t="e">
        <f>VLOOKUP(E$61,DailyRoster,6,FALSE)</f>
        <v>#N/A</v>
      </c>
      <c r="F65" s="47" t="e">
        <f>VLOOKUP(F$61,DailyRoster,6,FALSE)</f>
        <v>#N/A</v>
      </c>
      <c r="G65" s="48" t="e">
        <f>VLOOKUP(G$61,DailyRoster,6,FALSE)</f>
        <v>#N/A</v>
      </c>
      <c r="H65" s="44"/>
      <c r="I65" s="25"/>
    </row>
    <row r="66" spans="1:9" x14ac:dyDescent="0.3">
      <c r="A66" s="14" t="str">
        <f>'Daily Roster'!$G$3</f>
        <v>(8am-4.30pm) EMERGENCY</v>
      </c>
      <c r="B66" s="6"/>
      <c r="C66" s="47" t="e">
        <f>VLOOKUP(C$61,DailyRoster,7,FALSE)</f>
        <v>#N/A</v>
      </c>
      <c r="D66" s="47" t="e">
        <f>VLOOKUP(D$61,DailyRoster,7,FALSE)</f>
        <v>#N/A</v>
      </c>
      <c r="E66" s="47" t="e">
        <f>VLOOKUP(E$61,DailyRoster,7,FALSE)</f>
        <v>#N/A</v>
      </c>
      <c r="F66" s="47" t="e">
        <f>VLOOKUP(F$61,DailyRoster,7,FALSE)</f>
        <v>#N/A</v>
      </c>
      <c r="G66" s="48" t="e">
        <f>VLOOKUP(G$61,DailyRoster,7,FALSE)</f>
        <v>#N/A</v>
      </c>
      <c r="H66" s="44"/>
      <c r="I66" s="25"/>
    </row>
    <row r="67" spans="1:9" x14ac:dyDescent="0.3">
      <c r="A67" s="14" t="str">
        <f>'Daily Roster'!$H$3</f>
        <v>EMERGENCY / DISPENSARY</v>
      </c>
      <c r="B67" s="6"/>
      <c r="C67" s="47" t="e">
        <f>VLOOKUP(C$61,DailyRoster,8,FALSE)</f>
        <v>#N/A</v>
      </c>
      <c r="D67" s="47" t="e">
        <f>VLOOKUP(D$61,DailyRoster,8,FALSE)</f>
        <v>#N/A</v>
      </c>
      <c r="E67" s="47" t="e">
        <f>VLOOKUP(E$61,DailyRoster,8,FALSE)</f>
        <v>#N/A</v>
      </c>
      <c r="F67" s="47" t="e">
        <f>VLOOKUP(F$61,DailyRoster,8,FALSE)</f>
        <v>#N/A</v>
      </c>
      <c r="G67" s="48" t="e">
        <f>VLOOKUP(G$61,DailyRoster,8,FALSE)</f>
        <v>#N/A</v>
      </c>
      <c r="H67" s="44"/>
      <c r="I67" s="25"/>
    </row>
    <row r="68" spans="1:9" x14ac:dyDescent="0.3">
      <c r="A68" s="14" t="str">
        <f>'Daily Roster'!$I$3</f>
        <v>Critical care support</v>
      </c>
      <c r="B68" s="6"/>
      <c r="C68" s="47" t="e">
        <f>VLOOKUP(C$61,DailyRoster,9,FALSE)</f>
        <v>#N/A</v>
      </c>
      <c r="D68" s="47" t="e">
        <f>VLOOKUP(D$61,DailyRoster,9,FALSE)</f>
        <v>#N/A</v>
      </c>
      <c r="E68" s="47" t="e">
        <f>VLOOKUP(E$61,DailyRoster,9,FALSE)</f>
        <v>#N/A</v>
      </c>
      <c r="F68" s="47" t="e">
        <f>VLOOKUP(F$61,DailyRoster,9,FALSE)</f>
        <v>#N/A</v>
      </c>
      <c r="G68" s="48" t="e">
        <f>VLOOKUP(G$61,DailyRoster,9,FALSE)</f>
        <v>#N/A</v>
      </c>
      <c r="H68" s="44"/>
      <c r="I68" s="25"/>
    </row>
    <row r="69" spans="1:9" hidden="1" x14ac:dyDescent="0.3">
      <c r="A69" s="14" t="str">
        <f>'Daily Roster'!$J$3</f>
        <v>Resident assessment</v>
      </c>
      <c r="B69" s="6"/>
      <c r="C69" s="47" t="e">
        <f>VLOOKUP(C$61,DailyRoster,10,FALSE)</f>
        <v>#N/A</v>
      </c>
      <c r="D69" s="47" t="e">
        <f>VLOOKUP(D$61,DailyRoster,10,FALSE)</f>
        <v>#N/A</v>
      </c>
      <c r="E69" s="47" t="e">
        <f>VLOOKUP(E$61,DailyRoster,10,FALSE)</f>
        <v>#N/A</v>
      </c>
      <c r="F69" s="47" t="e">
        <f>VLOOKUP(F$61,DailyRoster,10,FALSE)</f>
        <v>#N/A</v>
      </c>
      <c r="G69" s="48" t="e">
        <f>VLOOKUP(G$61,DailyRoster,10,FALSE)</f>
        <v>#N/A</v>
      </c>
      <c r="H69" s="44"/>
      <c r="I69" s="25"/>
    </row>
    <row r="70" spans="1:9" hidden="1" x14ac:dyDescent="0.3">
      <c r="A70" s="14" t="str">
        <f>'Daily Roster'!$K$3</f>
        <v>INTERN</v>
      </c>
      <c r="B70" s="6"/>
      <c r="C70" s="47" t="e">
        <f>VLOOKUP(C$61,DailyRoster,11,FALSE)</f>
        <v>#N/A</v>
      </c>
      <c r="D70" s="47" t="e">
        <f>VLOOKUP(D$61,DailyRoster,11,FALSE)</f>
        <v>#N/A</v>
      </c>
      <c r="E70" s="47" t="e">
        <f>VLOOKUP(E$61,DailyRoster,11,FALSE)</f>
        <v>#N/A</v>
      </c>
      <c r="F70" s="47" t="e">
        <f>VLOOKUP(F$61,DailyRoster,11,FALSE)</f>
        <v>#N/A</v>
      </c>
      <c r="G70" s="48" t="e">
        <f>VLOOKUP(G$61,DailyRoster,11,FALSE)</f>
        <v>#N/A</v>
      </c>
      <c r="H70" s="44"/>
      <c r="I70" s="25"/>
    </row>
    <row r="71" spans="1:9" hidden="1" x14ac:dyDescent="0.3">
      <c r="A71" s="14" t="str">
        <f>'Daily Roster'!$L$3</f>
        <v>CTS Training</v>
      </c>
      <c r="B71" s="6"/>
      <c r="C71" s="47" t="e">
        <f>VLOOKUP(C$61,DailyRoster,12,FALSE)</f>
        <v>#N/A</v>
      </c>
      <c r="D71" s="47" t="e">
        <f>VLOOKUP(D$61,DailyRoster,12,FALSE)</f>
        <v>#N/A</v>
      </c>
      <c r="E71" s="47" t="e">
        <f>VLOOKUP(E$61,DailyRoster,12,FALSE)</f>
        <v>#N/A</v>
      </c>
      <c r="F71" s="47" t="e">
        <f>VLOOKUP(F$61,DailyRoster,12,FALSE)</f>
        <v>#N/A</v>
      </c>
      <c r="G71" s="48" t="e">
        <f>VLOOKUP(G$61,DailyRoster,12,FALSE)</f>
        <v>#N/A</v>
      </c>
      <c r="H71" s="44"/>
      <c r="I71" s="25"/>
    </row>
    <row r="72" spans="1:9" hidden="1" x14ac:dyDescent="0.3">
      <c r="A72" s="14" t="str">
        <f>'Daily Roster'!$M$3</f>
        <v>STUDENT/INTERN</v>
      </c>
      <c r="B72" s="6"/>
      <c r="C72" s="47" t="e">
        <f>VLOOKUP(C$61,DailyRoster,13,FALSE)</f>
        <v>#N/A</v>
      </c>
      <c r="D72" s="47" t="e">
        <f>VLOOKUP(D$61,DailyRoster,13,FALSE)</f>
        <v>#N/A</v>
      </c>
      <c r="E72" s="47" t="e">
        <f>VLOOKUP(E$61,DailyRoster,13,FALSE)</f>
        <v>#N/A</v>
      </c>
      <c r="F72" s="47" t="e">
        <f>VLOOKUP(F$61,DailyRoster,13,FALSE)</f>
        <v>#N/A</v>
      </c>
      <c r="G72" s="48" t="e">
        <f>VLOOKUP(G$61,DailyRoster,13,FALSE)</f>
        <v>#N/A</v>
      </c>
      <c r="H72" s="44"/>
      <c r="I72" s="25"/>
    </row>
    <row r="73" spans="1:9" hidden="1" x14ac:dyDescent="0.3">
      <c r="A73" s="14">
        <f>'Daily Roster'!$N$3</f>
        <v>0</v>
      </c>
      <c r="B73" s="6"/>
      <c r="C73" s="47" t="e">
        <f>VLOOKUP(C$61,DailyRoster,14,FALSE)</f>
        <v>#N/A</v>
      </c>
      <c r="D73" s="47" t="e">
        <f>VLOOKUP(D$61,DailyRoster,14,FALSE)</f>
        <v>#N/A</v>
      </c>
      <c r="E73" s="47" t="e">
        <f>VLOOKUP(E$61,DailyRoster,14,FALSE)</f>
        <v>#N/A</v>
      </c>
      <c r="F73" s="47" t="e">
        <f>VLOOKUP(F$61,DailyRoster,14,FALSE)</f>
        <v>#N/A</v>
      </c>
      <c r="G73" s="48" t="e">
        <f>VLOOKUP(G$61,DailyRoster,14,FALSE)</f>
        <v>#N/A</v>
      </c>
      <c r="H73" s="44"/>
      <c r="I73" s="25"/>
    </row>
    <row r="74" spans="1:9" hidden="1" x14ac:dyDescent="0.3">
      <c r="A74" s="14" t="str">
        <f>'Daily Roster'!$O$3</f>
        <v>INTERN</v>
      </c>
      <c r="B74" s="6"/>
      <c r="C74" s="47" t="e">
        <f>VLOOKUP(C$61,DailyRoster,15,FALSE)</f>
        <v>#N/A</v>
      </c>
      <c r="D74" s="47" t="e">
        <f>VLOOKUP(D$61,DailyRoster,15,FALSE)</f>
        <v>#N/A</v>
      </c>
      <c r="E74" s="47" t="e">
        <f>VLOOKUP(E$61,DailyRoster,15,FALSE)</f>
        <v>#N/A</v>
      </c>
      <c r="F74" s="47" t="e">
        <f>VLOOKUP(F$61,DailyRoster,15,FALSE)</f>
        <v>#N/A</v>
      </c>
      <c r="G74" s="48" t="e">
        <f>VLOOKUP(G$61,DailyRoster,15,FALSE)</f>
        <v>#N/A</v>
      </c>
      <c r="H74" s="44"/>
      <c r="I74" s="25"/>
    </row>
    <row r="75" spans="1:9" hidden="1" x14ac:dyDescent="0.3">
      <c r="A75" s="14" t="str">
        <f>'Daily Roster'!$P$3</f>
        <v>[PHARMACY ROLE]</v>
      </c>
      <c r="B75" s="6"/>
      <c r="C75" s="47" t="e">
        <f>VLOOKUP(C$61,DailyRoster,16,FALSE)</f>
        <v>#N/A</v>
      </c>
      <c r="D75" s="47" t="e">
        <f>VLOOKUP(D$61,DailyRoster,16,FALSE)</f>
        <v>#N/A</v>
      </c>
      <c r="E75" s="47" t="e">
        <f>VLOOKUP(E$61,DailyRoster,16,FALSE)</f>
        <v>#N/A</v>
      </c>
      <c r="F75" s="47" t="e">
        <f>VLOOKUP(F$61,DailyRoster,16,FALSE)</f>
        <v>#N/A</v>
      </c>
      <c r="G75" s="48" t="e">
        <f>VLOOKUP(G$61,DailyRoster,16,FALSE)</f>
        <v>#N/A</v>
      </c>
      <c r="H75" s="21"/>
      <c r="I75" s="29"/>
    </row>
    <row r="76" spans="1:9" hidden="1" x14ac:dyDescent="0.3">
      <c r="A76" s="14" t="str">
        <f>'Daily Roster'!$Q$3</f>
        <v>EMR</v>
      </c>
      <c r="B76" s="6"/>
      <c r="C76" s="47" t="e">
        <f>VLOOKUP(C$61,DailyRoster,17,FALSE)</f>
        <v>#N/A</v>
      </c>
      <c r="D76" s="47" t="e">
        <f>VLOOKUP(D$61,DailyRoster,17,FALSE)</f>
        <v>#N/A</v>
      </c>
      <c r="E76" s="47" t="e">
        <f>VLOOKUP(E$61,DailyRoster,17,FALSE)</f>
        <v>#N/A</v>
      </c>
      <c r="F76" s="47" t="e">
        <f>VLOOKUP(F$61,DailyRoster,17,FALSE)</f>
        <v>#N/A</v>
      </c>
      <c r="G76" s="48" t="e">
        <f>VLOOKUP(G$61,DailyRoster,17,FALSE)</f>
        <v>#N/A</v>
      </c>
      <c r="H76" s="21"/>
      <c r="I76" s="29"/>
    </row>
    <row r="77" spans="1:9" hidden="1" x14ac:dyDescent="0.3">
      <c r="A77" s="14" t="str">
        <f>'Daily Roster'!$R$3</f>
        <v>[PHARMACY ROLE]</v>
      </c>
      <c r="B77" s="6"/>
      <c r="C77" s="47" t="e">
        <f>VLOOKUP(C$61,DailyRoster,18,FALSE)</f>
        <v>#N/A</v>
      </c>
      <c r="D77" s="47" t="e">
        <f>VLOOKUP(D$61,DailyRoster,18,FALSE)</f>
        <v>#N/A</v>
      </c>
      <c r="E77" s="47" t="e">
        <f>VLOOKUP(E$61,DailyRoster,18,FALSE)</f>
        <v>#N/A</v>
      </c>
      <c r="F77" s="47" t="e">
        <f>VLOOKUP(F$61,DailyRoster,18,FALSE)</f>
        <v>#N/A</v>
      </c>
      <c r="G77" s="48" t="e">
        <f>VLOOKUP(G$61,DailyRoster,18,FALSE)</f>
        <v>#N/A</v>
      </c>
      <c r="H77" s="21"/>
      <c r="I77" s="29"/>
    </row>
    <row r="78" spans="1:9" hidden="1" x14ac:dyDescent="0.3">
      <c r="A78" s="14" t="str">
        <f>'Daily Roster'!$S$3</f>
        <v>[PHARMACY ROLE]</v>
      </c>
      <c r="B78" s="6"/>
      <c r="C78" s="47" t="e">
        <f>VLOOKUP(C$61,DailyRoster,19,FALSE)</f>
        <v>#N/A</v>
      </c>
      <c r="D78" s="47" t="e">
        <f>VLOOKUP(D$61,DailyRoster,19,FALSE)</f>
        <v>#N/A</v>
      </c>
      <c r="E78" s="47" t="e">
        <f>VLOOKUP(E$61,DailyRoster,19,FALSE)</f>
        <v>#N/A</v>
      </c>
      <c r="F78" s="47" t="e">
        <f>VLOOKUP(F$61,DailyRoster,19,FALSE)</f>
        <v>#N/A</v>
      </c>
      <c r="G78" s="48" t="e">
        <f>VLOOKUP(G$61,DailyRoster,19,FALSE)</f>
        <v>#N/A</v>
      </c>
      <c r="H78" s="21"/>
      <c r="I78" s="29"/>
    </row>
    <row r="79" spans="1:9" hidden="1" x14ac:dyDescent="0.3">
      <c r="A79" s="14" t="str">
        <f>'Daily Roster'!$T$3</f>
        <v>[PHARMACY ROLE]</v>
      </c>
      <c r="B79" s="6"/>
      <c r="C79" s="47" t="e">
        <f>VLOOKUP(C$61,DailyRoster,20,FALSE)</f>
        <v>#N/A</v>
      </c>
      <c r="D79" s="47" t="e">
        <f>VLOOKUP(D$61,DailyRoster,20,FALSE)</f>
        <v>#N/A</v>
      </c>
      <c r="E79" s="47" t="e">
        <f>VLOOKUP(E$61,DailyRoster,20,FALSE)</f>
        <v>#N/A</v>
      </c>
      <c r="F79" s="47" t="e">
        <f>VLOOKUP(F$61,DailyRoster,20,FALSE)</f>
        <v>#N/A</v>
      </c>
      <c r="G79" s="48" t="e">
        <f>VLOOKUP(G$61,DailyRoster,20,FALSE)</f>
        <v>#N/A</v>
      </c>
      <c r="H79" s="21"/>
      <c r="I79" s="29"/>
    </row>
    <row r="80" spans="1:9" x14ac:dyDescent="0.3">
      <c r="A80" s="26"/>
      <c r="B80" s="28"/>
      <c r="C80" s="50">
        <f t="array" ref="C80:I80">Days+29+DATE(Calendar1Year,Calendar1MonthOption,1)-WEEKDAY(DATE(Calendar1Year,Calendar1MonthOption,1),WeekdayOption)</f>
        <v>42940</v>
      </c>
      <c r="D80" s="51">
        <v>42941</v>
      </c>
      <c r="E80" s="50">
        <v>42942</v>
      </c>
      <c r="F80" s="51">
        <v>42943</v>
      </c>
      <c r="G80" s="52">
        <v>42944</v>
      </c>
      <c r="H80" s="34">
        <v>42945</v>
      </c>
      <c r="I80" s="33">
        <v>42946</v>
      </c>
    </row>
    <row r="81" spans="1:9" x14ac:dyDescent="0.3">
      <c r="A81" s="14" t="str">
        <f>'Daily Roster'!$C$3</f>
        <v>ICU</v>
      </c>
      <c r="B81" s="6"/>
      <c r="C81" s="47" t="e">
        <f>VLOOKUP(C$80,DailyRoster,3,FALSE)</f>
        <v>#N/A</v>
      </c>
      <c r="D81" s="47" t="e">
        <f>VLOOKUP(D$80,DailyRoster,3,FALSE)</f>
        <v>#N/A</v>
      </c>
      <c r="E81" s="47" t="e">
        <f>VLOOKUP(E$80,DailyRoster,3,FALSE)</f>
        <v>#N/A</v>
      </c>
      <c r="F81" s="47" t="e">
        <f>VLOOKUP(F$80,DailyRoster,3,FALSE)</f>
        <v>#N/A</v>
      </c>
      <c r="G81" s="48" t="e">
        <f>VLOOKUP(G$80,DailyRoster,3,FALSE)</f>
        <v>#N/A</v>
      </c>
      <c r="H81" s="44"/>
      <c r="I81" s="25"/>
    </row>
    <row r="82" spans="1:9" x14ac:dyDescent="0.3">
      <c r="A82" s="14" t="str">
        <f>'Daily Roster'!$D$3</f>
        <v>ICU / CARDIOLOGY</v>
      </c>
      <c r="B82" s="6"/>
      <c r="C82" s="47" t="e">
        <f>VLOOKUP(C$80,DailyRoster,4,FALSE)</f>
        <v>#N/A</v>
      </c>
      <c r="D82" s="47" t="e">
        <f>VLOOKUP(D$80,DailyRoster,4,FALSE)</f>
        <v>#N/A</v>
      </c>
      <c r="E82" s="47" t="e">
        <f>VLOOKUP(E$80,DailyRoster,4,FALSE)</f>
        <v>#N/A</v>
      </c>
      <c r="F82" s="47" t="e">
        <f>VLOOKUP(F$80,DailyRoster,4,FALSE)</f>
        <v>#N/A</v>
      </c>
      <c r="G82" s="48" t="e">
        <f>VLOOKUP(G$80,DailyRoster,4,FALSE)</f>
        <v>#N/A</v>
      </c>
      <c r="H82" s="44"/>
      <c r="I82" s="25"/>
    </row>
    <row r="83" spans="1:9" x14ac:dyDescent="0.3">
      <c r="A83" s="14" t="str">
        <f>'Daily Roster'!$E$3</f>
        <v>(8am-4.30pm) CARDIOLOGY</v>
      </c>
      <c r="B83" s="6"/>
      <c r="C83" s="47" t="e">
        <f>VLOOKUP(C$80,DailyRoster,5,FALSE)</f>
        <v>#N/A</v>
      </c>
      <c r="D83" s="47" t="e">
        <f>VLOOKUP(D$80,DailyRoster,5,FALSE)</f>
        <v>#N/A</v>
      </c>
      <c r="E83" s="47" t="e">
        <f>VLOOKUP(E$80,DailyRoster,5,FALSE)</f>
        <v>#N/A</v>
      </c>
      <c r="F83" s="47" t="e">
        <f>VLOOKUP(F$80,DailyRoster,5,FALSE)</f>
        <v>#N/A</v>
      </c>
      <c r="G83" s="48" t="e">
        <f>VLOOKUP(G$80,DailyRoster,5,FALSE)</f>
        <v>#N/A</v>
      </c>
      <c r="H83" s="44"/>
      <c r="I83" s="25"/>
    </row>
    <row r="84" spans="1:9" x14ac:dyDescent="0.3">
      <c r="A84" s="14" t="str">
        <f>'Daily Roster'!$F$3</f>
        <v xml:space="preserve">(8am-4.30pm) CTS </v>
      </c>
      <c r="B84" s="6"/>
      <c r="C84" s="47" t="e">
        <f>VLOOKUP(C$80,DailyRoster,6,FALSE)</f>
        <v>#N/A</v>
      </c>
      <c r="D84" s="47" t="e">
        <f>VLOOKUP(D$80,DailyRoster,6,FALSE)</f>
        <v>#N/A</v>
      </c>
      <c r="E84" s="47" t="e">
        <f>VLOOKUP(E$80,DailyRoster,6,FALSE)</f>
        <v>#N/A</v>
      </c>
      <c r="F84" s="47" t="e">
        <f>VLOOKUP(F$80,DailyRoster,6,FALSE)</f>
        <v>#N/A</v>
      </c>
      <c r="G84" s="48" t="e">
        <f>VLOOKUP(G$80,DailyRoster,6,FALSE)</f>
        <v>#N/A</v>
      </c>
      <c r="H84" s="44"/>
      <c r="I84" s="25"/>
    </row>
    <row r="85" spans="1:9" x14ac:dyDescent="0.3">
      <c r="A85" s="14" t="str">
        <f>'Daily Roster'!$G$3</f>
        <v>(8am-4.30pm) EMERGENCY</v>
      </c>
      <c r="B85" s="6"/>
      <c r="C85" s="47" t="e">
        <f>VLOOKUP(C$80,DailyRoster,7,FALSE)</f>
        <v>#N/A</v>
      </c>
      <c r="D85" s="47" t="e">
        <f>VLOOKUP(D$80,DailyRoster,7,FALSE)</f>
        <v>#N/A</v>
      </c>
      <c r="E85" s="47" t="e">
        <f>VLOOKUP(E$80,DailyRoster,7,FALSE)</f>
        <v>#N/A</v>
      </c>
      <c r="F85" s="47" t="e">
        <f>VLOOKUP(F$80,DailyRoster,7,FALSE)</f>
        <v>#N/A</v>
      </c>
      <c r="G85" s="48" t="e">
        <f>VLOOKUP(G$80,DailyRoster,7,FALSE)</f>
        <v>#N/A</v>
      </c>
      <c r="H85" s="44"/>
      <c r="I85" s="25"/>
    </row>
    <row r="86" spans="1:9" x14ac:dyDescent="0.3">
      <c r="A86" s="14" t="str">
        <f>'Daily Roster'!$H$3</f>
        <v>EMERGENCY / DISPENSARY</v>
      </c>
      <c r="B86" s="6"/>
      <c r="C86" s="47" t="e">
        <f>VLOOKUP(C$80,DailyRoster,8,FALSE)</f>
        <v>#N/A</v>
      </c>
      <c r="D86" s="47" t="e">
        <f>VLOOKUP(D$80,DailyRoster,8,FALSE)</f>
        <v>#N/A</v>
      </c>
      <c r="E86" s="47" t="e">
        <f>VLOOKUP(E$80,DailyRoster,8,FALSE)</f>
        <v>#N/A</v>
      </c>
      <c r="F86" s="47" t="e">
        <f>VLOOKUP(F$80,DailyRoster,8,FALSE)</f>
        <v>#N/A</v>
      </c>
      <c r="G86" s="48" t="e">
        <f>VLOOKUP(G$80,DailyRoster,8,FALSE)</f>
        <v>#N/A</v>
      </c>
      <c r="H86" s="44"/>
      <c r="I86" s="25"/>
    </row>
    <row r="87" spans="1:9" x14ac:dyDescent="0.3">
      <c r="A87" s="14" t="str">
        <f>'Daily Roster'!$I$3</f>
        <v>Critical care support</v>
      </c>
      <c r="B87" s="6"/>
      <c r="C87" s="47" t="e">
        <f>VLOOKUP(C$80,DailyRoster,9,FALSE)</f>
        <v>#N/A</v>
      </c>
      <c r="D87" s="47" t="e">
        <f>VLOOKUP(D$80,DailyRoster,9,FALSE)</f>
        <v>#N/A</v>
      </c>
      <c r="E87" s="47" t="e">
        <f>VLOOKUP(E$80,DailyRoster,9,FALSE)</f>
        <v>#N/A</v>
      </c>
      <c r="F87" s="47" t="e">
        <f>VLOOKUP(F$80,DailyRoster,9,FALSE)</f>
        <v>#N/A</v>
      </c>
      <c r="G87" s="48" t="e">
        <f>VLOOKUP(G$80,DailyRoster,9,FALSE)</f>
        <v>#N/A</v>
      </c>
      <c r="H87" s="44"/>
      <c r="I87" s="25"/>
    </row>
    <row r="88" spans="1:9" hidden="1" x14ac:dyDescent="0.3">
      <c r="A88" s="14" t="str">
        <f>'Daily Roster'!$J$3</f>
        <v>Resident assessment</v>
      </c>
      <c r="B88" s="6"/>
      <c r="C88" s="47" t="e">
        <f>VLOOKUP(C$80,DailyRoster,10,FALSE)</f>
        <v>#N/A</v>
      </c>
      <c r="D88" s="47" t="e">
        <f>VLOOKUP(D$80,DailyRoster,10,FALSE)</f>
        <v>#N/A</v>
      </c>
      <c r="E88" s="47" t="e">
        <f>VLOOKUP(E$80,DailyRoster,10,FALSE)</f>
        <v>#N/A</v>
      </c>
      <c r="F88" s="47" t="e">
        <f>VLOOKUP(F$80,DailyRoster,10,FALSE)</f>
        <v>#N/A</v>
      </c>
      <c r="G88" s="48" t="e">
        <f>VLOOKUP(G$80,DailyRoster,10,FALSE)</f>
        <v>#N/A</v>
      </c>
      <c r="H88" s="44"/>
      <c r="I88" s="25"/>
    </row>
    <row r="89" spans="1:9" hidden="1" x14ac:dyDescent="0.3">
      <c r="A89" s="14" t="str">
        <f>'Daily Roster'!$K$3</f>
        <v>INTERN</v>
      </c>
      <c r="B89" s="6"/>
      <c r="C89" s="47" t="e">
        <f>VLOOKUP(C$80,DailyRoster,11,FALSE)</f>
        <v>#N/A</v>
      </c>
      <c r="D89" s="47" t="e">
        <f>VLOOKUP(D$80,DailyRoster,11,FALSE)</f>
        <v>#N/A</v>
      </c>
      <c r="E89" s="47" t="e">
        <f>VLOOKUP(E$80,DailyRoster,11,FALSE)</f>
        <v>#N/A</v>
      </c>
      <c r="F89" s="47" t="e">
        <f>VLOOKUP(F$80,DailyRoster,11,FALSE)</f>
        <v>#N/A</v>
      </c>
      <c r="G89" s="48" t="e">
        <f>VLOOKUP(G$80,DailyRoster,11,FALSE)</f>
        <v>#N/A</v>
      </c>
      <c r="H89" s="44"/>
      <c r="I89" s="25"/>
    </row>
    <row r="90" spans="1:9" hidden="1" x14ac:dyDescent="0.3">
      <c r="A90" s="14" t="str">
        <f>'Daily Roster'!$L$3</f>
        <v>CTS Training</v>
      </c>
      <c r="B90" s="6"/>
      <c r="C90" s="47" t="e">
        <f>VLOOKUP(C$80,DailyRoster,12,FALSE)</f>
        <v>#N/A</v>
      </c>
      <c r="D90" s="47" t="e">
        <f>VLOOKUP(D$80,DailyRoster,12,FALSE)</f>
        <v>#N/A</v>
      </c>
      <c r="E90" s="47" t="e">
        <f>VLOOKUP(E$80,DailyRoster,12,FALSE)</f>
        <v>#N/A</v>
      </c>
      <c r="F90" s="47" t="e">
        <f>VLOOKUP(F$80,DailyRoster,12,FALSE)</f>
        <v>#N/A</v>
      </c>
      <c r="G90" s="48" t="e">
        <f>VLOOKUP(G$80,DailyRoster,12,FALSE)</f>
        <v>#N/A</v>
      </c>
      <c r="H90" s="44"/>
      <c r="I90" s="25"/>
    </row>
    <row r="91" spans="1:9" hidden="1" x14ac:dyDescent="0.3">
      <c r="A91" s="14" t="str">
        <f>'Daily Roster'!$M$3</f>
        <v>STUDENT/INTERN</v>
      </c>
      <c r="B91" s="6"/>
      <c r="C91" s="47" t="e">
        <f>VLOOKUP(C$80,DailyRoster,13,FALSE)</f>
        <v>#N/A</v>
      </c>
      <c r="D91" s="47" t="e">
        <f>VLOOKUP(D$80,DailyRoster,13,FALSE)</f>
        <v>#N/A</v>
      </c>
      <c r="E91" s="47" t="e">
        <f>VLOOKUP(E$80,DailyRoster,13,FALSE)</f>
        <v>#N/A</v>
      </c>
      <c r="F91" s="47" t="e">
        <f>VLOOKUP(F$80,DailyRoster,13,FALSE)</f>
        <v>#N/A</v>
      </c>
      <c r="G91" s="48" t="e">
        <f>VLOOKUP(G$80,DailyRoster,13,FALSE)</f>
        <v>#N/A</v>
      </c>
      <c r="H91" s="44"/>
      <c r="I91" s="25"/>
    </row>
    <row r="92" spans="1:9" hidden="1" x14ac:dyDescent="0.3">
      <c r="A92" s="14">
        <f>'Daily Roster'!$N$3</f>
        <v>0</v>
      </c>
      <c r="B92" s="6"/>
      <c r="C92" s="47" t="e">
        <f>VLOOKUP(C$80,DailyRoster,14,FALSE)</f>
        <v>#N/A</v>
      </c>
      <c r="D92" s="47" t="e">
        <f>VLOOKUP(D$80,DailyRoster,14,FALSE)</f>
        <v>#N/A</v>
      </c>
      <c r="E92" s="47" t="e">
        <f>VLOOKUP(E$80,DailyRoster,14,FALSE)</f>
        <v>#N/A</v>
      </c>
      <c r="F92" s="47" t="e">
        <f>VLOOKUP(F$80,DailyRoster,14,FALSE)</f>
        <v>#N/A</v>
      </c>
      <c r="G92" s="48" t="e">
        <f>VLOOKUP(G$80,DailyRoster,14,FALSE)</f>
        <v>#N/A</v>
      </c>
      <c r="H92" s="44"/>
      <c r="I92" s="25"/>
    </row>
    <row r="93" spans="1:9" hidden="1" x14ac:dyDescent="0.3">
      <c r="A93" s="14" t="str">
        <f>'Daily Roster'!$O$3</f>
        <v>INTERN</v>
      </c>
      <c r="B93" s="6"/>
      <c r="C93" s="47" t="e">
        <f>VLOOKUP(C$80,DailyRoster,15,FALSE)</f>
        <v>#N/A</v>
      </c>
      <c r="D93" s="47" t="e">
        <f>VLOOKUP(D$80,DailyRoster,15,FALSE)</f>
        <v>#N/A</v>
      </c>
      <c r="E93" s="47" t="e">
        <f>VLOOKUP(E$80,DailyRoster,15,FALSE)</f>
        <v>#N/A</v>
      </c>
      <c r="F93" s="47" t="e">
        <f>VLOOKUP(F$80,DailyRoster,15,FALSE)</f>
        <v>#N/A</v>
      </c>
      <c r="G93" s="48" t="e">
        <f>VLOOKUP(G$80,DailyRoster,15,FALSE)</f>
        <v>#N/A</v>
      </c>
      <c r="H93" s="44"/>
      <c r="I93" s="25"/>
    </row>
    <row r="94" spans="1:9" hidden="1" x14ac:dyDescent="0.3">
      <c r="A94" s="14" t="str">
        <f>'Daily Roster'!$P$3</f>
        <v>[PHARMACY ROLE]</v>
      </c>
      <c r="B94" s="6"/>
      <c r="C94" s="47" t="e">
        <f>VLOOKUP(C$80,DailyRoster,16,FALSE)</f>
        <v>#N/A</v>
      </c>
      <c r="D94" s="47" t="e">
        <f>VLOOKUP(D$80,DailyRoster,16,FALSE)</f>
        <v>#N/A</v>
      </c>
      <c r="E94" s="47" t="e">
        <f>VLOOKUP(E$80,DailyRoster,16,FALSE)</f>
        <v>#N/A</v>
      </c>
      <c r="F94" s="47" t="e">
        <f>VLOOKUP(F$80,DailyRoster,16,FALSE)</f>
        <v>#N/A</v>
      </c>
      <c r="G94" s="48" t="e">
        <f>VLOOKUP(G$80,DailyRoster,16,FALSE)</f>
        <v>#N/A</v>
      </c>
      <c r="H94" s="21"/>
      <c r="I94" s="31"/>
    </row>
    <row r="95" spans="1:9" hidden="1" x14ac:dyDescent="0.3">
      <c r="A95" s="14" t="str">
        <f>'Daily Roster'!$Q$3</f>
        <v>EMR</v>
      </c>
      <c r="B95" s="6"/>
      <c r="C95" s="47" t="e">
        <f>VLOOKUP(C$80,DailyRoster,17,FALSE)</f>
        <v>#N/A</v>
      </c>
      <c r="D95" s="47" t="e">
        <f>VLOOKUP(D$80,DailyRoster,17,FALSE)</f>
        <v>#N/A</v>
      </c>
      <c r="E95" s="47" t="e">
        <f>VLOOKUP(E$80,DailyRoster,17,FALSE)</f>
        <v>#N/A</v>
      </c>
      <c r="F95" s="47" t="e">
        <f>VLOOKUP(F$80,DailyRoster,17,FALSE)</f>
        <v>#N/A</v>
      </c>
      <c r="G95" s="48" t="e">
        <f>VLOOKUP(G$80,DailyRoster,17,FALSE)</f>
        <v>#N/A</v>
      </c>
      <c r="H95" s="21"/>
      <c r="I95" s="31"/>
    </row>
    <row r="96" spans="1:9" hidden="1" x14ac:dyDescent="0.3">
      <c r="A96" s="14" t="str">
        <f>'Daily Roster'!$R$3</f>
        <v>[PHARMACY ROLE]</v>
      </c>
      <c r="B96" s="6"/>
      <c r="C96" s="47" t="e">
        <f>VLOOKUP(C$80,DailyRoster,18,FALSE)</f>
        <v>#N/A</v>
      </c>
      <c r="D96" s="47" t="e">
        <f>VLOOKUP(D$80,DailyRoster,18,FALSE)</f>
        <v>#N/A</v>
      </c>
      <c r="E96" s="47" t="e">
        <f>VLOOKUP(E$80,DailyRoster,18,FALSE)</f>
        <v>#N/A</v>
      </c>
      <c r="F96" s="47" t="e">
        <f>VLOOKUP(F$80,DailyRoster,18,FALSE)</f>
        <v>#N/A</v>
      </c>
      <c r="G96" s="48" t="e">
        <f>VLOOKUP(G$80,DailyRoster,18,FALSE)</f>
        <v>#N/A</v>
      </c>
      <c r="H96" s="21"/>
      <c r="I96" s="31"/>
    </row>
    <row r="97" spans="1:9" hidden="1" x14ac:dyDescent="0.3">
      <c r="A97" s="14" t="str">
        <f>'Daily Roster'!$S$3</f>
        <v>[PHARMACY ROLE]</v>
      </c>
      <c r="B97" s="6"/>
      <c r="C97" s="47" t="e">
        <f>VLOOKUP(C$80,DailyRoster,19,FALSE)</f>
        <v>#N/A</v>
      </c>
      <c r="D97" s="47" t="e">
        <f>VLOOKUP(D$80,DailyRoster,19,FALSE)</f>
        <v>#N/A</v>
      </c>
      <c r="E97" s="47" t="e">
        <f>VLOOKUP(E$80,DailyRoster,19,FALSE)</f>
        <v>#N/A</v>
      </c>
      <c r="F97" s="47" t="e">
        <f>VLOOKUP(F$80,DailyRoster,19,FALSE)</f>
        <v>#N/A</v>
      </c>
      <c r="G97" s="48" t="e">
        <f>VLOOKUP(G$80,DailyRoster,19,FALSE)</f>
        <v>#N/A</v>
      </c>
      <c r="H97" s="21"/>
      <c r="I97" s="31"/>
    </row>
    <row r="98" spans="1:9" hidden="1" x14ac:dyDescent="0.3">
      <c r="A98" s="14" t="str">
        <f>'Daily Roster'!$T$3</f>
        <v>[PHARMACY ROLE]</v>
      </c>
      <c r="B98" s="6"/>
      <c r="C98" s="47" t="e">
        <f>VLOOKUP(C$80,DailyRoster,20,FALSE)</f>
        <v>#N/A</v>
      </c>
      <c r="D98" s="47" t="e">
        <f>VLOOKUP(D$80,DailyRoster,20,FALSE)</f>
        <v>#N/A</v>
      </c>
      <c r="E98" s="47" t="e">
        <f>VLOOKUP(E$80,DailyRoster,20,FALSE)</f>
        <v>#N/A</v>
      </c>
      <c r="F98" s="47" t="e">
        <f>VLOOKUP(F$80,DailyRoster,20,FALSE)</f>
        <v>#N/A</v>
      </c>
      <c r="G98" s="48" t="e">
        <f>VLOOKUP(G$80,DailyRoster,20,FALSE)</f>
        <v>#N/A</v>
      </c>
      <c r="H98" s="21"/>
      <c r="I98" s="31"/>
    </row>
    <row r="99" spans="1:9" x14ac:dyDescent="0.3">
      <c r="A99" s="26"/>
      <c r="B99" s="27"/>
      <c r="C99" s="50">
        <f t="array" ref="C99:D99">Days+36+DATE(Calendar1Year,Calendar1MonthOption,1)-WEEKDAY(DATE(Calendar1Year,Calendar1MonthOption,1),WeekdayOption)</f>
        <v>42947</v>
      </c>
      <c r="D99" s="51">
        <v>42948</v>
      </c>
      <c r="E99" s="101" t="s">
        <v>14</v>
      </c>
      <c r="F99" s="102"/>
      <c r="G99" s="103"/>
      <c r="H99" s="41"/>
      <c r="I99" s="42"/>
    </row>
    <row r="100" spans="1:9" x14ac:dyDescent="0.3">
      <c r="A100" s="14" t="str">
        <f>'Daily Roster'!$C$3</f>
        <v>ICU</v>
      </c>
      <c r="B100" s="6"/>
      <c r="C100" s="47" t="e">
        <f>VLOOKUP(C$99,DailyRoster,3,FALSE)</f>
        <v>#N/A</v>
      </c>
      <c r="D100" s="47" t="e">
        <f>VLOOKUP(D$99,DailyRoster,3,FALSE)</f>
        <v>#N/A</v>
      </c>
      <c r="E100" s="54" t="e">
        <f>VLOOKUP(E$99,DailyRoster,3,FALSE)</f>
        <v>#N/A</v>
      </c>
      <c r="F100" s="49" t="e">
        <f>VLOOKUP(F$99,DailyRoster,3,FALSE)</f>
        <v>#N/A</v>
      </c>
      <c r="G100" s="53" t="e">
        <f>VLOOKUP(G$99,DailyRoster,3,FALSE)</f>
        <v>#N/A</v>
      </c>
      <c r="H100" s="21" t="e">
        <f>VLOOKUP(H$99,SpecialMedicine2017,3,FALSE)</f>
        <v>#N/A</v>
      </c>
      <c r="I100" s="31"/>
    </row>
    <row r="101" spans="1:9" x14ac:dyDescent="0.3">
      <c r="A101" s="14" t="str">
        <f>'Daily Roster'!$D$3</f>
        <v>ICU / CARDIOLOGY</v>
      </c>
      <c r="B101" s="6"/>
      <c r="C101" s="47" t="e">
        <f>VLOOKUP(C$99,DailyRoster,4,FALSE)</f>
        <v>#N/A</v>
      </c>
      <c r="D101" s="47" t="e">
        <f>VLOOKUP(D$99,DailyRoster,4,FALSE)</f>
        <v>#N/A</v>
      </c>
      <c r="E101" s="54" t="e">
        <f>VLOOKUP(E$99,DailyRoster,4,FALSE)</f>
        <v>#N/A</v>
      </c>
      <c r="F101" s="49" t="e">
        <f>VLOOKUP(F$99,DailyRoster,4,FALSE)</f>
        <v>#N/A</v>
      </c>
      <c r="G101" s="53" t="e">
        <f>VLOOKUP(G$99,DailyRoster,4,FALSE)</f>
        <v>#N/A</v>
      </c>
      <c r="H101" s="21" t="e">
        <f>VLOOKUP(H$99,SpecialMedicine2017,4,FALSE)</f>
        <v>#N/A</v>
      </c>
      <c r="I101" s="31"/>
    </row>
    <row r="102" spans="1:9" x14ac:dyDescent="0.3">
      <c r="A102" s="14" t="str">
        <f>'Daily Roster'!$E$3</f>
        <v>(8am-4.30pm) CARDIOLOGY</v>
      </c>
      <c r="B102" s="6"/>
      <c r="C102" s="47" t="e">
        <f>VLOOKUP(C$99,DailyRoster,5,FALSE)</f>
        <v>#N/A</v>
      </c>
      <c r="D102" s="47" t="e">
        <f>VLOOKUP(D$99,DailyRoster,5,FALSE)</f>
        <v>#N/A</v>
      </c>
      <c r="E102" s="54" t="e">
        <f>VLOOKUP(E$99,DailyRoster,5,FALSE)</f>
        <v>#N/A</v>
      </c>
      <c r="F102" s="49" t="e">
        <f>VLOOKUP(F$99,DailyRoster,5,FALSE)</f>
        <v>#N/A</v>
      </c>
      <c r="G102" s="53" t="e">
        <f>VLOOKUP(G$99,DailyRoster,5,FALSE)</f>
        <v>#N/A</v>
      </c>
      <c r="H102" s="21" t="e">
        <f>VLOOKUP(H$99,SpecialMedicine2017,5,FALSE)</f>
        <v>#N/A</v>
      </c>
      <c r="I102" s="31"/>
    </row>
    <row r="103" spans="1:9" x14ac:dyDescent="0.3">
      <c r="A103" s="14" t="str">
        <f>'Daily Roster'!$F$3</f>
        <v xml:space="preserve">(8am-4.30pm) CTS </v>
      </c>
      <c r="B103" s="6"/>
      <c r="C103" s="47" t="e">
        <f>VLOOKUP(C$99,DailyRoster,6,FALSE)</f>
        <v>#N/A</v>
      </c>
      <c r="D103" s="47" t="e">
        <f>VLOOKUP(D$99,DailyRoster,6,FALSE)</f>
        <v>#N/A</v>
      </c>
      <c r="E103" s="54" t="e">
        <f>VLOOKUP(E$99,DailyRoster,6,FALSE)</f>
        <v>#N/A</v>
      </c>
      <c r="F103" s="49" t="e">
        <f>VLOOKUP(F$99,DailyRoster,6,FALSE)</f>
        <v>#N/A</v>
      </c>
      <c r="G103" s="53" t="e">
        <f>VLOOKUP(G$99,DailyRoster,6,FALSE)</f>
        <v>#N/A</v>
      </c>
      <c r="H103" s="21" t="e">
        <f>VLOOKUP(H$99,SpecialMedicine2017,6,FALSE)</f>
        <v>#N/A</v>
      </c>
      <c r="I103" s="31"/>
    </row>
    <row r="104" spans="1:9" x14ac:dyDescent="0.3">
      <c r="A104" s="14" t="str">
        <f>'Daily Roster'!$G$3</f>
        <v>(8am-4.30pm) EMERGENCY</v>
      </c>
      <c r="B104" s="6"/>
      <c r="C104" s="47" t="e">
        <f>VLOOKUP(C$99,DailyRoster,7,FALSE)</f>
        <v>#N/A</v>
      </c>
      <c r="D104" s="47" t="e">
        <f>VLOOKUP(D$99,DailyRoster,7,FALSE)</f>
        <v>#N/A</v>
      </c>
      <c r="E104" s="54" t="e">
        <f>VLOOKUP(E$99,DailyRoster,7,FALSE)</f>
        <v>#N/A</v>
      </c>
      <c r="F104" s="49" t="e">
        <f>VLOOKUP(F$99,DailyRoster,7,FALSE)</f>
        <v>#N/A</v>
      </c>
      <c r="G104" s="53" t="e">
        <f>VLOOKUP(G$99,DailyRoster,7,FALSE)</f>
        <v>#N/A</v>
      </c>
      <c r="H104" s="21" t="e">
        <f>VLOOKUP(H$99,SpecialMedicine2017,7,FALSE)</f>
        <v>#N/A</v>
      </c>
      <c r="I104" s="31"/>
    </row>
    <row r="105" spans="1:9" x14ac:dyDescent="0.3">
      <c r="A105" s="14" t="str">
        <f>'Daily Roster'!$H$3</f>
        <v>EMERGENCY / DISPENSARY</v>
      </c>
      <c r="B105" s="6"/>
      <c r="C105" s="47" t="e">
        <f>VLOOKUP(C$99,DailyRoster,8,FALSE)</f>
        <v>#N/A</v>
      </c>
      <c r="D105" s="47" t="e">
        <f>VLOOKUP(D$99,DailyRoster,8,FALSE)</f>
        <v>#N/A</v>
      </c>
      <c r="E105" s="54" t="e">
        <f>VLOOKUP(E$99,DailyRoster,8,FALSE)</f>
        <v>#N/A</v>
      </c>
      <c r="F105" s="49" t="e">
        <f>VLOOKUP(F$99,DailyRoster,8,FALSE)</f>
        <v>#N/A</v>
      </c>
      <c r="G105" s="53" t="e">
        <f>VLOOKUP(G$99,DailyRoster,8,FALSE)</f>
        <v>#N/A</v>
      </c>
      <c r="H105" s="21"/>
      <c r="I105" s="31"/>
    </row>
    <row r="106" spans="1:9" x14ac:dyDescent="0.3">
      <c r="A106" s="14" t="str">
        <f>'Daily Roster'!$I$3</f>
        <v>Critical care support</v>
      </c>
      <c r="B106" s="6"/>
      <c r="C106" s="47" t="e">
        <f>VLOOKUP(C$99,DailyRoster,9,FALSE)</f>
        <v>#N/A</v>
      </c>
      <c r="D106" s="47" t="e">
        <f>VLOOKUP(D$99,DailyRoster,9,FALSE)</f>
        <v>#N/A</v>
      </c>
      <c r="E106" s="54" t="e">
        <f>VLOOKUP(E$99,DailyRoster,9,FALSE)</f>
        <v>#N/A</v>
      </c>
      <c r="F106" s="49" t="e">
        <f>VLOOKUP(F$99,DailyRoster,9,FALSE)</f>
        <v>#N/A</v>
      </c>
      <c r="G106" s="53" t="e">
        <f>VLOOKUP(G$99,DailyRoster,9,FALSE)</f>
        <v>#N/A</v>
      </c>
      <c r="H106" s="21"/>
      <c r="I106" s="31"/>
    </row>
    <row r="107" spans="1:9" hidden="1" x14ac:dyDescent="0.3">
      <c r="A107" s="14" t="str">
        <f>'Daily Roster'!$J$3</f>
        <v>Resident assessment</v>
      </c>
      <c r="B107" s="6"/>
      <c r="C107" s="47" t="e">
        <f>VLOOKUP(C$99,DailyRoster,10,FALSE)</f>
        <v>#N/A</v>
      </c>
      <c r="D107" s="47" t="e">
        <f>VLOOKUP(D$99,DailyRoster,10,FALSE)</f>
        <v>#N/A</v>
      </c>
      <c r="E107" s="54" t="e">
        <f>VLOOKUP(E$99,DailyRoster,10,FALSE)</f>
        <v>#N/A</v>
      </c>
      <c r="F107" s="49" t="e">
        <f>VLOOKUP(F$99,DailyRoster,10,FALSE)</f>
        <v>#N/A</v>
      </c>
      <c r="G107" s="53" t="e">
        <f>VLOOKUP(G$99,DailyRoster,10,FALSE)</f>
        <v>#N/A</v>
      </c>
      <c r="H107" s="21"/>
      <c r="I107" s="31"/>
    </row>
    <row r="108" spans="1:9" hidden="1" x14ac:dyDescent="0.3">
      <c r="A108" s="14" t="str">
        <f>'Daily Roster'!$K$3</f>
        <v>INTERN</v>
      </c>
      <c r="B108" s="6"/>
      <c r="C108" s="47" t="e">
        <f>VLOOKUP(C$99,DailyRoster,11,FALSE)</f>
        <v>#N/A</v>
      </c>
      <c r="D108" s="47" t="e">
        <f>VLOOKUP(D$99,DailyRoster,11,FALSE)</f>
        <v>#N/A</v>
      </c>
      <c r="E108" s="54" t="e">
        <f>VLOOKUP(E$99,DailyRoster,11,FALSE)</f>
        <v>#N/A</v>
      </c>
      <c r="F108" s="49" t="e">
        <f>VLOOKUP(F$99,DailyRoster,11,FALSE)</f>
        <v>#N/A</v>
      </c>
      <c r="G108" s="53" t="e">
        <f>VLOOKUP(G$99,DailyRoster,11,FALSE)</f>
        <v>#N/A</v>
      </c>
      <c r="H108" s="21"/>
      <c r="I108" s="31"/>
    </row>
    <row r="109" spans="1:9" hidden="1" x14ac:dyDescent="0.3">
      <c r="A109" s="14" t="str">
        <f>'Daily Roster'!$L$3</f>
        <v>CTS Training</v>
      </c>
      <c r="B109" s="6"/>
      <c r="C109" s="47" t="e">
        <f>VLOOKUP(C$99,DailyRoster,12,FALSE)</f>
        <v>#N/A</v>
      </c>
      <c r="D109" s="47" t="e">
        <f>VLOOKUP(D$99,DailyRoster,12,FALSE)</f>
        <v>#N/A</v>
      </c>
      <c r="E109" s="54" t="e">
        <f>VLOOKUP(E$99,DailyRoster,12,FALSE)</f>
        <v>#N/A</v>
      </c>
      <c r="F109" s="49" t="e">
        <f>VLOOKUP(F$99,DailyRoster,12,FALSE)</f>
        <v>#N/A</v>
      </c>
      <c r="G109" s="53" t="e">
        <f>VLOOKUP(G$99,DailyRoster,12,FALSE)</f>
        <v>#N/A</v>
      </c>
      <c r="H109" s="21"/>
      <c r="I109" s="31"/>
    </row>
    <row r="110" spans="1:9" hidden="1" x14ac:dyDescent="0.3">
      <c r="A110" s="14" t="str">
        <f>'Daily Roster'!$M$3</f>
        <v>STUDENT/INTERN</v>
      </c>
      <c r="B110" s="6"/>
      <c r="C110" s="47" t="e">
        <f>VLOOKUP(C$99,DailyRoster,13,FALSE)</f>
        <v>#N/A</v>
      </c>
      <c r="D110" s="47" t="e">
        <f>VLOOKUP(D$99,DailyRoster,13,FALSE)</f>
        <v>#N/A</v>
      </c>
      <c r="E110" s="54" t="e">
        <f>VLOOKUP(E$99,DailyRoster,13,FALSE)</f>
        <v>#N/A</v>
      </c>
      <c r="F110" s="49" t="e">
        <f>VLOOKUP(F$99,DailyRoster,13,FALSE)</f>
        <v>#N/A</v>
      </c>
      <c r="G110" s="53" t="e">
        <f>VLOOKUP(G$99,DailyRoster,13,FALSE)</f>
        <v>#N/A</v>
      </c>
      <c r="H110" s="21"/>
      <c r="I110" s="31"/>
    </row>
    <row r="111" spans="1:9" hidden="1" x14ac:dyDescent="0.3">
      <c r="A111" s="14">
        <f>'Daily Roster'!$N$3</f>
        <v>0</v>
      </c>
      <c r="B111" s="6"/>
      <c r="C111" s="47" t="e">
        <f>VLOOKUP(C$99,DailyRoster,14,FALSE)</f>
        <v>#N/A</v>
      </c>
      <c r="D111" s="47" t="e">
        <f>VLOOKUP(D$99,DailyRoster,14,FALSE)</f>
        <v>#N/A</v>
      </c>
      <c r="E111" s="54" t="e">
        <f>VLOOKUP(E$99,DailyRoster,14,FALSE)</f>
        <v>#N/A</v>
      </c>
      <c r="F111" s="49" t="e">
        <f>VLOOKUP(F$99,DailyRoster,14,FALSE)</f>
        <v>#N/A</v>
      </c>
      <c r="G111" s="53" t="e">
        <f>VLOOKUP(G$99,DailyRoster,14,FALSE)</f>
        <v>#N/A</v>
      </c>
      <c r="H111" s="21"/>
      <c r="I111" s="31"/>
    </row>
    <row r="112" spans="1:9" hidden="1" x14ac:dyDescent="0.3">
      <c r="A112" s="14" t="str">
        <f>'Daily Roster'!$O$3</f>
        <v>INTERN</v>
      </c>
      <c r="B112" s="6"/>
      <c r="C112" s="47" t="e">
        <f>VLOOKUP(C$99,DailyRoster,15,FALSE)</f>
        <v>#N/A</v>
      </c>
      <c r="D112" s="47" t="e">
        <f>VLOOKUP(D$99,DailyRoster,15,FALSE)</f>
        <v>#N/A</v>
      </c>
      <c r="E112" s="54" t="e">
        <f>VLOOKUP(E$99,DailyRoster,15,FALSE)</f>
        <v>#N/A</v>
      </c>
      <c r="F112" s="49" t="e">
        <f>VLOOKUP(F$99,DailyRoster,15,FALSE)</f>
        <v>#N/A</v>
      </c>
      <c r="G112" s="53" t="e">
        <f>VLOOKUP(G$99,DailyRoster,15,FALSE)</f>
        <v>#N/A</v>
      </c>
      <c r="H112" s="21"/>
      <c r="I112" s="31"/>
    </row>
    <row r="113" spans="1:9" hidden="1" x14ac:dyDescent="0.3">
      <c r="A113" s="14" t="str">
        <f>'Daily Roster'!$P$3</f>
        <v>[PHARMACY ROLE]</v>
      </c>
      <c r="B113" s="6"/>
      <c r="C113" s="47" t="e">
        <f>VLOOKUP(C$99,DailyRoster,16,FALSE)</f>
        <v>#N/A</v>
      </c>
      <c r="D113" s="47" t="e">
        <f>VLOOKUP(D$99,DailyRoster,16,FALSE)</f>
        <v>#N/A</v>
      </c>
      <c r="E113" s="54" t="e">
        <f>VLOOKUP(E$99,DailyRoster,16,FALSE)</f>
        <v>#N/A</v>
      </c>
      <c r="F113" s="49" t="e">
        <f>VLOOKUP(F$99,DailyRoster,16,FALSE)</f>
        <v>#N/A</v>
      </c>
      <c r="G113" s="53" t="e">
        <f>VLOOKUP(G$99,DailyRoster,16,FALSE)</f>
        <v>#N/A</v>
      </c>
      <c r="H113" s="21"/>
      <c r="I113" s="31"/>
    </row>
    <row r="114" spans="1:9" hidden="1" x14ac:dyDescent="0.3">
      <c r="A114" s="14" t="str">
        <f>'Daily Roster'!$Q$3</f>
        <v>EMR</v>
      </c>
      <c r="B114" s="6"/>
      <c r="C114" s="47" t="e">
        <f>VLOOKUP(C$99,DailyRoster,17,FALSE)</f>
        <v>#N/A</v>
      </c>
      <c r="D114" s="47" t="e">
        <f>VLOOKUP(D$99,DailyRoster,17,FALSE)</f>
        <v>#N/A</v>
      </c>
      <c r="E114" s="54" t="e">
        <f>VLOOKUP(E$99,DailyRoster,17,FALSE)</f>
        <v>#N/A</v>
      </c>
      <c r="F114" s="49" t="e">
        <f>VLOOKUP(F$99,DailyRoster,17,FALSE)</f>
        <v>#N/A</v>
      </c>
      <c r="G114" s="53" t="e">
        <f>VLOOKUP(G$99,DailyRoster,17,FALSE)</f>
        <v>#N/A</v>
      </c>
      <c r="H114" s="21"/>
      <c r="I114" s="31"/>
    </row>
    <row r="115" spans="1:9" hidden="1" x14ac:dyDescent="0.3">
      <c r="A115" s="14" t="str">
        <f>'Daily Roster'!$R$3</f>
        <v>[PHARMACY ROLE]</v>
      </c>
      <c r="B115" s="6"/>
      <c r="C115" s="47" t="e">
        <f>VLOOKUP(C$99,DailyRoster,18,FALSE)</f>
        <v>#N/A</v>
      </c>
      <c r="D115" s="47" t="e">
        <f>VLOOKUP(D$99,DailyRoster,18,FALSE)</f>
        <v>#N/A</v>
      </c>
      <c r="E115" s="54" t="e">
        <f>VLOOKUP(E$99,DailyRoster,18,FALSE)</f>
        <v>#N/A</v>
      </c>
      <c r="F115" s="49" t="e">
        <f>VLOOKUP(F$99,DailyRoster,18,FALSE)</f>
        <v>#N/A</v>
      </c>
      <c r="G115" s="53" t="e">
        <f>VLOOKUP(G$99,DailyRoster,18,FALSE)</f>
        <v>#N/A</v>
      </c>
      <c r="H115" s="21"/>
      <c r="I115" s="31"/>
    </row>
    <row r="116" spans="1:9" hidden="1" x14ac:dyDescent="0.3">
      <c r="A116" s="14" t="str">
        <f>'Daily Roster'!$S$3</f>
        <v>[PHARMACY ROLE]</v>
      </c>
      <c r="B116" s="6"/>
      <c r="C116" s="47" t="e">
        <f>VLOOKUP(C$99,DailyRoster,19,FALSE)</f>
        <v>#N/A</v>
      </c>
      <c r="D116" s="47" t="e">
        <f>VLOOKUP(D$99,DailyRoster,19,FALSE)</f>
        <v>#N/A</v>
      </c>
      <c r="E116" s="54" t="e">
        <f>VLOOKUP(E$99,DailyRoster,19,FALSE)</f>
        <v>#N/A</v>
      </c>
      <c r="F116" s="49" t="e">
        <f>VLOOKUP(F$99,DailyRoster,19,FALSE)</f>
        <v>#N/A</v>
      </c>
      <c r="G116" s="53" t="e">
        <f>VLOOKUP(G$99,DailyRoster,19,FALSE)</f>
        <v>#N/A</v>
      </c>
      <c r="H116" s="21"/>
      <c r="I116" s="31"/>
    </row>
    <row r="117" spans="1:9" hidden="1" x14ac:dyDescent="0.3">
      <c r="A117" s="14" t="str">
        <f>'Daily Roster'!$T$3</f>
        <v>[PHARMACY ROLE]</v>
      </c>
      <c r="B117" s="6"/>
      <c r="C117" s="47" t="e">
        <f>VLOOKUP(C$99,DailyRoster,20,FALSE)</f>
        <v>#N/A</v>
      </c>
      <c r="D117" s="47" t="e">
        <f>VLOOKUP(D$99,DailyRoster,20,FALSE)</f>
        <v>#N/A</v>
      </c>
      <c r="E117" s="54" t="e">
        <f>VLOOKUP(E$99,DailyRoster,20,FALSE)</f>
        <v>#N/A</v>
      </c>
      <c r="F117" s="49" t="e">
        <f>VLOOKUP(F$99,DailyRoster,20,FALSE)</f>
        <v>#N/A</v>
      </c>
      <c r="G117" s="53" t="e">
        <f>VLOOKUP(G$99,DailyRoster,20,FALSE)</f>
        <v>#N/A</v>
      </c>
      <c r="H117" s="21"/>
      <c r="I117" s="31"/>
    </row>
    <row r="118" spans="1:9" ht="17.25" thickBot="1" x14ac:dyDescent="0.35">
      <c r="A118" s="15"/>
      <c r="B118" s="12"/>
      <c r="C118" s="55"/>
      <c r="D118" s="55"/>
      <c r="E118" s="56"/>
      <c r="F118" s="57"/>
      <c r="G118" s="58"/>
      <c r="H118" s="21"/>
      <c r="I118" s="31"/>
    </row>
    <row r="119" spans="1:9" x14ac:dyDescent="0.3">
      <c r="A119" s="78"/>
      <c r="B119" s="6"/>
      <c r="C119" s="49"/>
      <c r="D119" s="49"/>
      <c r="E119" s="49"/>
      <c r="F119" s="49"/>
      <c r="G119" s="49"/>
      <c r="H119" s="21"/>
      <c r="I119" s="21"/>
    </row>
    <row r="120" spans="1:9" x14ac:dyDescent="0.3">
      <c r="A120" s="78"/>
      <c r="B120" s="6"/>
      <c r="C120" s="49"/>
      <c r="D120" s="49"/>
      <c r="E120" s="49"/>
      <c r="F120" s="49"/>
      <c r="G120" s="49"/>
      <c r="H120" s="21"/>
      <c r="I120" s="21"/>
    </row>
    <row r="121" spans="1:9" x14ac:dyDescent="0.3">
      <c r="A121" s="78"/>
      <c r="B121" s="6"/>
      <c r="C121" t="s">
        <v>17</v>
      </c>
      <c r="D121" s="49"/>
      <c r="E121" s="49"/>
      <c r="F121" s="49"/>
      <c r="G121" s="49"/>
      <c r="H121" s="21"/>
      <c r="I121" s="21"/>
    </row>
    <row r="122" spans="1:9" x14ac:dyDescent="0.3">
      <c r="A122" s="78"/>
      <c r="B122" s="6"/>
      <c r="C122" t="s">
        <v>26</v>
      </c>
      <c r="D122" s="49"/>
      <c r="E122" s="49"/>
      <c r="F122" s="49"/>
      <c r="G122" s="49"/>
      <c r="H122" s="21"/>
      <c r="I122" s="21"/>
    </row>
    <row r="123" spans="1:9" x14ac:dyDescent="0.3">
      <c r="A123" s="78"/>
      <c r="B123" s="6"/>
      <c r="C123" t="s">
        <v>36</v>
      </c>
      <c r="D123" s="49"/>
      <c r="E123" s="49"/>
      <c r="F123" s="49"/>
      <c r="G123" s="49"/>
      <c r="H123" s="21"/>
      <c r="I123" s="21"/>
    </row>
    <row r="124" spans="1:9" x14ac:dyDescent="0.3">
      <c r="A124" s="78"/>
      <c r="B124" s="6"/>
      <c r="C124" t="s">
        <v>37</v>
      </c>
      <c r="D124" s="49"/>
      <c r="E124" s="49"/>
      <c r="F124" s="49"/>
      <c r="G124" s="49"/>
      <c r="H124" s="21"/>
      <c r="I124" s="21"/>
    </row>
    <row r="125" spans="1:9" x14ac:dyDescent="0.3">
      <c r="C125" t="s">
        <v>28</v>
      </c>
    </row>
    <row r="126" spans="1:9" x14ac:dyDescent="0.3">
      <c r="C126" t="s">
        <v>29</v>
      </c>
    </row>
    <row r="127" spans="1:9" x14ac:dyDescent="0.3">
      <c r="C127" t="s">
        <v>40</v>
      </c>
    </row>
    <row r="128" spans="1:9" x14ac:dyDescent="0.3">
      <c r="D128" t="s">
        <v>41</v>
      </c>
    </row>
    <row r="130" spans="3:3" x14ac:dyDescent="0.3">
      <c r="C130" t="s">
        <v>30</v>
      </c>
    </row>
    <row r="131" spans="3:3" x14ac:dyDescent="0.3">
      <c r="C131" t="s">
        <v>31</v>
      </c>
    </row>
    <row r="132" spans="3:3" x14ac:dyDescent="0.3">
      <c r="C132" t="s">
        <v>32</v>
      </c>
    </row>
    <row r="133" spans="3:3" x14ac:dyDescent="0.3">
      <c r="C133" t="s">
        <v>38</v>
      </c>
    </row>
    <row r="134" spans="3:3" x14ac:dyDescent="0.3">
      <c r="C134" t="s">
        <v>39</v>
      </c>
    </row>
    <row r="135" spans="3:3" x14ac:dyDescent="0.3">
      <c r="C135" t="s">
        <v>35</v>
      </c>
    </row>
    <row r="136" spans="3:3" x14ac:dyDescent="0.3">
      <c r="C136" t="s">
        <v>45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topLeftCell="A56" zoomScaleNormal="100" workbookViewId="0">
      <selection activeCell="C72" sqref="C72"/>
    </sheetView>
  </sheetViews>
  <sheetFormatPr defaultColWidth="8.75" defaultRowHeight="16.5" x14ac:dyDescent="0.3"/>
  <cols>
    <col min="1" max="1" width="27.5" style="16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3"/>
      <c r="B1" s="77"/>
      <c r="C1" s="77"/>
      <c r="D1" s="77"/>
      <c r="E1" s="77"/>
      <c r="F1" s="109" t="s">
        <v>24</v>
      </c>
      <c r="G1" s="110"/>
    </row>
    <row r="2" spans="1:9" ht="54" customHeight="1" x14ac:dyDescent="0.7">
      <c r="A2" s="14"/>
      <c r="B2" s="74"/>
      <c r="C2" s="75">
        <v>2017</v>
      </c>
      <c r="D2" s="76" t="s">
        <v>2</v>
      </c>
      <c r="E2" s="74"/>
      <c r="F2" s="99" t="str">
        <f>'Daily Roster'!A1</f>
        <v>CRITICAL CARE TEAM</v>
      </c>
      <c r="G2" s="100"/>
      <c r="H2" s="9"/>
      <c r="I2" s="10"/>
    </row>
    <row r="3" spans="1:9" ht="14.25" customHeight="1" x14ac:dyDescent="0.3">
      <c r="A3" s="14"/>
      <c r="B3" s="11"/>
      <c r="C3" s="17" t="s">
        <v>1</v>
      </c>
      <c r="D3" s="20" t="str">
        <f t="shared" ref="D3:I3" si="0">UPPER(TEXT(D4,"dddd"))</f>
        <v>TUESDAY</v>
      </c>
      <c r="E3" s="17" t="str">
        <f t="shared" si="0"/>
        <v>WEDNESDAY</v>
      </c>
      <c r="F3" s="23" t="str">
        <f t="shared" si="0"/>
        <v>THURSDAY</v>
      </c>
      <c r="G3" s="24" t="str">
        <f t="shared" si="0"/>
        <v>FRIDAY</v>
      </c>
      <c r="H3" s="43" t="str">
        <f t="shared" si="0"/>
        <v>SATURDAY</v>
      </c>
      <c r="I3" s="24" t="str">
        <f t="shared" si="0"/>
        <v>SUNDAY</v>
      </c>
    </row>
    <row r="4" spans="1:9" ht="16.5" customHeight="1" x14ac:dyDescent="0.3">
      <c r="A4" s="26"/>
      <c r="B4" s="28"/>
      <c r="C4" s="33">
        <f t="array" ref="C4:I4">Days+1+DATE(Calendar1Year,Calendar1MonthOption,1)-WEEKDAY(DATE(Calendar1Year,Calendar1MonthOption,1),WeekdayOption)</f>
        <v>42730</v>
      </c>
      <c r="D4" s="34">
        <v>42731</v>
      </c>
      <c r="E4" s="33">
        <v>42732</v>
      </c>
      <c r="F4" s="34">
        <v>42733</v>
      </c>
      <c r="G4" s="46">
        <v>42734</v>
      </c>
      <c r="H4" s="34">
        <v>42735</v>
      </c>
      <c r="I4" s="46">
        <v>42736</v>
      </c>
    </row>
    <row r="5" spans="1:9" x14ac:dyDescent="0.3">
      <c r="A5" s="14" t="str">
        <f>'Daily Roster'!$V$3</f>
        <v>COVER</v>
      </c>
      <c r="B5" s="6"/>
      <c r="C5" s="18" t="e">
        <f>VLOOKUP(C$4,DailyRoster,22,FALSE)</f>
        <v>#N/A</v>
      </c>
      <c r="D5" s="18" t="e">
        <f>VLOOKUP(D$4,DailyRoster,22,FALSE)</f>
        <v>#N/A</v>
      </c>
      <c r="E5" s="18" t="e">
        <f>VLOOKUP(E$4,DailyRoster,22,FALSE)</f>
        <v>#N/A</v>
      </c>
      <c r="F5" s="18" t="e">
        <f>VLOOKUP(F$4,DailyRoster,22,FALSE)</f>
        <v>#N/A</v>
      </c>
      <c r="G5" s="25" t="e">
        <f>VLOOKUP(G$4,DailyRoster,22,FALSE)</f>
        <v>#N/A</v>
      </c>
      <c r="H5" s="44"/>
      <c r="I5" s="25"/>
    </row>
    <row r="6" spans="1:9" x14ac:dyDescent="0.3">
      <c r="A6" s="14" t="str">
        <f>'Daily Roster'!$X$3</f>
        <v>ANNUAL LEAVE</v>
      </c>
      <c r="B6" s="6"/>
      <c r="C6" s="18" t="e">
        <f>VLOOKUP(C$4,DailyRoster,23,FALSE)</f>
        <v>#N/A</v>
      </c>
      <c r="D6" s="18" t="e">
        <f>VLOOKUP(D$4,DailyRoster,23,FALSE)</f>
        <v>#N/A</v>
      </c>
      <c r="E6" s="18" t="e">
        <f>VLOOKUP(E$4,DailyRoster,23,FALSE)</f>
        <v>#N/A</v>
      </c>
      <c r="F6" s="18" t="e">
        <f>VLOOKUP(F$4,DailyRoster,23,FALSE)</f>
        <v>#N/A</v>
      </c>
      <c r="G6" s="25" t="e">
        <f>VLOOKUP(G$4,DailyRoster,23,FALSE)</f>
        <v>#N/A</v>
      </c>
      <c r="H6" s="44"/>
      <c r="I6" s="25"/>
    </row>
    <row r="7" spans="1:9" x14ac:dyDescent="0.3">
      <c r="A7" s="14" t="str">
        <f>'Daily Roster'!$Y$3</f>
        <v>ADO ROSTERED</v>
      </c>
      <c r="B7" s="6"/>
      <c r="C7" s="18" t="e">
        <f>VLOOKUP(C$4,DailyRoster,24,FALSE)</f>
        <v>#N/A</v>
      </c>
      <c r="D7" s="18" t="e">
        <f>VLOOKUP(D$4,DailyRoster,24,FALSE)</f>
        <v>#N/A</v>
      </c>
      <c r="E7" s="18" t="e">
        <f>VLOOKUP(E$4,DailyRoster,24,FALSE)</f>
        <v>#N/A</v>
      </c>
      <c r="F7" s="18" t="e">
        <f>VLOOKUP(F$4,DailyRoster,24,FALSE)</f>
        <v>#N/A</v>
      </c>
      <c r="G7" s="25" t="e">
        <f>VLOOKUP(G$4,DailyRoster,24,FALSE)</f>
        <v>#N/A</v>
      </c>
      <c r="H7" s="44"/>
      <c r="I7" s="25"/>
    </row>
    <row r="8" spans="1:9" x14ac:dyDescent="0.3">
      <c r="A8" s="14" t="str">
        <f>'Daily Roster'!$AA$3</f>
        <v>LATE SHIFT</v>
      </c>
      <c r="B8" s="6"/>
      <c r="C8" s="18" t="e">
        <f>VLOOKUP(C$4,DailyRoster,26,FALSE)</f>
        <v>#N/A</v>
      </c>
      <c r="D8" s="18" t="e">
        <f>VLOOKUP(D$4,DailyRoster,26,FALSE)</f>
        <v>#N/A</v>
      </c>
      <c r="E8" s="18" t="e">
        <f>VLOOKUP(E$4,DailyRoster,26,FALSE)</f>
        <v>#N/A</v>
      </c>
      <c r="F8" s="18" t="e">
        <f>VLOOKUP(F$4,DailyRoster,26,FALSE)</f>
        <v>#N/A</v>
      </c>
      <c r="G8" s="25" t="e">
        <f>VLOOKUP(G$4,DailyRoster,26,FALSE)</f>
        <v>#N/A</v>
      </c>
      <c r="H8" s="44"/>
      <c r="I8" s="25"/>
    </row>
    <row r="9" spans="1:9" x14ac:dyDescent="0.3">
      <c r="A9" s="14" t="str">
        <f>'Daily Roster'!$AB$3</f>
        <v>TIME IN LIEU</v>
      </c>
      <c r="B9" s="6"/>
      <c r="C9" s="18" t="e">
        <f>VLOOKUP(C$4,DailyRoster,27,FALSE)</f>
        <v>#N/A</v>
      </c>
      <c r="D9" s="18" t="e">
        <f>VLOOKUP(D$4,DailyRoster,27,FALSE)</f>
        <v>#N/A</v>
      </c>
      <c r="E9" s="18" t="e">
        <f>VLOOKUP(E$4,DailyRoster,27,FALSE)</f>
        <v>#N/A</v>
      </c>
      <c r="F9" s="18" t="e">
        <f>VLOOKUP(F$4,DailyRoster,27,FALSE)</f>
        <v>#N/A</v>
      </c>
      <c r="G9" s="25" t="e">
        <f>VLOOKUP(G$4,DailyRoster,27,FALSE)</f>
        <v>#N/A</v>
      </c>
      <c r="H9" s="44"/>
      <c r="I9" s="25"/>
    </row>
    <row r="10" spans="1:9" x14ac:dyDescent="0.3">
      <c r="A10" s="14" t="str">
        <f>'Daily Roster'!$AC$3</f>
        <v>LONG SERVICE LEAVE</v>
      </c>
      <c r="B10" s="6"/>
      <c r="C10" s="18" t="e">
        <f>VLOOKUP(C$4,DailyRoster,28,FALSE)</f>
        <v>#N/A</v>
      </c>
      <c r="D10" s="18" t="e">
        <f>VLOOKUP(D$4,DailyRoster,28,FALSE)</f>
        <v>#N/A</v>
      </c>
      <c r="E10" s="18" t="e">
        <f>VLOOKUP(E$4,DailyRoster,28,FALSE)</f>
        <v>#N/A</v>
      </c>
      <c r="F10" s="18" t="e">
        <f>VLOOKUP(F$4,DailyRoster,28,FALSE)</f>
        <v>#N/A</v>
      </c>
      <c r="G10" s="25" t="e">
        <f>VLOOKUP(G$4,DailyRoster,28,FALSE)</f>
        <v>#N/A</v>
      </c>
      <c r="H10" s="44"/>
      <c r="I10" s="25"/>
    </row>
    <row r="11" spans="1:9" x14ac:dyDescent="0.3">
      <c r="A11" s="14" t="str">
        <f>'Daily Roster'!$AD$3</f>
        <v>PROFESSIONAL DEVELOPMENT</v>
      </c>
      <c r="B11" s="6"/>
      <c r="C11" s="18" t="e">
        <f>VLOOKUP(C$4,DailyRoster,29,FALSE)</f>
        <v>#N/A</v>
      </c>
      <c r="D11" s="18" t="e">
        <f>VLOOKUP(D$4,DailyRoster,29,FALSE)</f>
        <v>#N/A</v>
      </c>
      <c r="E11" s="18" t="e">
        <f>VLOOKUP(E$4,DailyRoster,29,FALSE)</f>
        <v>#N/A</v>
      </c>
      <c r="F11" s="18" t="e">
        <f>VLOOKUP(F$4,DailyRoster,29,FALSE)</f>
        <v>#N/A</v>
      </c>
      <c r="G11" s="25" t="e">
        <f>VLOOKUP(G$4,DailyRoster,29,FALSE)</f>
        <v>#N/A</v>
      </c>
      <c r="H11" s="44"/>
      <c r="I11" s="25"/>
    </row>
    <row r="12" spans="1:9" x14ac:dyDescent="0.3">
      <c r="A12" s="14" t="str">
        <f>'Daily Roster'!$AE$3</f>
        <v>ROSTERED SICK/CARERS LEAVE</v>
      </c>
      <c r="B12" s="6"/>
      <c r="C12" s="18" t="e">
        <f>VLOOKUP(C$4,DailyRoster,30,FALSE)</f>
        <v>#N/A</v>
      </c>
      <c r="D12" s="18" t="e">
        <f>VLOOKUP(D$4,DailyRoster,30,FALSE)</f>
        <v>#N/A</v>
      </c>
      <c r="E12" s="18" t="e">
        <f>VLOOKUP(E$4,DailyRoster,30,FALSE)</f>
        <v>#N/A</v>
      </c>
      <c r="F12" s="18" t="e">
        <f>VLOOKUP(F$4,DailyRoster,30,FALSE)</f>
        <v>#N/A</v>
      </c>
      <c r="G12" s="25" t="e">
        <f>VLOOKUP(G$4,DailyRoster,30,FALSE)</f>
        <v>#N/A</v>
      </c>
      <c r="H12" s="21"/>
      <c r="I12" s="25"/>
    </row>
    <row r="13" spans="1:9" ht="16.5" customHeight="1" x14ac:dyDescent="0.3">
      <c r="A13" s="26"/>
      <c r="B13" s="27"/>
      <c r="C13" s="33">
        <f t="array" ref="C13:I13">Days+8+DATE(Calendar1Year,Calendar1MonthOption,1)-WEEKDAY(DATE(Calendar1Year,Calendar1MonthOption,1),WeekdayOption)</f>
        <v>42737</v>
      </c>
      <c r="D13" s="34">
        <v>42738</v>
      </c>
      <c r="E13" s="33">
        <v>42739</v>
      </c>
      <c r="F13" s="34">
        <v>42740</v>
      </c>
      <c r="G13" s="46">
        <v>42741</v>
      </c>
      <c r="H13" s="34">
        <v>42742</v>
      </c>
      <c r="I13" s="46">
        <v>42743</v>
      </c>
    </row>
    <row r="14" spans="1:9" x14ac:dyDescent="0.3">
      <c r="A14" s="14" t="str">
        <f>'Daily Roster'!$V$3</f>
        <v>COVER</v>
      </c>
      <c r="B14" s="6"/>
      <c r="C14" s="18" t="e">
        <f>VLOOKUP(C$13,DailyRoster,22,FALSE)</f>
        <v>#N/A</v>
      </c>
      <c r="D14" s="18" t="e">
        <f>VLOOKUP(D$13,DailyRoster,22,FALSE)</f>
        <v>#N/A</v>
      </c>
      <c r="E14" s="18" t="e">
        <f>VLOOKUP(E$13,DailyRoster,22,FALSE)</f>
        <v>#N/A</v>
      </c>
      <c r="F14" s="18" t="e">
        <f>VLOOKUP(F$13,DailyRoster,22,FALSE)</f>
        <v>#N/A</v>
      </c>
      <c r="G14" s="25" t="e">
        <f>VLOOKUP(G$13,DailyRoster,22,FALSE)</f>
        <v>#N/A</v>
      </c>
      <c r="H14" s="44"/>
      <c r="I14" s="25"/>
    </row>
    <row r="15" spans="1:9" x14ac:dyDescent="0.3">
      <c r="A15" s="14" t="str">
        <f>'Daily Roster'!$X$3</f>
        <v>ANNUAL LEAVE</v>
      </c>
      <c r="B15" s="6"/>
      <c r="C15" s="18" t="e">
        <f>VLOOKUP(C$13,DailyRoster,23,FALSE)</f>
        <v>#N/A</v>
      </c>
      <c r="D15" s="18" t="e">
        <f>VLOOKUP(D$13,DailyRoster,23,FALSE)</f>
        <v>#N/A</v>
      </c>
      <c r="E15" s="18" t="e">
        <f>VLOOKUP(E$13,DailyRoster,23,FALSE)</f>
        <v>#N/A</v>
      </c>
      <c r="F15" s="18" t="e">
        <f>VLOOKUP(F$13,DailyRoster,23,FALSE)</f>
        <v>#N/A</v>
      </c>
      <c r="G15" s="25" t="e">
        <f>VLOOKUP(G$13,DailyRoster,23,FALSE)</f>
        <v>#N/A</v>
      </c>
      <c r="H15" s="44"/>
      <c r="I15" s="25"/>
    </row>
    <row r="16" spans="1:9" x14ac:dyDescent="0.3">
      <c r="A16" s="14" t="str">
        <f>'Daily Roster'!$Y$3</f>
        <v>ADO ROSTERED</v>
      </c>
      <c r="B16" s="6"/>
      <c r="C16" s="18" t="e">
        <f>VLOOKUP(C$13,DailyRoster,24,FALSE)</f>
        <v>#N/A</v>
      </c>
      <c r="D16" s="18" t="e">
        <f>VLOOKUP(D$13,DailyRoster,24,FALSE)</f>
        <v>#N/A</v>
      </c>
      <c r="E16" s="18" t="e">
        <f>VLOOKUP(E$13,DailyRoster,24,FALSE)</f>
        <v>#N/A</v>
      </c>
      <c r="F16" s="18" t="e">
        <f>VLOOKUP(F$13,DailyRoster,24,FALSE)</f>
        <v>#N/A</v>
      </c>
      <c r="G16" s="25" t="e">
        <f>VLOOKUP(G$13,DailyRoster,24,FALSE)</f>
        <v>#N/A</v>
      </c>
      <c r="H16" s="44"/>
      <c r="I16" s="25"/>
    </row>
    <row r="17" spans="1:9" x14ac:dyDescent="0.3">
      <c r="A17" s="14" t="str">
        <f>'Daily Roster'!$AA$3</f>
        <v>LATE SHIFT</v>
      </c>
      <c r="B17" s="6"/>
      <c r="C17" s="18" t="e">
        <f>VLOOKUP(C$13,DailyRoster,26,FALSE)</f>
        <v>#N/A</v>
      </c>
      <c r="D17" s="18" t="e">
        <f>VLOOKUP(D$13,DailyRoster,26,FALSE)</f>
        <v>#N/A</v>
      </c>
      <c r="E17" s="18" t="e">
        <f>VLOOKUP(E$13,DailyRoster,26,FALSE)</f>
        <v>#N/A</v>
      </c>
      <c r="F17" s="18" t="e">
        <f>VLOOKUP(F$13,DailyRoster,26,FALSE)</f>
        <v>#N/A</v>
      </c>
      <c r="G17" s="25" t="e">
        <f>VLOOKUP(G$13,DailyRoster,26,FALSE)</f>
        <v>#N/A</v>
      </c>
      <c r="H17" s="44"/>
      <c r="I17" s="25"/>
    </row>
    <row r="18" spans="1:9" x14ac:dyDescent="0.3">
      <c r="A18" s="14" t="str">
        <f>'Daily Roster'!$AB$3</f>
        <v>TIME IN LIEU</v>
      </c>
      <c r="B18" s="6"/>
      <c r="C18" s="18" t="e">
        <f>VLOOKUP(C$13,DailyRoster,27,FALSE)</f>
        <v>#N/A</v>
      </c>
      <c r="D18" s="18" t="e">
        <f>VLOOKUP(D$13,DailyRoster,27,FALSE)</f>
        <v>#N/A</v>
      </c>
      <c r="E18" s="18" t="e">
        <f>VLOOKUP(E$13,DailyRoster,27,FALSE)</f>
        <v>#N/A</v>
      </c>
      <c r="F18" s="18" t="e">
        <f>VLOOKUP(F$13,DailyRoster,27,FALSE)</f>
        <v>#N/A</v>
      </c>
      <c r="G18" s="25" t="e">
        <f>VLOOKUP(G$13,DailyRoster,27,FALSE)</f>
        <v>#N/A</v>
      </c>
      <c r="H18" s="44"/>
      <c r="I18" s="25"/>
    </row>
    <row r="19" spans="1:9" x14ac:dyDescent="0.3">
      <c r="A19" s="14" t="str">
        <f>'Daily Roster'!$AC$3</f>
        <v>LONG SERVICE LEAVE</v>
      </c>
      <c r="B19" s="6"/>
      <c r="C19" s="18" t="e">
        <f>VLOOKUP(C$13,DailyRoster,28,FALSE)</f>
        <v>#N/A</v>
      </c>
      <c r="D19" s="18" t="e">
        <f>VLOOKUP(D$13,DailyRoster,28,FALSE)</f>
        <v>#N/A</v>
      </c>
      <c r="E19" s="18" t="e">
        <f>VLOOKUP(E$13,DailyRoster,28,FALSE)</f>
        <v>#N/A</v>
      </c>
      <c r="F19" s="18" t="e">
        <f>VLOOKUP(F$13,DailyRoster,28,FALSE)</f>
        <v>#N/A</v>
      </c>
      <c r="G19" s="25" t="e">
        <f>VLOOKUP(G$13,DailyRoster,28,FALSE)</f>
        <v>#N/A</v>
      </c>
      <c r="H19" s="44"/>
      <c r="I19" s="25"/>
    </row>
    <row r="20" spans="1:9" x14ac:dyDescent="0.3">
      <c r="A20" s="14" t="str">
        <f>'Daily Roster'!$AD$3</f>
        <v>PROFESSIONAL DEVELOPMENT</v>
      </c>
      <c r="B20" s="6"/>
      <c r="C20" s="18" t="e">
        <f>VLOOKUP(C$13,DailyRoster,29,FALSE)</f>
        <v>#N/A</v>
      </c>
      <c r="D20" s="18" t="e">
        <f>VLOOKUP(D$13,DailyRoster,29,FALSE)</f>
        <v>#N/A</v>
      </c>
      <c r="E20" s="18" t="e">
        <f>VLOOKUP(E$13,DailyRoster,29,FALSE)</f>
        <v>#N/A</v>
      </c>
      <c r="F20" s="18" t="e">
        <f>VLOOKUP(F$13,DailyRoster,29,FALSE)</f>
        <v>#N/A</v>
      </c>
      <c r="G20" s="25" t="e">
        <f>VLOOKUP(G$13,DailyRoster,29,FALSE)</f>
        <v>#N/A</v>
      </c>
      <c r="H20" s="44"/>
      <c r="I20" s="25"/>
    </row>
    <row r="21" spans="1:9" x14ac:dyDescent="0.3">
      <c r="A21" s="14" t="str">
        <f>'Daily Roster'!$AE$3</f>
        <v>ROSTERED SICK/CARERS LEAVE</v>
      </c>
      <c r="B21" s="6"/>
      <c r="C21" s="18" t="e">
        <f>VLOOKUP(C$13,DailyRoster,30,FALSE)</f>
        <v>#N/A</v>
      </c>
      <c r="D21" s="18" t="e">
        <f>VLOOKUP(D$13,DailyRoster,30,FALSE)</f>
        <v>#N/A</v>
      </c>
      <c r="E21" s="18" t="e">
        <f>VLOOKUP(E$13,DailyRoster,30,FALSE)</f>
        <v>#N/A</v>
      </c>
      <c r="F21" s="18" t="e">
        <f>VLOOKUP(F$13,DailyRoster,30,FALSE)</f>
        <v>#N/A</v>
      </c>
      <c r="G21" s="25" t="e">
        <f>VLOOKUP(G$13,DailyRoster,30,FALSE)</f>
        <v>#N/A</v>
      </c>
      <c r="H21" s="21"/>
      <c r="I21" s="25"/>
    </row>
    <row r="22" spans="1:9" ht="16.5" customHeight="1" x14ac:dyDescent="0.3">
      <c r="A22" s="26"/>
      <c r="B22" s="28"/>
      <c r="C22" s="33">
        <f t="array" ref="C22:I22">Days+15+DATE(Calendar1Year,Calendar1MonthOption,1)-WEEKDAY(DATE(Calendar1Year,Calendar1MonthOption,1),WeekdayOption)</f>
        <v>42744</v>
      </c>
      <c r="D22" s="34">
        <v>42745</v>
      </c>
      <c r="E22" s="33">
        <v>42746</v>
      </c>
      <c r="F22" s="34">
        <v>42747</v>
      </c>
      <c r="G22" s="46">
        <v>42748</v>
      </c>
      <c r="H22" s="34">
        <v>42749</v>
      </c>
      <c r="I22" s="46">
        <v>42750</v>
      </c>
    </row>
    <row r="23" spans="1:9" x14ac:dyDescent="0.3">
      <c r="A23" s="14" t="str">
        <f>'Daily Roster'!$V$3</f>
        <v>COVER</v>
      </c>
      <c r="B23" s="6"/>
      <c r="C23" s="18" t="e">
        <f>VLOOKUP(C$22,DailyRoster,22,FALSE)</f>
        <v>#N/A</v>
      </c>
      <c r="D23" s="18" t="e">
        <f>VLOOKUP(D$22,DailyRoster,22,FALSE)</f>
        <v>#N/A</v>
      </c>
      <c r="E23" s="18" t="e">
        <f>VLOOKUP(E$22,DailyRoster,22,FALSE)</f>
        <v>#N/A</v>
      </c>
      <c r="F23" s="18" t="e">
        <f>VLOOKUP(F$22,DailyRoster,22,FALSE)</f>
        <v>#N/A</v>
      </c>
      <c r="G23" s="25" t="e">
        <f>VLOOKUP(G$22,DailyRoster,22,FALSE)</f>
        <v>#N/A</v>
      </c>
      <c r="H23" s="44"/>
      <c r="I23" s="25"/>
    </row>
    <row r="24" spans="1:9" x14ac:dyDescent="0.3">
      <c r="A24" s="14" t="str">
        <f>'Daily Roster'!$X$3</f>
        <v>ANNUAL LEAVE</v>
      </c>
      <c r="B24" s="6"/>
      <c r="C24" s="18" t="e">
        <f>VLOOKUP(C$22,DailyRoster,23,FALSE)</f>
        <v>#N/A</v>
      </c>
      <c r="D24" s="18" t="e">
        <f>VLOOKUP(D$22,DailyRoster,23,FALSE)</f>
        <v>#N/A</v>
      </c>
      <c r="E24" s="18" t="e">
        <f>VLOOKUP(E$22,DailyRoster,23,FALSE)</f>
        <v>#N/A</v>
      </c>
      <c r="F24" s="18" t="e">
        <f>VLOOKUP(F$22,DailyRoster,23,FALSE)</f>
        <v>#N/A</v>
      </c>
      <c r="G24" s="25" t="e">
        <f>VLOOKUP(G$22,DailyRoster,23,FALSE)</f>
        <v>#N/A</v>
      </c>
      <c r="H24" s="44"/>
      <c r="I24" s="25"/>
    </row>
    <row r="25" spans="1:9" x14ac:dyDescent="0.3">
      <c r="A25" s="14" t="str">
        <f>'Daily Roster'!$Y$3</f>
        <v>ADO ROSTERED</v>
      </c>
      <c r="B25" s="6"/>
      <c r="C25" s="18" t="e">
        <f>VLOOKUP(C$22,DailyRoster,24,FALSE)</f>
        <v>#N/A</v>
      </c>
      <c r="D25" s="18" t="e">
        <f>VLOOKUP(D$22,DailyRoster,24,FALSE)</f>
        <v>#N/A</v>
      </c>
      <c r="E25" s="18" t="e">
        <f>VLOOKUP(E$22,DailyRoster,24,FALSE)</f>
        <v>#N/A</v>
      </c>
      <c r="F25" s="18" t="e">
        <f>VLOOKUP(F$22,DailyRoster,24,FALSE)</f>
        <v>#N/A</v>
      </c>
      <c r="G25" s="25" t="e">
        <f>VLOOKUP(G$22,DailyRoster,24,FALSE)</f>
        <v>#N/A</v>
      </c>
      <c r="H25" s="44"/>
      <c r="I25" s="25"/>
    </row>
    <row r="26" spans="1:9" x14ac:dyDescent="0.3">
      <c r="A26" s="14" t="str">
        <f>'Daily Roster'!$AA$3</f>
        <v>LATE SHIFT</v>
      </c>
      <c r="B26" s="6"/>
      <c r="C26" s="18" t="e">
        <f>VLOOKUP(C$22,DailyRoster,26,FALSE)</f>
        <v>#N/A</v>
      </c>
      <c r="D26" s="18" t="e">
        <f>VLOOKUP(D$22,DailyRoster,26,FALSE)</f>
        <v>#N/A</v>
      </c>
      <c r="E26" s="18" t="e">
        <f>VLOOKUP(E$22,DailyRoster,26,FALSE)</f>
        <v>#N/A</v>
      </c>
      <c r="F26" s="18" t="e">
        <f>VLOOKUP(F$22,DailyRoster,26,FALSE)</f>
        <v>#N/A</v>
      </c>
      <c r="G26" s="25" t="e">
        <f>VLOOKUP(G$22,DailyRoster,26,FALSE)</f>
        <v>#N/A</v>
      </c>
      <c r="H26" s="44"/>
      <c r="I26" s="25"/>
    </row>
    <row r="27" spans="1:9" x14ac:dyDescent="0.3">
      <c r="A27" s="14" t="str">
        <f>'Daily Roster'!$AB$3</f>
        <v>TIME IN LIEU</v>
      </c>
      <c r="B27" s="6"/>
      <c r="C27" s="18" t="e">
        <f>VLOOKUP(C$22,DailyRoster,27,FALSE)</f>
        <v>#N/A</v>
      </c>
      <c r="D27" s="18" t="e">
        <f>VLOOKUP(D$22,DailyRoster,27,FALSE)</f>
        <v>#N/A</v>
      </c>
      <c r="E27" s="18" t="e">
        <f>VLOOKUP(E$22,DailyRoster,27,FALSE)</f>
        <v>#N/A</v>
      </c>
      <c r="F27" s="18" t="e">
        <f>VLOOKUP(F$22,DailyRoster,27,FALSE)</f>
        <v>#N/A</v>
      </c>
      <c r="G27" s="25" t="e">
        <f>VLOOKUP(G$22,DailyRoster,27,FALSE)</f>
        <v>#N/A</v>
      </c>
      <c r="H27" s="44"/>
      <c r="I27" s="25"/>
    </row>
    <row r="28" spans="1:9" s="39" customFormat="1" x14ac:dyDescent="0.3">
      <c r="A28" s="14" t="str">
        <f>'Daily Roster'!$AC$3</f>
        <v>LONG SERVICE LEAVE</v>
      </c>
      <c r="B28" s="37"/>
      <c r="C28" s="18" t="e">
        <f>VLOOKUP(C$22,DailyRoster,28,FALSE)</f>
        <v>#N/A</v>
      </c>
      <c r="D28" s="18" t="e">
        <f>VLOOKUP(D$22,DailyRoster,28,FALSE)</f>
        <v>#N/A</v>
      </c>
      <c r="E28" s="18" t="e">
        <f>VLOOKUP(E$22,DailyRoster,28,FALSE)</f>
        <v>#N/A</v>
      </c>
      <c r="F28" s="18" t="e">
        <f>VLOOKUP(F$22,DailyRoster,28,FALSE)</f>
        <v>#N/A</v>
      </c>
      <c r="G28" s="25" t="e">
        <f>VLOOKUP(G$22,DailyRoster,28,FALSE)</f>
        <v>#N/A</v>
      </c>
      <c r="H28" s="45"/>
      <c r="I28" s="38"/>
    </row>
    <row r="29" spans="1:9" x14ac:dyDescent="0.3">
      <c r="A29" s="14" t="str">
        <f>'Daily Roster'!$AD$3</f>
        <v>PROFESSIONAL DEVELOPMENT</v>
      </c>
      <c r="B29" s="6"/>
      <c r="C29" s="18" t="e">
        <f>VLOOKUP(C$22,DailyRoster,29,FALSE)</f>
        <v>#N/A</v>
      </c>
      <c r="D29" s="18" t="e">
        <f>VLOOKUP(D$22,DailyRoster,29,FALSE)</f>
        <v>#N/A</v>
      </c>
      <c r="E29" s="18" t="e">
        <f>VLOOKUP(E$22,DailyRoster,29,FALSE)</f>
        <v>#N/A</v>
      </c>
      <c r="F29" s="18" t="e">
        <f>VLOOKUP(F$22,DailyRoster,29,FALSE)</f>
        <v>#N/A</v>
      </c>
      <c r="G29" s="25" t="e">
        <f>VLOOKUP(G$22,DailyRoster,29,FALSE)</f>
        <v>#N/A</v>
      </c>
      <c r="H29" s="44"/>
      <c r="I29" s="25"/>
    </row>
    <row r="30" spans="1:9" x14ac:dyDescent="0.3">
      <c r="A30" s="14" t="str">
        <f>'Daily Roster'!$AE$3</f>
        <v>ROSTERED SICK/CARERS LEAVE</v>
      </c>
      <c r="B30" s="6"/>
      <c r="C30" s="18" t="e">
        <f>VLOOKUP(C$22,DailyRoster,30,FALSE)</f>
        <v>#N/A</v>
      </c>
      <c r="D30" s="18" t="e">
        <f>VLOOKUP(D$22,DailyRoster,30,FALSE)</f>
        <v>#N/A</v>
      </c>
      <c r="E30" s="18" t="e">
        <f>VLOOKUP(E$22,DailyRoster,30,FALSE)</f>
        <v>#N/A</v>
      </c>
      <c r="F30" s="18" t="e">
        <f>VLOOKUP(F$22,DailyRoster,30,FALSE)</f>
        <v>#N/A</v>
      </c>
      <c r="G30" s="25" t="e">
        <f>VLOOKUP(G$22,DailyRoster,30,FALSE)</f>
        <v>#N/A</v>
      </c>
      <c r="H30" s="21"/>
      <c r="I30" s="25"/>
    </row>
    <row r="31" spans="1:9" ht="16.5" customHeight="1" x14ac:dyDescent="0.3">
      <c r="A31" s="26"/>
      <c r="B31" s="27"/>
      <c r="C31" s="33">
        <f t="array" ref="C31:I31">Days+22+DATE(Calendar1Year,Calendar1MonthOption,1)-WEEKDAY(DATE(Calendar1Year,Calendar1MonthOption,1),WeekdayOption)</f>
        <v>42751</v>
      </c>
      <c r="D31" s="34">
        <v>42752</v>
      </c>
      <c r="E31" s="33">
        <v>42753</v>
      </c>
      <c r="F31" s="34">
        <v>42754</v>
      </c>
      <c r="G31" s="46">
        <v>42755</v>
      </c>
      <c r="H31" s="34">
        <v>42756</v>
      </c>
      <c r="I31" s="46">
        <v>42757</v>
      </c>
    </row>
    <row r="32" spans="1:9" x14ac:dyDescent="0.3">
      <c r="A32" s="14" t="str">
        <f>'Daily Roster'!$V$3</f>
        <v>COVER</v>
      </c>
      <c r="B32" s="6"/>
      <c r="C32" s="18" t="e">
        <f>VLOOKUP(C$31,DailyRoster,22,FALSE)</f>
        <v>#N/A</v>
      </c>
      <c r="D32" s="18" t="e">
        <f>VLOOKUP(D$31,DailyRoster,22,FALSE)</f>
        <v>#N/A</v>
      </c>
      <c r="E32" s="18" t="e">
        <f>VLOOKUP(E$31,DailyRoster,22,FALSE)</f>
        <v>#N/A</v>
      </c>
      <c r="F32" s="18" t="e">
        <f>VLOOKUP(F$31,DailyRoster,22,FALSE)</f>
        <v>#N/A</v>
      </c>
      <c r="G32" s="25" t="e">
        <f>VLOOKUP(G$31,DailyRoster,22,FALSE)</f>
        <v>#N/A</v>
      </c>
      <c r="H32" s="44"/>
      <c r="I32" s="25"/>
    </row>
    <row r="33" spans="1:10" x14ac:dyDescent="0.3">
      <c r="A33" s="14" t="str">
        <f>'Daily Roster'!$X$3</f>
        <v>ANNUAL LEAVE</v>
      </c>
      <c r="B33" s="6"/>
      <c r="C33" s="18" t="e">
        <f>VLOOKUP(C$31,DailyRoster,23,FALSE)</f>
        <v>#N/A</v>
      </c>
      <c r="D33" s="18" t="e">
        <f>VLOOKUP(D$31,DailyRoster,23,FALSE)</f>
        <v>#N/A</v>
      </c>
      <c r="E33" s="18" t="e">
        <f>VLOOKUP(E$31,DailyRoster,23,FALSE)</f>
        <v>#N/A</v>
      </c>
      <c r="F33" s="18" t="e">
        <f>VLOOKUP(F$31,DailyRoster,23,FALSE)</f>
        <v>#N/A</v>
      </c>
      <c r="G33" s="25" t="e">
        <f>VLOOKUP(G$31,DailyRoster,23,FALSE)</f>
        <v>#N/A</v>
      </c>
      <c r="H33" s="44"/>
      <c r="I33" s="25"/>
    </row>
    <row r="34" spans="1:10" x14ac:dyDescent="0.3">
      <c r="A34" s="14" t="str">
        <f>'Daily Roster'!$Y$3</f>
        <v>ADO ROSTERED</v>
      </c>
      <c r="B34" s="6"/>
      <c r="C34" s="18" t="e">
        <f>VLOOKUP(C$31,DailyRoster,24,FALSE)</f>
        <v>#N/A</v>
      </c>
      <c r="D34" s="18" t="e">
        <f>VLOOKUP(D$31,DailyRoster,24,FALSE)</f>
        <v>#N/A</v>
      </c>
      <c r="E34" s="18" t="e">
        <f>VLOOKUP(E$31,DailyRoster,24,FALSE)</f>
        <v>#N/A</v>
      </c>
      <c r="F34" s="18" t="e">
        <f>VLOOKUP(F$31,DailyRoster,24,FALSE)</f>
        <v>#N/A</v>
      </c>
      <c r="G34" s="25" t="e">
        <f>VLOOKUP(G$31,DailyRoster,24,FALSE)</f>
        <v>#N/A</v>
      </c>
      <c r="H34" s="44"/>
      <c r="I34" s="25"/>
    </row>
    <row r="35" spans="1:10" x14ac:dyDescent="0.3">
      <c r="A35" s="14" t="str">
        <f>'Daily Roster'!$AA$3</f>
        <v>LATE SHIFT</v>
      </c>
      <c r="B35" s="6"/>
      <c r="C35" s="18" t="e">
        <f>VLOOKUP(C$31,DailyRoster,26,FALSE)</f>
        <v>#N/A</v>
      </c>
      <c r="D35" s="18" t="e">
        <f>VLOOKUP(D$31,DailyRoster,26,FALSE)</f>
        <v>#N/A</v>
      </c>
      <c r="E35" s="18" t="e">
        <f>VLOOKUP(E$31,DailyRoster,26,FALSE)</f>
        <v>#N/A</v>
      </c>
      <c r="F35" s="18" t="e">
        <f>VLOOKUP(F$31,DailyRoster,26,FALSE)</f>
        <v>#N/A</v>
      </c>
      <c r="G35" s="25" t="e">
        <f>VLOOKUP(G$31,DailyRoster,26,FALSE)</f>
        <v>#N/A</v>
      </c>
      <c r="H35" s="44"/>
      <c r="I35" s="25"/>
    </row>
    <row r="36" spans="1:10" x14ac:dyDescent="0.3">
      <c r="A36" s="14" t="str">
        <f>'Daily Roster'!$AB$3</f>
        <v>TIME IN LIEU</v>
      </c>
      <c r="B36" s="6"/>
      <c r="C36" s="18" t="e">
        <f>VLOOKUP(C$31,DailyRoster,27,FALSE)</f>
        <v>#N/A</v>
      </c>
      <c r="D36" s="18" t="e">
        <f>VLOOKUP(D$31,DailyRoster,27,FALSE)</f>
        <v>#N/A</v>
      </c>
      <c r="E36" s="18" t="e">
        <f>VLOOKUP(E$31,DailyRoster,27,FALSE)</f>
        <v>#N/A</v>
      </c>
      <c r="F36" s="18" t="e">
        <f>VLOOKUP(F$31,DailyRoster,27,FALSE)</f>
        <v>#N/A</v>
      </c>
      <c r="G36" s="25" t="e">
        <f>VLOOKUP(G$31,DailyRoster,27,FALSE)</f>
        <v>#N/A</v>
      </c>
      <c r="H36" s="44"/>
      <c r="I36" s="25"/>
    </row>
    <row r="37" spans="1:10" x14ac:dyDescent="0.3">
      <c r="A37" s="14" t="str">
        <f>'Daily Roster'!$AC$3</f>
        <v>LONG SERVICE LEAVE</v>
      </c>
      <c r="B37" s="6"/>
      <c r="C37" s="18" t="e">
        <f>VLOOKUP(C$31,DailyRoster,28,FALSE)</f>
        <v>#N/A</v>
      </c>
      <c r="D37" s="18" t="e">
        <f>VLOOKUP(D$31,DailyRoster,28,FALSE)</f>
        <v>#N/A</v>
      </c>
      <c r="E37" s="18" t="e">
        <f>VLOOKUP(E$31,DailyRoster,28,FALSE)</f>
        <v>#N/A</v>
      </c>
      <c r="F37" s="18" t="e">
        <f>VLOOKUP(F$31,DailyRoster,28,FALSE)</f>
        <v>#N/A</v>
      </c>
      <c r="G37" s="25" t="e">
        <f>VLOOKUP(G$31,DailyRoster,28,FALSE)</f>
        <v>#N/A</v>
      </c>
      <c r="H37" s="44"/>
      <c r="I37" s="25"/>
    </row>
    <row r="38" spans="1:10" x14ac:dyDescent="0.3">
      <c r="A38" s="14" t="str">
        <f>'Daily Roster'!$AD$3</f>
        <v>PROFESSIONAL DEVELOPMENT</v>
      </c>
      <c r="B38" s="6"/>
      <c r="C38" s="18" t="e">
        <f>VLOOKUP(C$31,DailyRoster,29,FALSE)</f>
        <v>#N/A</v>
      </c>
      <c r="D38" s="18" t="e">
        <f>VLOOKUP(D$31,DailyRoster,29,FALSE)</f>
        <v>#N/A</v>
      </c>
      <c r="E38" s="18" t="e">
        <f>VLOOKUP(E$31,DailyRoster,29,FALSE)</f>
        <v>#N/A</v>
      </c>
      <c r="F38" s="18" t="e">
        <f>VLOOKUP(F$31,DailyRoster,29,FALSE)</f>
        <v>#N/A</v>
      </c>
      <c r="G38" s="25" t="e">
        <f>VLOOKUP(G$31,DailyRoster,29,FALSE)</f>
        <v>#N/A</v>
      </c>
      <c r="H38" s="44"/>
      <c r="I38" s="25"/>
    </row>
    <row r="39" spans="1:10" x14ac:dyDescent="0.3">
      <c r="A39" s="14" t="str">
        <f>'Daily Roster'!$AE$3</f>
        <v>ROSTERED SICK/CARERS LEAVE</v>
      </c>
      <c r="B39" s="6"/>
      <c r="C39" s="18" t="e">
        <f t="shared" ref="C39:I39" si="1">VLOOKUP(C$31,DailyRoster,30,FALSE)</f>
        <v>#N/A</v>
      </c>
      <c r="D39" s="18" t="e">
        <f t="shared" si="1"/>
        <v>#N/A</v>
      </c>
      <c r="E39" s="18" t="e">
        <f t="shared" si="1"/>
        <v>#N/A</v>
      </c>
      <c r="F39" s="18" t="e">
        <f t="shared" si="1"/>
        <v>#N/A</v>
      </c>
      <c r="G39" s="25" t="e">
        <f t="shared" si="1"/>
        <v>#N/A</v>
      </c>
      <c r="H39" s="44" t="e">
        <f t="shared" si="1"/>
        <v>#N/A</v>
      </c>
      <c r="I39" s="18" t="e">
        <f t="shared" si="1"/>
        <v>#N/A</v>
      </c>
      <c r="J39" s="29"/>
    </row>
    <row r="40" spans="1:10" ht="16.5" customHeight="1" x14ac:dyDescent="0.3">
      <c r="A40" s="26"/>
      <c r="B40" s="28"/>
      <c r="C40" s="33">
        <f t="array" ref="C40:I40">Days+29+DATE(Calendar1Year,Calendar1MonthOption,1)-WEEKDAY(DATE(Calendar1Year,Calendar1MonthOption,1),WeekdayOption)</f>
        <v>42758</v>
      </c>
      <c r="D40" s="34">
        <v>42759</v>
      </c>
      <c r="E40" s="33">
        <v>42760</v>
      </c>
      <c r="F40" s="34">
        <v>42761</v>
      </c>
      <c r="G40" s="46">
        <v>42762</v>
      </c>
      <c r="H40" s="34">
        <v>42763</v>
      </c>
      <c r="I40" s="46">
        <v>42764</v>
      </c>
    </row>
    <row r="41" spans="1:10" x14ac:dyDescent="0.3">
      <c r="A41" s="14" t="str">
        <f>'Daily Roster'!$V$3</f>
        <v>COVER</v>
      </c>
      <c r="B41" s="6"/>
      <c r="C41" s="18" t="e">
        <f>VLOOKUP(C$40,DailyRoster,22,FALSE)</f>
        <v>#N/A</v>
      </c>
      <c r="D41" s="18" t="e">
        <f>VLOOKUP(D$40,DailyRoster,22,FALSE)</f>
        <v>#N/A</v>
      </c>
      <c r="E41" s="18" t="e">
        <f>VLOOKUP(E$40,DailyRoster,22,FALSE)</f>
        <v>#N/A</v>
      </c>
      <c r="F41" s="18" t="e">
        <f>VLOOKUP(F$40,DailyRoster,22,FALSE)</f>
        <v>#N/A</v>
      </c>
      <c r="G41" s="25" t="e">
        <f>VLOOKUP(G$40,DailyRoster,22,FALSE)</f>
        <v>#N/A</v>
      </c>
      <c r="H41" s="44"/>
      <c r="I41" s="25"/>
    </row>
    <row r="42" spans="1:10" x14ac:dyDescent="0.3">
      <c r="A42" s="14" t="str">
        <f>'Daily Roster'!$X$3</f>
        <v>ANNUAL LEAVE</v>
      </c>
      <c r="B42" s="6"/>
      <c r="C42" s="18" t="e">
        <f>VLOOKUP(C$40,DailyRoster,23,FALSE)</f>
        <v>#N/A</v>
      </c>
      <c r="D42" s="18" t="e">
        <f>VLOOKUP(D$40,DailyRoster,23,FALSE)</f>
        <v>#N/A</v>
      </c>
      <c r="E42" s="18" t="e">
        <f>VLOOKUP(E$40,DailyRoster,23,FALSE)</f>
        <v>#N/A</v>
      </c>
      <c r="F42" s="18" t="e">
        <f>VLOOKUP(F$40,DailyRoster,23,FALSE)</f>
        <v>#N/A</v>
      </c>
      <c r="G42" s="25" t="e">
        <f>VLOOKUP(G$40,DailyRoster,23,FALSE)</f>
        <v>#N/A</v>
      </c>
      <c r="H42" s="44"/>
      <c r="I42" s="25"/>
    </row>
    <row r="43" spans="1:10" x14ac:dyDescent="0.3">
      <c r="A43" s="14" t="str">
        <f>'Daily Roster'!$Y$3</f>
        <v>ADO ROSTERED</v>
      </c>
      <c r="B43" s="6"/>
      <c r="C43" s="18" t="e">
        <f>VLOOKUP(C$40,DailyRoster,24,FALSE)</f>
        <v>#N/A</v>
      </c>
      <c r="D43" s="18" t="e">
        <f>VLOOKUP(D$40,DailyRoster,24,FALSE)</f>
        <v>#N/A</v>
      </c>
      <c r="E43" s="18" t="e">
        <f>VLOOKUP(E$40,DailyRoster,24,FALSE)</f>
        <v>#N/A</v>
      </c>
      <c r="F43" s="18" t="e">
        <f>VLOOKUP(F$40,DailyRoster,24,FALSE)</f>
        <v>#N/A</v>
      </c>
      <c r="G43" s="25" t="e">
        <f>VLOOKUP(G$40,DailyRoster,24,FALSE)</f>
        <v>#N/A</v>
      </c>
      <c r="H43" s="44"/>
      <c r="I43" s="25"/>
    </row>
    <row r="44" spans="1:10" x14ac:dyDescent="0.3">
      <c r="A44" s="14" t="str">
        <f>'Daily Roster'!$AA$3</f>
        <v>LATE SHIFT</v>
      </c>
      <c r="B44" s="6"/>
      <c r="C44" s="18" t="e">
        <f>VLOOKUP(C$40,DailyRoster,26,FALSE)</f>
        <v>#N/A</v>
      </c>
      <c r="D44" s="18" t="e">
        <f>VLOOKUP(D$40,DailyRoster,26,FALSE)</f>
        <v>#N/A</v>
      </c>
      <c r="E44" s="18" t="e">
        <f>VLOOKUP(E$40,DailyRoster,26,FALSE)</f>
        <v>#N/A</v>
      </c>
      <c r="F44" s="18" t="e">
        <f>VLOOKUP(F$40,DailyRoster,26,FALSE)</f>
        <v>#N/A</v>
      </c>
      <c r="G44" s="25" t="e">
        <f>VLOOKUP(G$40,DailyRoster,26,FALSE)</f>
        <v>#N/A</v>
      </c>
      <c r="H44" s="44"/>
      <c r="I44" s="25"/>
    </row>
    <row r="45" spans="1:10" x14ac:dyDescent="0.3">
      <c r="A45" s="14" t="str">
        <f>'Daily Roster'!$AB$3</f>
        <v>TIME IN LIEU</v>
      </c>
      <c r="B45" s="6"/>
      <c r="C45" s="18" t="e">
        <f>VLOOKUP(C$40,DailyRoster,27,FALSE)</f>
        <v>#N/A</v>
      </c>
      <c r="D45" s="18" t="e">
        <f>VLOOKUP(D$40,DailyRoster,27,FALSE)</f>
        <v>#N/A</v>
      </c>
      <c r="E45" s="18" t="e">
        <f>VLOOKUP(E$40,DailyRoster,27,FALSE)</f>
        <v>#N/A</v>
      </c>
      <c r="F45" s="18" t="e">
        <f>VLOOKUP(F$40,DailyRoster,27,FALSE)</f>
        <v>#N/A</v>
      </c>
      <c r="G45" s="25" t="e">
        <f>VLOOKUP(G$40,DailyRoster,27,FALSE)</f>
        <v>#N/A</v>
      </c>
      <c r="H45" s="44"/>
      <c r="I45" s="25"/>
    </row>
    <row r="46" spans="1:10" x14ac:dyDescent="0.3">
      <c r="A46" s="14" t="str">
        <f>'Daily Roster'!$AC$3</f>
        <v>LONG SERVICE LEAVE</v>
      </c>
      <c r="B46" s="6"/>
      <c r="C46" s="18" t="e">
        <f>VLOOKUP(C$40,DailyRoster,28,FALSE)</f>
        <v>#N/A</v>
      </c>
      <c r="D46" s="18" t="e">
        <f>VLOOKUP(D$40,DailyRoster,28,FALSE)</f>
        <v>#N/A</v>
      </c>
      <c r="E46" s="18" t="e">
        <f>VLOOKUP(E$40,DailyRoster,28,FALSE)</f>
        <v>#N/A</v>
      </c>
      <c r="F46" s="18" t="e">
        <f>VLOOKUP(F$40,DailyRoster,28,FALSE)</f>
        <v>#N/A</v>
      </c>
      <c r="G46" s="25" t="e">
        <f>VLOOKUP(G$40,DailyRoster,28,FALSE)</f>
        <v>#N/A</v>
      </c>
      <c r="H46" s="44"/>
      <c r="I46" s="25"/>
    </row>
    <row r="47" spans="1:10" x14ac:dyDescent="0.3">
      <c r="A47" s="14" t="str">
        <f>'Daily Roster'!$AD$3</f>
        <v>PROFESSIONAL DEVELOPMENT</v>
      </c>
      <c r="B47" s="6"/>
      <c r="C47" s="18" t="e">
        <f>VLOOKUP(C$40,DailyRoster,29,FALSE)</f>
        <v>#N/A</v>
      </c>
      <c r="D47" s="18" t="e">
        <f>VLOOKUP(D$40,DailyRoster,29,FALSE)</f>
        <v>#N/A</v>
      </c>
      <c r="E47" s="18" t="e">
        <f>VLOOKUP(E$40,DailyRoster,29,FALSE)</f>
        <v>#N/A</v>
      </c>
      <c r="F47" s="18" t="e">
        <f>VLOOKUP(F$40,DailyRoster,29,FALSE)</f>
        <v>#N/A</v>
      </c>
      <c r="G47" s="25" t="e">
        <f>VLOOKUP(G$40,DailyRoster,29,FALSE)</f>
        <v>#N/A</v>
      </c>
      <c r="H47" s="44"/>
      <c r="I47" s="25"/>
    </row>
    <row r="48" spans="1:10" x14ac:dyDescent="0.3">
      <c r="A48" s="14" t="str">
        <f>'Daily Roster'!$AE$3</f>
        <v>ROSTERED SICK/CARERS LEAVE</v>
      </c>
      <c r="B48" s="6"/>
      <c r="C48" s="18" t="e">
        <f>VLOOKUP(C$40,DailyRoster,30,FALSE)</f>
        <v>#N/A</v>
      </c>
      <c r="D48" s="18" t="e">
        <f>VLOOKUP(D$40,DailyRoster,30,FALSE)</f>
        <v>#N/A</v>
      </c>
      <c r="E48" s="18" t="e">
        <f>VLOOKUP(E$40,DailyRoster,30,FALSE)</f>
        <v>#N/A</v>
      </c>
      <c r="F48" s="18" t="e">
        <f>VLOOKUP(F$40,DailyRoster,30,FALSE)</f>
        <v>#N/A</v>
      </c>
      <c r="G48" s="25" t="e">
        <f>VLOOKUP(G$40,DailyRoster,30,FALSE)</f>
        <v>#N/A</v>
      </c>
      <c r="H48" s="44"/>
      <c r="I48" s="25"/>
    </row>
    <row r="49" spans="1:9" ht="16.5" customHeight="1" x14ac:dyDescent="0.3">
      <c r="A49" s="26"/>
      <c r="B49" s="27"/>
      <c r="C49" s="33">
        <f t="array" ref="C49:D49">Days+36+DATE(Calendar1Year,Calendar1MonthOption,1)-WEEKDAY(DATE(Calendar1Year,Calendar1MonthOption,1),WeekdayOption)</f>
        <v>42765</v>
      </c>
      <c r="D49" s="34">
        <v>42766</v>
      </c>
      <c r="E49" s="106" t="s">
        <v>0</v>
      </c>
      <c r="F49" s="107"/>
      <c r="G49" s="108"/>
      <c r="H49" s="73"/>
      <c r="I49" s="72"/>
    </row>
    <row r="50" spans="1:9" x14ac:dyDescent="0.3">
      <c r="A50" s="14" t="str">
        <f>'Daily Roster'!$V$3</f>
        <v>COVER</v>
      </c>
      <c r="B50" s="6"/>
      <c r="C50" s="18" t="e">
        <f>VLOOKUP(C$49,DailyRoster,22,FALSE)</f>
        <v>#N/A</v>
      </c>
      <c r="D50" s="18" t="e">
        <f>VLOOKUP(D$49,DailyRoster,22,FALSE)</f>
        <v>#N/A</v>
      </c>
      <c r="E50" s="29" t="e">
        <f>VLOOKUP(E$49,DailyRoster,22,FALSE)</f>
        <v>#N/A</v>
      </c>
      <c r="F50" s="21" t="e">
        <f>VLOOKUP(F$49,DailyRoster,22,FALSE)</f>
        <v>#N/A</v>
      </c>
      <c r="G50" s="31" t="e">
        <f>VLOOKUP(G$49,DailyRoster,22,FALSE)</f>
        <v>#N/A</v>
      </c>
      <c r="H50" s="21" t="e">
        <f>VLOOKUP(H$49,SpecialMedicine2017,3,FALSE)</f>
        <v>#N/A</v>
      </c>
      <c r="I50" s="31"/>
    </row>
    <row r="51" spans="1:9" x14ac:dyDescent="0.3">
      <c r="A51" s="14" t="str">
        <f>'Daily Roster'!$X$3</f>
        <v>ANNUAL LEAVE</v>
      </c>
      <c r="B51" s="6"/>
      <c r="C51" s="18" t="e">
        <f>VLOOKUP(C$49,DailyRoster,23,FALSE)</f>
        <v>#N/A</v>
      </c>
      <c r="D51" s="18" t="e">
        <f>VLOOKUP(D$49,DailyRoster,23,FALSE)</f>
        <v>#N/A</v>
      </c>
      <c r="E51" s="29" t="e">
        <f>VLOOKUP(E$49,DailyRoster,23,FALSE)</f>
        <v>#N/A</v>
      </c>
      <c r="F51" s="21" t="e">
        <f>VLOOKUP(F$49,DailyRoster,23,FALSE)</f>
        <v>#N/A</v>
      </c>
      <c r="G51" s="31" t="e">
        <f>VLOOKUP(G$49,DailyRoster,23,FALSE)</f>
        <v>#N/A</v>
      </c>
      <c r="H51" s="21" t="e">
        <f>VLOOKUP(H$49,SpecialMedicine2017,4,FALSE)</f>
        <v>#N/A</v>
      </c>
      <c r="I51" s="31"/>
    </row>
    <row r="52" spans="1:9" x14ac:dyDescent="0.3">
      <c r="A52" s="14" t="str">
        <f>'Daily Roster'!$Y$3</f>
        <v>ADO ROSTERED</v>
      </c>
      <c r="B52" s="6"/>
      <c r="C52" s="18" t="e">
        <f>VLOOKUP(C$49,DailyRoster,24,FALSE)</f>
        <v>#N/A</v>
      </c>
      <c r="D52" s="18" t="e">
        <f>VLOOKUP(D$49,DailyRoster,24,FALSE)</f>
        <v>#N/A</v>
      </c>
      <c r="E52" s="29" t="e">
        <f>VLOOKUP(E$49,DailyRoster,24,FALSE)</f>
        <v>#N/A</v>
      </c>
      <c r="F52" s="21" t="e">
        <f>VLOOKUP(F$49,DailyRoster,24,FALSE)</f>
        <v>#N/A</v>
      </c>
      <c r="G52" s="31" t="e">
        <f>VLOOKUP(G$49,DailyRoster,24,FALSE)</f>
        <v>#N/A</v>
      </c>
      <c r="H52" s="21" t="e">
        <f>VLOOKUP(H$49,SpecialMedicine2017,5,FALSE)</f>
        <v>#N/A</v>
      </c>
      <c r="I52" s="31"/>
    </row>
    <row r="53" spans="1:9" x14ac:dyDescent="0.3">
      <c r="A53" s="14" t="str">
        <f>'Daily Roster'!$AA$3</f>
        <v>LATE SHIFT</v>
      </c>
      <c r="B53" s="6"/>
      <c r="C53" s="18" t="e">
        <f>VLOOKUP(C$49,DailyRoster,26,FALSE)</f>
        <v>#N/A</v>
      </c>
      <c r="D53" s="18" t="e">
        <f>VLOOKUP(D$49,DailyRoster,26,FALSE)</f>
        <v>#N/A</v>
      </c>
      <c r="E53" s="29" t="e">
        <f>VLOOKUP(E$49,DailyRoster,26,FALSE)</f>
        <v>#N/A</v>
      </c>
      <c r="F53" s="21" t="e">
        <f>VLOOKUP(F$49,DailyRoster,26,FALSE)</f>
        <v>#N/A</v>
      </c>
      <c r="G53" s="31" t="e">
        <f>VLOOKUP(G$49,DailyRoster,26,FALSE)</f>
        <v>#N/A</v>
      </c>
      <c r="H53" s="21" t="e">
        <f>VLOOKUP(H$49,SpecialMedicine2017,6,FALSE)</f>
        <v>#N/A</v>
      </c>
      <c r="I53" s="31"/>
    </row>
    <row r="54" spans="1:9" x14ac:dyDescent="0.3">
      <c r="A54" s="14" t="str">
        <f>'Daily Roster'!$AB$3</f>
        <v>TIME IN LIEU</v>
      </c>
      <c r="B54" s="6"/>
      <c r="C54" s="18" t="e">
        <f>VLOOKUP(C$49,DailyRoster,27,FALSE)</f>
        <v>#N/A</v>
      </c>
      <c r="D54" s="18" t="e">
        <f>VLOOKUP(D$49,DailyRoster,27,FALSE)</f>
        <v>#N/A</v>
      </c>
      <c r="E54" s="29" t="e">
        <f>VLOOKUP(E$49,DailyRoster,27,FALSE)</f>
        <v>#N/A</v>
      </c>
      <c r="F54" s="21" t="e">
        <f>VLOOKUP(F$49,DailyRoster,27,FALSE)</f>
        <v>#N/A</v>
      </c>
      <c r="G54" s="31" t="e">
        <f>VLOOKUP(G$49,DailyRoster,27,FALSE)</f>
        <v>#N/A</v>
      </c>
      <c r="H54" s="21" t="e">
        <f>VLOOKUP(H$49,SpecialMedicine2017,7,FALSE)</f>
        <v>#N/A</v>
      </c>
      <c r="I54" s="31"/>
    </row>
    <row r="55" spans="1:9" x14ac:dyDescent="0.3">
      <c r="A55" s="14" t="str">
        <f>'Daily Roster'!$AC$3</f>
        <v>LONG SERVICE LEAVE</v>
      </c>
      <c r="B55" s="6"/>
      <c r="C55" s="18" t="e">
        <f t="shared" ref="C55:I55" si="2">VLOOKUP(C$49,DailyRoster,28,FALSE)</f>
        <v>#N/A</v>
      </c>
      <c r="D55" s="18" t="e">
        <f t="shared" si="2"/>
        <v>#N/A</v>
      </c>
      <c r="E55" s="29" t="e">
        <f t="shared" si="2"/>
        <v>#N/A</v>
      </c>
      <c r="F55" s="21" t="e">
        <f t="shared" si="2"/>
        <v>#N/A</v>
      </c>
      <c r="G55" s="31" t="e">
        <f t="shared" si="2"/>
        <v>#N/A</v>
      </c>
      <c r="H55" s="44" t="e">
        <f t="shared" si="2"/>
        <v>#N/A</v>
      </c>
      <c r="I55" s="18" t="e">
        <f t="shared" si="2"/>
        <v>#N/A</v>
      </c>
    </row>
    <row r="56" spans="1:9" x14ac:dyDescent="0.3">
      <c r="A56" s="14" t="str">
        <f>'Daily Roster'!$AD$3</f>
        <v>PROFESSIONAL DEVELOPMENT</v>
      </c>
      <c r="B56" s="6"/>
      <c r="C56" s="18" t="e">
        <f>VLOOKUP(C$49,DailyRoster,29,FALSE)</f>
        <v>#N/A</v>
      </c>
      <c r="D56" s="18" t="e">
        <f>VLOOKUP(D$49,DailyRoster,29,FALSE)</f>
        <v>#N/A</v>
      </c>
      <c r="E56" s="29" t="e">
        <f>VLOOKUP(E$49,DailyRoster,29,FALSE)</f>
        <v>#N/A</v>
      </c>
      <c r="F56" s="21" t="e">
        <f>VLOOKUP(F$49,DailyRoster,29,FALSE)</f>
        <v>#N/A</v>
      </c>
      <c r="G56" s="31" t="e">
        <f>VLOOKUP(G$49,DailyRoster,29,FALSE)</f>
        <v>#N/A</v>
      </c>
      <c r="H56" s="21"/>
      <c r="I56" s="31"/>
    </row>
    <row r="57" spans="1:9" ht="17.25" thickBot="1" x14ac:dyDescent="0.35">
      <c r="A57" s="15" t="str">
        <f>'Daily Roster'!$AE$3</f>
        <v>ROSTERED SICK/CARERS LEAVE</v>
      </c>
      <c r="B57" s="12"/>
      <c r="C57" s="19" t="e">
        <f>VLOOKUP(C$49,DailyRoster,30,FALSE)</f>
        <v>#N/A</v>
      </c>
      <c r="D57" s="19" t="e">
        <f>VLOOKUP(D$49,DailyRoster,30,FALSE)</f>
        <v>#N/A</v>
      </c>
      <c r="E57" s="30" t="e">
        <f>VLOOKUP(E$49,DailyRoster,30,FALSE)</f>
        <v>#N/A</v>
      </c>
      <c r="F57" s="22" t="e">
        <f>VLOOKUP(F$49,DailyRoster,30,FALSE)</f>
        <v>#N/A</v>
      </c>
      <c r="G57" s="32" t="e">
        <f>VLOOKUP(G$49,DailyRoster,30,FALSE)</f>
        <v>#N/A</v>
      </c>
      <c r="H57" s="22"/>
      <c r="I57" s="32"/>
    </row>
    <row r="60" spans="1:9" x14ac:dyDescent="0.3">
      <c r="C60" t="s">
        <v>17</v>
      </c>
    </row>
    <row r="61" spans="1:9" x14ac:dyDescent="0.3">
      <c r="C61" t="s">
        <v>26</v>
      </c>
    </row>
    <row r="62" spans="1:9" x14ac:dyDescent="0.3">
      <c r="C62" t="s">
        <v>36</v>
      </c>
    </row>
    <row r="63" spans="1:9" x14ac:dyDescent="0.3">
      <c r="C63" t="s">
        <v>27</v>
      </c>
    </row>
    <row r="64" spans="1:9" x14ac:dyDescent="0.3">
      <c r="C64" t="s">
        <v>28</v>
      </c>
    </row>
    <row r="65" spans="3:3" x14ac:dyDescent="0.3">
      <c r="C65" t="s">
        <v>29</v>
      </c>
    </row>
    <row r="67" spans="3:3" x14ac:dyDescent="0.3">
      <c r="C67" t="s">
        <v>30</v>
      </c>
    </row>
    <row r="68" spans="3:3" x14ac:dyDescent="0.3">
      <c r="C68" t="s">
        <v>31</v>
      </c>
    </row>
    <row r="69" spans="3:3" x14ac:dyDescent="0.3">
      <c r="C69" t="s">
        <v>32</v>
      </c>
    </row>
    <row r="70" spans="3:3" x14ac:dyDescent="0.3">
      <c r="C70" t="s">
        <v>33</v>
      </c>
    </row>
    <row r="71" spans="3:3" x14ac:dyDescent="0.3">
      <c r="C71" t="s">
        <v>34</v>
      </c>
    </row>
    <row r="72" spans="3:3" x14ac:dyDescent="0.3">
      <c r="C72" t="s">
        <v>35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Tin Vo</cp:lastModifiedBy>
  <cp:lastPrinted>2017-01-24T09:42:47Z</cp:lastPrinted>
  <dcterms:created xsi:type="dcterms:W3CDTF">2016-07-26T15:53:57Z</dcterms:created>
  <dcterms:modified xsi:type="dcterms:W3CDTF">2019-03-05T05:42:16Z</dcterms:modified>
</cp:coreProperties>
</file>