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pharm_Clay\c_drive\Clinical Pharmacy Teams\All team Rosters\2017\"/>
    </mc:Choice>
  </mc:AlternateContent>
  <bookViews>
    <workbookView xWindow="0" yWindow="0" windowWidth="20490" windowHeight="7620" tabRatio="788"/>
  </bookViews>
  <sheets>
    <sheet name="Daily Roster" sheetId="17" r:id="rId1"/>
    <sheet name="2017_xx Calendar" sheetId="14" r:id="rId2"/>
    <sheet name="2017_xx Leave Roster" sheetId="22" r:id="rId3"/>
  </sheets>
  <externalReferences>
    <externalReference r:id="rId4"/>
  </externalReferences>
  <definedNames>
    <definedName name="Calendar10Month" localSheetId="2">'2017_xx Leave Roster'!#REF!</definedName>
    <definedName name="Calendar10Month">'2017_xx Calendar'!#REF!</definedName>
    <definedName name="Calendar10MonthOption" localSheetId="2">MATCH('2017_xx Leave Roster'!Calendar10Month,Months,0)</definedName>
    <definedName name="Calendar10MonthOption">MATCH(Calendar10Month,Months,0)</definedName>
    <definedName name="Calendar10Year" localSheetId="2">'2017_xx Leave Roster'!#REF!</definedName>
    <definedName name="Calendar10Year">'2017_xx Calendar'!#REF!</definedName>
    <definedName name="Calendar11Month" localSheetId="2">'2017_xx Leave Roster'!#REF!</definedName>
    <definedName name="Calendar11Month">'2017_xx Calendar'!#REF!</definedName>
    <definedName name="Calendar11MonthOption" localSheetId="2">MATCH('2017_xx Leave Roster'!Calendar11Month,Months,0)</definedName>
    <definedName name="Calendar11MonthOption">MATCH(Calendar11Month,Months,0)</definedName>
    <definedName name="Calendar11Year" localSheetId="2">'2017_xx Leave Roster'!#REF!</definedName>
    <definedName name="Calendar11Year">'2017_xx Calendar'!#REF!</definedName>
    <definedName name="Calendar12Month" localSheetId="2">'2017_xx Leave Roster'!#REF!</definedName>
    <definedName name="Calendar12Month">'2017_xx Calendar'!#REF!</definedName>
    <definedName name="Calendar12MonthOption" localSheetId="2">MATCH('2017_xx Leave Roster'!Calendar12Month,Months,0)</definedName>
    <definedName name="Calendar12MonthOption">MATCH(Calendar12Month,Months,0)</definedName>
    <definedName name="Calendar12Year" localSheetId="2">'2017_xx Leave Roster'!#REF!</definedName>
    <definedName name="Calendar12Year">'2017_xx Calendar'!#REF!</definedName>
    <definedName name="Calendar1Month" localSheetId="2">'2017_xx Leave Roster'!$D$2</definedName>
    <definedName name="Calendar1Month">'2017_xx Calendar'!$D$2</definedName>
    <definedName name="Calendar1MonthOption" localSheetId="2">MATCH('2017_xx Leave Roster'!Calendar1Month,Months,0)</definedName>
    <definedName name="Calendar1MonthOption">MATCH(Calendar1Month,Months,0)</definedName>
    <definedName name="Calendar1Year" localSheetId="2">'2017_xx Leave Roster'!$C$2</definedName>
    <definedName name="Calendar1Year">'2017_xx Calendar'!$C$2</definedName>
    <definedName name="Calendar2Month" localSheetId="2">'2017_xx Leave Roster'!#REF!</definedName>
    <definedName name="Calendar2Month">'2017_xx Calendar'!#REF!</definedName>
    <definedName name="Calendar2MonthOption" localSheetId="2">MATCH('2017_xx Leave Roster'!Calendar2Month,Months,0)</definedName>
    <definedName name="Calendar2MonthOption">MATCH(Calendar2Month,Months,0)</definedName>
    <definedName name="Calendar2Year" localSheetId="2">'2017_xx Leave Roster'!#REF!</definedName>
    <definedName name="Calendar2Year">'2017_xx Calendar'!#REF!</definedName>
    <definedName name="Calendar3Month" localSheetId="2">'2017_xx Leave Roster'!#REF!</definedName>
    <definedName name="Calendar3Month">'2017_xx Calendar'!#REF!</definedName>
    <definedName name="Calendar3MonthOption" localSheetId="2">MATCH('2017_xx Leave Roster'!Calendar3Month,Months,0)</definedName>
    <definedName name="Calendar3MonthOption">MATCH(Calendar3Month,Months,0)</definedName>
    <definedName name="Calendar3Year" localSheetId="2">'2017_xx Leave Roster'!#REF!</definedName>
    <definedName name="Calendar3Year">'2017_xx Calendar'!#REF!</definedName>
    <definedName name="Calendar4Month" localSheetId="2">'2017_xx Leave Roster'!#REF!</definedName>
    <definedName name="Calendar4Month">'2017_xx Calendar'!#REF!</definedName>
    <definedName name="Calendar4MonthOption" localSheetId="2">MATCH('2017_xx Leave Roster'!Calendar4Month,Months,0)</definedName>
    <definedName name="Calendar4MonthOption">MATCH(Calendar4Month,Months,0)</definedName>
    <definedName name="Calendar4Year" localSheetId="2">'2017_xx Leave Roster'!#REF!</definedName>
    <definedName name="Calendar4Year">'2017_xx Calendar'!#REF!</definedName>
    <definedName name="Calendar5Month" localSheetId="2">'2017_xx Leave Roster'!#REF!</definedName>
    <definedName name="Calendar5Month">'2017_xx Calendar'!#REF!</definedName>
    <definedName name="Calendar5MonthOption" localSheetId="2">MATCH('2017_xx Leave Roster'!Calendar5Month,Months,0)</definedName>
    <definedName name="Calendar5MonthOption">MATCH(Calendar5Month,Months,0)</definedName>
    <definedName name="Calendar5Year" localSheetId="2">'2017_xx Leave Roster'!#REF!</definedName>
    <definedName name="Calendar5Year">'2017_xx Calendar'!#REF!</definedName>
    <definedName name="Calendar6Month" localSheetId="2">'2017_xx Leave Roster'!#REF!</definedName>
    <definedName name="Calendar6Month">'2017_xx Calendar'!#REF!</definedName>
    <definedName name="Calendar6MonthOption" localSheetId="2">MATCH('2017_xx Leave Roster'!Calendar6Month,Months,0)</definedName>
    <definedName name="Calendar6MonthOption">MATCH(Calendar6Month,Months,0)</definedName>
    <definedName name="Calendar6Year" localSheetId="2">'2017_xx Leave Roster'!#REF!</definedName>
    <definedName name="Calendar6Year">'2017_xx Calendar'!#REF!</definedName>
    <definedName name="Calendar7Month" localSheetId="2">'2017_xx Leave Roster'!#REF!</definedName>
    <definedName name="Calendar7Month">'2017_xx Calendar'!#REF!</definedName>
    <definedName name="Calendar7MonthOption" localSheetId="2">MATCH('2017_xx Leave Roster'!Calendar7Month,Months,0)</definedName>
    <definedName name="Calendar7MonthOption">MATCH(Calendar7Month,Months,0)</definedName>
    <definedName name="Calendar7Year" localSheetId="2">'2017_xx Leave Roster'!#REF!</definedName>
    <definedName name="Calendar7Year">'2017_xx Calendar'!#REF!</definedName>
    <definedName name="Calendar8Month" localSheetId="2">'2017_xx Leave Roster'!#REF!</definedName>
    <definedName name="Calendar8Month">'2017_xx Calendar'!#REF!</definedName>
    <definedName name="Calendar8MonthOption" localSheetId="2">MATCH('2017_xx Leave Roster'!Calendar8Month,Months,0)</definedName>
    <definedName name="Calendar8MonthOption">MATCH(Calendar8Month,Months,0)</definedName>
    <definedName name="Calendar8Year" localSheetId="2">'2017_xx Leave Roster'!#REF!</definedName>
    <definedName name="Calendar8Year">'2017_xx Calendar'!#REF!</definedName>
    <definedName name="Calendar9Month" localSheetId="2">'2017_xx Leave Roster'!#REF!</definedName>
    <definedName name="Calendar9Month">'2017_xx Calendar'!#REF!</definedName>
    <definedName name="Calendar9MonthOption" localSheetId="2">MATCH('2017_xx Leave Roster'!Calendar9Month,Months,0)</definedName>
    <definedName name="Calendar9MonthOption">MATCH(Calendar9Month,Months,0)</definedName>
    <definedName name="Calendar9Year" localSheetId="2">'2017_xx Leave Roster'!#REF!</definedName>
    <definedName name="Calendar9Year">'2017_xx Calendar'!#REF!</definedName>
    <definedName name="DailyRoster">'Daily Roster'!$1:$1048576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1">'2017_xx Calendar'!$A$2:$G$118</definedName>
    <definedName name="_xlnm.Print_Area" localSheetId="2">'2017_xx Leave Roster'!$A$2:$G$57</definedName>
    <definedName name="Special_Medicines_activities">'[1]Daily Roster'!$A$1:$AB$61</definedName>
    <definedName name="SpecialMedicine2017">'Daily Roster'!$A$1:$AD$1</definedName>
    <definedName name="WeekdayOption" localSheetId="2">MATCH('2017_xx Leave Roster'!WeekStart,Weekdays,0)+10</definedName>
    <definedName name="WeekdayOption">MATCH(WeekStart,Weekdays,0)+10</definedName>
    <definedName name="Weekdays">{"Monday","Tuesday","Wednesday","Thursday","Friday","Saturday","Sunday"}</definedName>
    <definedName name="WeekStart" localSheetId="2">'2017_xx Leave Roster'!$C$3</definedName>
    <definedName name="WeekStart">'2017_xx Calendar'!$C$3</definedName>
    <definedName name="WeekStartValue" localSheetId="2">IF('2017_xx Leave Roster'!WeekStart="Monday",2,1)</definedName>
    <definedName name="WeekStartValue">IF(WeekStart="Monday",2,1)</definedName>
  </definedNames>
  <calcPr calcId="152511"/>
</workbook>
</file>

<file path=xl/calcChain.xml><?xml version="1.0" encoding="utf-8"?>
<calcChain xmlns="http://schemas.openxmlformats.org/spreadsheetml/2006/main">
  <c r="E117" i="14" l="1"/>
  <c r="F117" i="14"/>
  <c r="G117" i="14"/>
  <c r="E116" i="14"/>
  <c r="F116" i="14"/>
  <c r="G116" i="14"/>
  <c r="E115" i="14"/>
  <c r="F115" i="14"/>
  <c r="G115" i="14"/>
  <c r="E114" i="14"/>
  <c r="F114" i="14"/>
  <c r="G114" i="14"/>
  <c r="E113" i="14"/>
  <c r="F113" i="14"/>
  <c r="G113" i="14"/>
  <c r="E112" i="14"/>
  <c r="F112" i="14"/>
  <c r="G112" i="14"/>
  <c r="E111" i="14"/>
  <c r="F111" i="14"/>
  <c r="G111" i="14"/>
  <c r="E110" i="14"/>
  <c r="F110" i="14"/>
  <c r="G110" i="14"/>
  <c r="E109" i="14"/>
  <c r="F109" i="14"/>
  <c r="G109" i="14"/>
  <c r="E108" i="14"/>
  <c r="F108" i="14"/>
  <c r="G108" i="14"/>
  <c r="E107" i="14"/>
  <c r="F107" i="14"/>
  <c r="G107" i="14"/>
  <c r="E106" i="14"/>
  <c r="F106" i="14"/>
  <c r="G106" i="14"/>
  <c r="E105" i="14"/>
  <c r="F105" i="14"/>
  <c r="G105" i="14"/>
  <c r="E104" i="14"/>
  <c r="F104" i="14"/>
  <c r="G104" i="14"/>
  <c r="E103" i="14"/>
  <c r="F103" i="14"/>
  <c r="G103" i="14"/>
  <c r="E102" i="14"/>
  <c r="F102" i="14"/>
  <c r="G102" i="14"/>
  <c r="E101" i="14"/>
  <c r="F101" i="14"/>
  <c r="G101" i="14"/>
  <c r="E100" i="14"/>
  <c r="F100" i="14"/>
  <c r="G100" i="14"/>
  <c r="A117" i="14"/>
  <c r="A116" i="14"/>
  <c r="A115" i="14"/>
  <c r="A114" i="14"/>
  <c r="A113" i="14"/>
  <c r="A112" i="14"/>
  <c r="A111" i="14"/>
  <c r="A110" i="14"/>
  <c r="A109" i="14"/>
  <c r="A108" i="14"/>
  <c r="A107" i="14"/>
  <c r="A106" i="14"/>
  <c r="A105" i="14"/>
  <c r="A104" i="14"/>
  <c r="A103" i="14"/>
  <c r="A102" i="14"/>
  <c r="A101" i="14"/>
  <c r="A100" i="14"/>
  <c r="A98" i="14"/>
  <c r="A97" i="14"/>
  <c r="A96" i="14"/>
  <c r="A95" i="14"/>
  <c r="A94" i="14"/>
  <c r="A93" i="14"/>
  <c r="A92" i="14"/>
  <c r="A91" i="14"/>
  <c r="A90" i="14"/>
  <c r="A89" i="14"/>
  <c r="A88" i="14"/>
  <c r="A87" i="14"/>
  <c r="A86" i="14"/>
  <c r="A85" i="14"/>
  <c r="A84" i="14"/>
  <c r="A83" i="14"/>
  <c r="A82" i="14"/>
  <c r="A81" i="14"/>
  <c r="A79" i="14"/>
  <c r="A78" i="14"/>
  <c r="A77" i="14"/>
  <c r="A76" i="14"/>
  <c r="A75" i="14"/>
  <c r="A74" i="14"/>
  <c r="A73" i="14"/>
  <c r="A72" i="14"/>
  <c r="A71" i="14"/>
  <c r="A70" i="14"/>
  <c r="A69" i="14"/>
  <c r="A68" i="14"/>
  <c r="A67" i="14"/>
  <c r="A66" i="14"/>
  <c r="A65" i="14"/>
  <c r="A64" i="14"/>
  <c r="A63" i="14"/>
  <c r="A62" i="14"/>
  <c r="A60" i="14"/>
  <c r="A59" i="14"/>
  <c r="A58" i="14"/>
  <c r="A57" i="14"/>
  <c r="A56" i="14"/>
  <c r="A55" i="14"/>
  <c r="A54" i="14"/>
  <c r="A53" i="14"/>
  <c r="A52" i="14"/>
  <c r="A51" i="14"/>
  <c r="A50" i="14"/>
  <c r="A49" i="14"/>
  <c r="A48" i="14"/>
  <c r="A47" i="14"/>
  <c r="A46" i="14"/>
  <c r="A45" i="14"/>
  <c r="A44" i="14"/>
  <c r="A43" i="14"/>
  <c r="A41" i="14"/>
  <c r="A40" i="14"/>
  <c r="A39" i="14"/>
  <c r="A38" i="14"/>
  <c r="A37" i="14"/>
  <c r="A36" i="14"/>
  <c r="A35" i="14"/>
  <c r="A34" i="14"/>
  <c r="A33" i="14"/>
  <c r="A32" i="14"/>
  <c r="A31" i="14"/>
  <c r="A30" i="14"/>
  <c r="A29" i="14"/>
  <c r="A28" i="14"/>
  <c r="A27" i="14"/>
  <c r="A26" i="14"/>
  <c r="A25" i="14"/>
  <c r="A24" i="14"/>
  <c r="A22" i="14"/>
  <c r="A21" i="14"/>
  <c r="A20" i="14"/>
  <c r="A19" i="14"/>
  <c r="A18" i="14"/>
  <c r="A17" i="14"/>
  <c r="E57" i="22"/>
  <c r="F57" i="22"/>
  <c r="G57" i="22"/>
  <c r="E56" i="22"/>
  <c r="F56" i="22"/>
  <c r="G56" i="22"/>
  <c r="E55" i="22"/>
  <c r="F55" i="22"/>
  <c r="G55" i="22"/>
  <c r="H55" i="22"/>
  <c r="I55" i="22"/>
  <c r="E54" i="22"/>
  <c r="F54" i="22"/>
  <c r="G54" i="22"/>
  <c r="E53" i="22"/>
  <c r="F53" i="22"/>
  <c r="G53" i="22"/>
  <c r="E52" i="22"/>
  <c r="F52" i="22"/>
  <c r="G52" i="22"/>
  <c r="E51" i="22"/>
  <c r="F51" i="22"/>
  <c r="G51" i="22"/>
  <c r="E50" i="22"/>
  <c r="F50" i="22"/>
  <c r="G50" i="22"/>
  <c r="A57" i="22"/>
  <c r="A56" i="22"/>
  <c r="A55" i="22"/>
  <c r="A54" i="22"/>
  <c r="A53" i="22"/>
  <c r="A52" i="22"/>
  <c r="A51" i="22"/>
  <c r="A50" i="22"/>
  <c r="A48" i="22"/>
  <c r="A47" i="22"/>
  <c r="A46" i="22"/>
  <c r="A45" i="22"/>
  <c r="A44" i="22"/>
  <c r="A43" i="22"/>
  <c r="A42" i="22"/>
  <c r="A41" i="22"/>
  <c r="A39" i="22"/>
  <c r="A38" i="22"/>
  <c r="A37" i="22"/>
  <c r="A36" i="22"/>
  <c r="A35" i="22"/>
  <c r="A34" i="22"/>
  <c r="A33" i="22"/>
  <c r="A32" i="22"/>
  <c r="A30" i="22"/>
  <c r="A29" i="22"/>
  <c r="A28" i="22"/>
  <c r="A27" i="22"/>
  <c r="A26" i="22"/>
  <c r="A25" i="22"/>
  <c r="A24" i="22"/>
  <c r="A23" i="22"/>
  <c r="A21" i="22"/>
  <c r="A20" i="22"/>
  <c r="A19" i="22"/>
  <c r="A12" i="22"/>
  <c r="A11" i="22"/>
  <c r="F2" i="22"/>
  <c r="F2" i="14"/>
  <c r="A18" i="22"/>
  <c r="A17" i="22"/>
  <c r="A16" i="22"/>
  <c r="A15" i="22"/>
  <c r="A14" i="22"/>
  <c r="A10" i="22"/>
  <c r="A9" i="22"/>
  <c r="A8" i="22"/>
  <c r="A7" i="22"/>
  <c r="A6" i="22"/>
  <c r="A5" i="22"/>
  <c r="H54" i="22"/>
  <c r="H53" i="22"/>
  <c r="H52" i="22"/>
  <c r="H51" i="22"/>
  <c r="H50" i="22"/>
  <c r="C49" i="22" a="1"/>
  <c r="C49" i="22" s="1"/>
  <c r="C40" i="22" a="1"/>
  <c r="C31" i="22" a="1"/>
  <c r="F31" i="22" s="1"/>
  <c r="C22" i="22" a="1"/>
  <c r="G22" i="22"/>
  <c r="C13" i="22" a="1"/>
  <c r="G13" i="22" s="1"/>
  <c r="C4" i="22" a="1"/>
  <c r="C4" i="22" s="1"/>
  <c r="F4" i="22"/>
  <c r="G30" i="22"/>
  <c r="H40" i="22"/>
  <c r="H4" i="22"/>
  <c r="H3" i="22" s="1"/>
  <c r="I22" i="22"/>
  <c r="I4" i="22"/>
  <c r="I3" i="22"/>
  <c r="G31" i="22"/>
  <c r="G32" i="22" s="1"/>
  <c r="C13" i="22"/>
  <c r="E40" i="22"/>
  <c r="E48" i="22"/>
  <c r="E41" i="22"/>
  <c r="C21" i="22"/>
  <c r="A16" i="14"/>
  <c r="A15" i="14"/>
  <c r="A14" i="14"/>
  <c r="A13" i="14"/>
  <c r="A12" i="14"/>
  <c r="A11" i="14"/>
  <c r="A10" i="14"/>
  <c r="A9" i="14"/>
  <c r="A8" i="14"/>
  <c r="A7" i="14"/>
  <c r="A6" i="14"/>
  <c r="A5" i="14"/>
  <c r="H104" i="14"/>
  <c r="H103" i="14"/>
  <c r="H102" i="14"/>
  <c r="H101" i="14"/>
  <c r="H100" i="14"/>
  <c r="C42" i="14" a="1"/>
  <c r="C61" i="14" a="1"/>
  <c r="C61" i="14"/>
  <c r="C79" i="14" s="1"/>
  <c r="C80" i="14" a="1"/>
  <c r="C63" i="14"/>
  <c r="C69" i="14"/>
  <c r="C68" i="14"/>
  <c r="C65" i="14"/>
  <c r="C76" i="14"/>
  <c r="I61" i="14"/>
  <c r="F61" i="14"/>
  <c r="F80" i="14"/>
  <c r="I42" i="14"/>
  <c r="E42" i="14"/>
  <c r="E80" i="14"/>
  <c r="E61" i="14"/>
  <c r="D80" i="14"/>
  <c r="H61" i="14"/>
  <c r="D61" i="14"/>
  <c r="G80" i="14"/>
  <c r="G61" i="14"/>
  <c r="G78" i="14"/>
  <c r="G62" i="14"/>
  <c r="G79" i="14"/>
  <c r="G63" i="14"/>
  <c r="G76" i="14"/>
  <c r="G69" i="14"/>
  <c r="G77" i="14"/>
  <c r="D72" i="14"/>
  <c r="E76" i="14"/>
  <c r="E72" i="14"/>
  <c r="E68" i="14"/>
  <c r="E77" i="14"/>
  <c r="E73" i="14"/>
  <c r="E69" i="14"/>
  <c r="E78" i="14"/>
  <c r="E74" i="14"/>
  <c r="E70" i="14"/>
  <c r="E62" i="14"/>
  <c r="E79" i="14"/>
  <c r="E63" i="14"/>
  <c r="E71" i="14"/>
  <c r="E75" i="14"/>
  <c r="G97" i="14"/>
  <c r="G89" i="14"/>
  <c r="G85" i="14"/>
  <c r="G81" i="14"/>
  <c r="G94" i="14"/>
  <c r="G90" i="14"/>
  <c r="G86" i="14"/>
  <c r="G95" i="14"/>
  <c r="G91" i="14"/>
  <c r="G87" i="14"/>
  <c r="G96" i="14"/>
  <c r="G92" i="14"/>
  <c r="G84" i="14"/>
  <c r="E90" i="14"/>
  <c r="E97" i="14"/>
  <c r="F98" i="14"/>
  <c r="F96" i="14"/>
  <c r="F95" i="14"/>
  <c r="F94" i="14"/>
  <c r="F92" i="14"/>
  <c r="F91" i="14"/>
  <c r="F90" i="14"/>
  <c r="F88" i="14"/>
  <c r="F87" i="14"/>
  <c r="F86" i="14"/>
  <c r="F84" i="14"/>
  <c r="F83" i="14"/>
  <c r="F82" i="14"/>
  <c r="D95" i="14"/>
  <c r="D87" i="14"/>
  <c r="D83" i="14"/>
  <c r="D96" i="14"/>
  <c r="D88" i="14"/>
  <c r="D84" i="14"/>
  <c r="D97" i="14"/>
  <c r="D89" i="14"/>
  <c r="D85" i="14"/>
  <c r="D81" i="14"/>
  <c r="D98" i="14"/>
  <c r="D86" i="14"/>
  <c r="D90" i="14"/>
  <c r="D94" i="14"/>
  <c r="D82" i="14"/>
  <c r="E50" i="14"/>
  <c r="E46" i="14"/>
  <c r="E60" i="14"/>
  <c r="E44" i="14"/>
  <c r="F76" i="14"/>
  <c r="F74" i="14"/>
  <c r="C4" i="14" a="1"/>
  <c r="C4" i="14" s="1"/>
  <c r="C12" i="14" s="1"/>
  <c r="C23" i="14" a="1"/>
  <c r="G23" i="14" s="1"/>
  <c r="C99" i="14" a="1"/>
  <c r="C99" i="14"/>
  <c r="C101" i="14" s="1"/>
  <c r="C117" i="14"/>
  <c r="C103" i="14"/>
  <c r="C112" i="14"/>
  <c r="C115" i="14"/>
  <c r="C110" i="14"/>
  <c r="C19" i="14"/>
  <c r="C15" i="14"/>
  <c r="C14" i="14"/>
  <c r="C10" i="14"/>
  <c r="F23" i="14"/>
  <c r="I4" i="14"/>
  <c r="D4" i="14"/>
  <c r="E4" i="14"/>
  <c r="E8" i="14" s="1"/>
  <c r="F4" i="14"/>
  <c r="D99" i="14"/>
  <c r="H4" i="14"/>
  <c r="H3" i="14" s="1"/>
  <c r="F41" i="14"/>
  <c r="F36" i="14"/>
  <c r="F34" i="14"/>
  <c r="D117" i="14"/>
  <c r="D114" i="14"/>
  <c r="D113" i="14"/>
  <c r="D110" i="14"/>
  <c r="D109" i="14"/>
  <c r="D106" i="14"/>
  <c r="D105" i="14"/>
  <c r="D102" i="14"/>
  <c r="D101" i="14"/>
  <c r="E5" i="14"/>
  <c r="E22" i="14"/>
  <c r="E21" i="14"/>
  <c r="E19" i="14"/>
  <c r="E18" i="14"/>
  <c r="E17" i="14"/>
  <c r="E15" i="14"/>
  <c r="E14" i="14"/>
  <c r="E13" i="14"/>
  <c r="E11" i="14"/>
  <c r="E10" i="14"/>
  <c r="E9" i="14"/>
  <c r="E6" i="14"/>
  <c r="D22" i="14"/>
  <c r="D21" i="14"/>
  <c r="D19" i="14"/>
  <c r="D18" i="14"/>
  <c r="D17" i="14"/>
  <c r="D15" i="14"/>
  <c r="D14" i="14"/>
  <c r="D13" i="14"/>
  <c r="D11" i="14"/>
  <c r="D10" i="14"/>
  <c r="D9" i="14"/>
  <c r="D7" i="14"/>
  <c r="D6" i="14"/>
  <c r="D5" i="14"/>
  <c r="F5" i="14"/>
  <c r="F17" i="14"/>
  <c r="F12" i="14"/>
  <c r="I3" i="14"/>
  <c r="I9" i="14"/>
  <c r="H9" i="14"/>
  <c r="F3" i="14"/>
  <c r="D3" i="14"/>
  <c r="G33" i="14" l="1"/>
  <c r="G29" i="14"/>
  <c r="G25" i="14"/>
  <c r="G39" i="14"/>
  <c r="G36" i="14"/>
  <c r="G32" i="14"/>
  <c r="G28" i="14"/>
  <c r="G24" i="14"/>
  <c r="G38" i="14"/>
  <c r="G35" i="14"/>
  <c r="G27" i="14"/>
  <c r="G37" i="14"/>
  <c r="G41" i="14"/>
  <c r="G30" i="14"/>
  <c r="G40" i="14"/>
  <c r="G34" i="14"/>
  <c r="G26" i="14"/>
  <c r="G31" i="14"/>
  <c r="F8" i="14"/>
  <c r="F22" i="14"/>
  <c r="F18" i="14"/>
  <c r="F14" i="14"/>
  <c r="F10" i="14"/>
  <c r="F40" i="14"/>
  <c r="F33" i="14"/>
  <c r="F32" i="14"/>
  <c r="F31" i="14"/>
  <c r="F26" i="14"/>
  <c r="F39" i="14"/>
  <c r="F29" i="14"/>
  <c r="F28" i="14"/>
  <c r="F27" i="14"/>
  <c r="D78" i="14"/>
  <c r="D74" i="14"/>
  <c r="D70" i="14"/>
  <c r="D66" i="14"/>
  <c r="D62" i="14"/>
  <c r="D75" i="14"/>
  <c r="D69" i="14"/>
  <c r="D64" i="14"/>
  <c r="D79" i="14"/>
  <c r="D73" i="14"/>
  <c r="D68" i="14"/>
  <c r="D63" i="14"/>
  <c r="E86" i="14"/>
  <c r="E87" i="14"/>
  <c r="E88" i="14"/>
  <c r="E85" i="14"/>
  <c r="E98" i="14"/>
  <c r="E95" i="14"/>
  <c r="E92" i="14"/>
  <c r="E89" i="14"/>
  <c r="E94" i="14"/>
  <c r="E91" i="14"/>
  <c r="E84" i="14"/>
  <c r="E93" i="14"/>
  <c r="F71" i="14"/>
  <c r="F72" i="14"/>
  <c r="F73" i="14"/>
  <c r="F78" i="14"/>
  <c r="F67" i="14"/>
  <c r="F68" i="14"/>
  <c r="F69" i="14"/>
  <c r="F62" i="14"/>
  <c r="G29" i="22"/>
  <c r="G27" i="22"/>
  <c r="G26" i="22"/>
  <c r="G23" i="22"/>
  <c r="F30" i="14"/>
  <c r="F25" i="14"/>
  <c r="E96" i="14"/>
  <c r="D65" i="14"/>
  <c r="D76" i="14"/>
  <c r="E57" i="14"/>
  <c r="E58" i="14"/>
  <c r="E59" i="14"/>
  <c r="E43" i="14"/>
  <c r="E48" i="14"/>
  <c r="E53" i="14"/>
  <c r="E54" i="14"/>
  <c r="E55" i="14"/>
  <c r="E56" i="14"/>
  <c r="E52" i="14"/>
  <c r="F11" i="22"/>
  <c r="F9" i="22"/>
  <c r="F8" i="22"/>
  <c r="F3" i="22"/>
  <c r="F12" i="22"/>
  <c r="F9" i="14"/>
  <c r="F15" i="14"/>
  <c r="F20" i="14"/>
  <c r="F7" i="14"/>
  <c r="F35" i="14"/>
  <c r="F37" i="14"/>
  <c r="D20" i="14"/>
  <c r="D16" i="14"/>
  <c r="D12" i="14"/>
  <c r="D8" i="14"/>
  <c r="C13" i="14"/>
  <c r="C111" i="14"/>
  <c r="F70" i="14"/>
  <c r="F77" i="14"/>
  <c r="F75" i="14"/>
  <c r="E47" i="14"/>
  <c r="E45" i="14"/>
  <c r="E83" i="14"/>
  <c r="D67" i="14"/>
  <c r="D77" i="14"/>
  <c r="G66" i="14"/>
  <c r="G71" i="14"/>
  <c r="G72" i="14"/>
  <c r="G73" i="14"/>
  <c r="G74" i="14"/>
  <c r="G75" i="14"/>
  <c r="G68" i="14"/>
  <c r="G65" i="14"/>
  <c r="G70" i="14"/>
  <c r="G67" i="14"/>
  <c r="G64" i="14"/>
  <c r="C62" i="14"/>
  <c r="C23" i="14"/>
  <c r="H23" i="14"/>
  <c r="H37" i="14" s="1"/>
  <c r="E23" i="14"/>
  <c r="G37" i="22"/>
  <c r="G39" i="22"/>
  <c r="F13" i="14"/>
  <c r="F19" i="14"/>
  <c r="F6" i="14"/>
  <c r="D23" i="14"/>
  <c r="C113" i="14"/>
  <c r="C114" i="14"/>
  <c r="C107" i="14"/>
  <c r="C106" i="14"/>
  <c r="C104" i="14"/>
  <c r="C109" i="14"/>
  <c r="C108" i="14"/>
  <c r="C102" i="14"/>
  <c r="C100" i="14"/>
  <c r="C8" i="14"/>
  <c r="C11" i="14"/>
  <c r="C22" i="14"/>
  <c r="C6" i="14"/>
  <c r="C20" i="14"/>
  <c r="C9" i="14"/>
  <c r="C7" i="14"/>
  <c r="C18" i="14"/>
  <c r="C17" i="14"/>
  <c r="F65" i="14"/>
  <c r="F63" i="14"/>
  <c r="H22" i="22"/>
  <c r="D22" i="22"/>
  <c r="C22" i="22"/>
  <c r="F22" i="22"/>
  <c r="F11" i="14"/>
  <c r="F16" i="14"/>
  <c r="F21" i="14"/>
  <c r="F24" i="14"/>
  <c r="F38" i="14"/>
  <c r="D116" i="14"/>
  <c r="D112" i="14"/>
  <c r="D108" i="14"/>
  <c r="D104" i="14"/>
  <c r="D100" i="14"/>
  <c r="D115" i="14"/>
  <c r="D111" i="14"/>
  <c r="D107" i="14"/>
  <c r="D103" i="14"/>
  <c r="C5" i="14"/>
  <c r="C21" i="14"/>
  <c r="C16" i="14"/>
  <c r="C116" i="14"/>
  <c r="C105" i="14"/>
  <c r="I23" i="14"/>
  <c r="I37" i="14" s="1"/>
  <c r="F66" i="14"/>
  <c r="F64" i="14"/>
  <c r="F79" i="14"/>
  <c r="E51" i="14"/>
  <c r="E49" i="14"/>
  <c r="E81" i="14"/>
  <c r="E82" i="14"/>
  <c r="D71" i="14"/>
  <c r="C75" i="14"/>
  <c r="C74" i="14"/>
  <c r="C73" i="14"/>
  <c r="C72" i="14"/>
  <c r="C70" i="14"/>
  <c r="C71" i="14"/>
  <c r="C64" i="14"/>
  <c r="C77" i="14"/>
  <c r="C67" i="14"/>
  <c r="C78" i="14"/>
  <c r="C66" i="14"/>
  <c r="C17" i="22"/>
  <c r="C16" i="22"/>
  <c r="E22" i="22"/>
  <c r="E28" i="22" s="1"/>
  <c r="F5" i="22"/>
  <c r="E3" i="14"/>
  <c r="E7" i="14"/>
  <c r="E12" i="14"/>
  <c r="E16" i="14"/>
  <c r="E20" i="14"/>
  <c r="G4" i="14"/>
  <c r="G93" i="14"/>
  <c r="G98" i="14"/>
  <c r="G82" i="14"/>
  <c r="G83" i="14"/>
  <c r="G88" i="14"/>
  <c r="D91" i="14"/>
  <c r="D92" i="14"/>
  <c r="D93" i="14"/>
  <c r="C42" i="14"/>
  <c r="F42" i="14"/>
  <c r="H42" i="14"/>
  <c r="G42" i="14"/>
  <c r="D42" i="14"/>
  <c r="E64" i="14"/>
  <c r="E65" i="14"/>
  <c r="E66" i="14"/>
  <c r="E67" i="14"/>
  <c r="F97" i="14"/>
  <c r="F93" i="14"/>
  <c r="F89" i="14"/>
  <c r="F85" i="14"/>
  <c r="F81" i="14"/>
  <c r="C80" i="14"/>
  <c r="I80" i="14"/>
  <c r="H80" i="14"/>
  <c r="E47" i="22"/>
  <c r="E45" i="22"/>
  <c r="E44" i="22"/>
  <c r="I40" i="22"/>
  <c r="D40" i="22"/>
  <c r="F40" i="22"/>
  <c r="C40" i="22"/>
  <c r="G40" i="22"/>
  <c r="E4" i="22"/>
  <c r="D4" i="22"/>
  <c r="C50" i="22"/>
  <c r="C52" i="22"/>
  <c r="C57" i="22"/>
  <c r="C51" i="22"/>
  <c r="C54" i="22"/>
  <c r="C56" i="22"/>
  <c r="C53" i="22"/>
  <c r="C55" i="22"/>
  <c r="C8" i="22"/>
  <c r="C6" i="22"/>
  <c r="C12" i="22"/>
  <c r="C10" i="22"/>
  <c r="C11" i="22"/>
  <c r="C9" i="22"/>
  <c r="C7" i="22"/>
  <c r="C5" i="22"/>
  <c r="F37" i="22"/>
  <c r="F33" i="22"/>
  <c r="F36" i="22"/>
  <c r="F32" i="22"/>
  <c r="F38" i="22"/>
  <c r="F34" i="22"/>
  <c r="F35" i="22"/>
  <c r="F39" i="22"/>
  <c r="G19" i="22"/>
  <c r="G20" i="22"/>
  <c r="G16" i="22"/>
  <c r="G18" i="22"/>
  <c r="G21" i="22"/>
  <c r="G14" i="22"/>
  <c r="G17" i="22"/>
  <c r="G15" i="22"/>
  <c r="C15" i="22"/>
  <c r="C20" i="22"/>
  <c r="E5" i="22"/>
  <c r="E9" i="22"/>
  <c r="F41" i="22"/>
  <c r="F47" i="22"/>
  <c r="G33" i="22"/>
  <c r="G34" i="22"/>
  <c r="F13" i="22"/>
  <c r="H13" i="22"/>
  <c r="E3" i="22"/>
  <c r="C19" i="22"/>
  <c r="C18" i="22"/>
  <c r="E6" i="22"/>
  <c r="E10" i="22"/>
  <c r="E24" i="22"/>
  <c r="F24" i="22"/>
  <c r="F28" i="22"/>
  <c r="F42" i="22"/>
  <c r="F43" i="22"/>
  <c r="D42" i="22"/>
  <c r="D46" i="22"/>
  <c r="C47" i="22"/>
  <c r="G35" i="22"/>
  <c r="G36" i="22"/>
  <c r="E42" i="22"/>
  <c r="E46" i="22"/>
  <c r="I31" i="22"/>
  <c r="I39" i="22" s="1"/>
  <c r="H31" i="22"/>
  <c r="H39" i="22" s="1"/>
  <c r="E13" i="22"/>
  <c r="E31" i="22"/>
  <c r="F6" i="22"/>
  <c r="F10" i="22"/>
  <c r="G24" i="22"/>
  <c r="G28" i="22"/>
  <c r="C14" i="22"/>
  <c r="E7" i="22"/>
  <c r="E25" i="22"/>
  <c r="C27" i="22"/>
  <c r="F25" i="22"/>
  <c r="F44" i="22"/>
  <c r="D43" i="22"/>
  <c r="G38" i="22"/>
  <c r="E43" i="22"/>
  <c r="D49" i="22"/>
  <c r="D31" i="22"/>
  <c r="C31" i="22"/>
  <c r="G4" i="22"/>
  <c r="I13" i="22"/>
  <c r="D13" i="22"/>
  <c r="F7" i="22"/>
  <c r="G25" i="22"/>
  <c r="G47" i="22" l="1"/>
  <c r="G46" i="22"/>
  <c r="G41" i="22"/>
  <c r="G45" i="22"/>
  <c r="G44" i="22"/>
  <c r="G42" i="22"/>
  <c r="G48" i="22"/>
  <c r="D46" i="14"/>
  <c r="D47" i="14"/>
  <c r="D52" i="14"/>
  <c r="D49" i="14"/>
  <c r="D54" i="14"/>
  <c r="D51" i="14"/>
  <c r="D48" i="14"/>
  <c r="D57" i="14"/>
  <c r="D50" i="14"/>
  <c r="D43" i="14"/>
  <c r="D44" i="14"/>
  <c r="D55" i="14"/>
  <c r="D53" i="14"/>
  <c r="D58" i="14"/>
  <c r="D56" i="14"/>
  <c r="D59" i="14"/>
  <c r="D60" i="14"/>
  <c r="D45" i="14"/>
  <c r="C45" i="14"/>
  <c r="C48" i="14"/>
  <c r="C51" i="14"/>
  <c r="C50" i="14"/>
  <c r="C57" i="14"/>
  <c r="C56" i="14"/>
  <c r="C55" i="14"/>
  <c r="C46" i="14"/>
  <c r="C53" i="14"/>
  <c r="C52" i="14"/>
  <c r="C47" i="14"/>
  <c r="C58" i="14"/>
  <c r="C49" i="14"/>
  <c r="C43" i="14"/>
  <c r="C60" i="14"/>
  <c r="C54" i="14"/>
  <c r="C44" i="14"/>
  <c r="C59" i="14"/>
  <c r="C41" i="22"/>
  <c r="C43" i="22"/>
  <c r="C45" i="22"/>
  <c r="G56" i="14"/>
  <c r="G43" i="14"/>
  <c r="G45" i="14"/>
  <c r="G46" i="14"/>
  <c r="G47" i="14"/>
  <c r="G60" i="14"/>
  <c r="G57" i="14"/>
  <c r="G54" i="14"/>
  <c r="G59" i="14"/>
  <c r="G52" i="14"/>
  <c r="G53" i="14"/>
  <c r="G50" i="14"/>
  <c r="G58" i="14"/>
  <c r="G49" i="14"/>
  <c r="G48" i="14"/>
  <c r="G51" i="14"/>
  <c r="G44" i="14"/>
  <c r="G55" i="14"/>
  <c r="G12" i="14"/>
  <c r="G5" i="14"/>
  <c r="G18" i="14"/>
  <c r="G9" i="14"/>
  <c r="G7" i="14"/>
  <c r="G19" i="14"/>
  <c r="G17" i="14"/>
  <c r="G3" i="14"/>
  <c r="G8" i="14"/>
  <c r="G20" i="14"/>
  <c r="G11" i="14"/>
  <c r="G21" i="14"/>
  <c r="G6" i="14"/>
  <c r="G16" i="14"/>
  <c r="G13" i="14"/>
  <c r="G15" i="14"/>
  <c r="G22" i="14"/>
  <c r="G14" i="14"/>
  <c r="G10" i="14"/>
  <c r="C46" i="22"/>
  <c r="C48" i="22"/>
  <c r="C42" i="22"/>
  <c r="E11" i="22"/>
  <c r="E12" i="22"/>
  <c r="E8" i="22"/>
  <c r="D47" i="22"/>
  <c r="D41" i="22"/>
  <c r="D48" i="22"/>
  <c r="D45" i="22"/>
  <c r="D44" i="22"/>
  <c r="F57" i="14"/>
  <c r="F53" i="14"/>
  <c r="F49" i="14"/>
  <c r="F45" i="14"/>
  <c r="F56" i="14"/>
  <c r="F51" i="14"/>
  <c r="F46" i="14"/>
  <c r="F60" i="14"/>
  <c r="F55" i="14"/>
  <c r="F50" i="14"/>
  <c r="F44" i="14"/>
  <c r="F58" i="14"/>
  <c r="F47" i="14"/>
  <c r="F59" i="14"/>
  <c r="F48" i="14"/>
  <c r="F54" i="14"/>
  <c r="F43" i="14"/>
  <c r="F52" i="14"/>
  <c r="C26" i="22"/>
  <c r="C23" i="22"/>
  <c r="C24" i="22"/>
  <c r="C29" i="22"/>
  <c r="C30" i="22"/>
  <c r="C25" i="22"/>
  <c r="C28" i="22"/>
  <c r="E29" i="22"/>
  <c r="E23" i="22"/>
  <c r="E30" i="22"/>
  <c r="E27" i="22"/>
  <c r="E26" i="22"/>
  <c r="D27" i="22"/>
  <c r="D23" i="22"/>
  <c r="D30" i="22"/>
  <c r="D26" i="22"/>
  <c r="D29" i="22"/>
  <c r="D28" i="22"/>
  <c r="D24" i="22"/>
  <c r="D25" i="22"/>
  <c r="E38" i="14"/>
  <c r="E34" i="14"/>
  <c r="E30" i="14"/>
  <c r="E26" i="14"/>
  <c r="E41" i="14"/>
  <c r="E37" i="14"/>
  <c r="E33" i="14"/>
  <c r="E29" i="14"/>
  <c r="E25" i="14"/>
  <c r="E36" i="14"/>
  <c r="E28" i="14"/>
  <c r="E35" i="14"/>
  <c r="E27" i="14"/>
  <c r="E40" i="14"/>
  <c r="E32" i="14"/>
  <c r="E24" i="14"/>
  <c r="E39" i="14"/>
  <c r="E31" i="14"/>
  <c r="G43" i="22"/>
  <c r="C44" i="22"/>
  <c r="D9" i="22"/>
  <c r="D5" i="22"/>
  <c r="D12" i="22"/>
  <c r="D8" i="22"/>
  <c r="D3" i="22"/>
  <c r="D11" i="22"/>
  <c r="D10" i="22"/>
  <c r="D6" i="22"/>
  <c r="D7" i="22"/>
  <c r="F46" i="22"/>
  <c r="F48" i="22"/>
  <c r="F45" i="22"/>
  <c r="C84" i="14"/>
  <c r="C98" i="14"/>
  <c r="C97" i="14"/>
  <c r="C95" i="14"/>
  <c r="C94" i="14"/>
  <c r="C87" i="14"/>
  <c r="C81" i="14"/>
  <c r="C96" i="14"/>
  <c r="C89" i="14"/>
  <c r="C82" i="14"/>
  <c r="C90" i="14"/>
  <c r="C83" i="14"/>
  <c r="C85" i="14"/>
  <c r="C93" i="14"/>
  <c r="C92" i="14"/>
  <c r="C91" i="14"/>
  <c r="C88" i="14"/>
  <c r="C86" i="14"/>
  <c r="F29" i="22"/>
  <c r="F27" i="22"/>
  <c r="F26" i="22"/>
  <c r="F23" i="22"/>
  <c r="F30" i="22"/>
  <c r="D33" i="14"/>
  <c r="D29" i="14"/>
  <c r="D25" i="14"/>
  <c r="D36" i="14"/>
  <c r="D32" i="14"/>
  <c r="D28" i="14"/>
  <c r="D24" i="14"/>
  <c r="D41" i="14"/>
  <c r="D31" i="14"/>
  <c r="D40" i="14"/>
  <c r="D34" i="14"/>
  <c r="D26" i="14"/>
  <c r="D37" i="14"/>
  <c r="D30" i="14"/>
  <c r="D39" i="14"/>
  <c r="D35" i="14"/>
  <c r="D27" i="14"/>
  <c r="D38" i="14"/>
  <c r="C30" i="14"/>
  <c r="C33" i="14"/>
  <c r="C36" i="14"/>
  <c r="C31" i="14"/>
  <c r="C38" i="14"/>
  <c r="C37" i="14"/>
  <c r="C32" i="14"/>
  <c r="C39" i="14"/>
  <c r="C26" i="14"/>
  <c r="C24" i="14"/>
  <c r="C41" i="14"/>
  <c r="C40" i="14"/>
  <c r="C27" i="14"/>
  <c r="C34" i="14"/>
  <c r="C29" i="14"/>
  <c r="C28" i="14"/>
  <c r="C35" i="14"/>
  <c r="C25" i="14"/>
  <c r="D20" i="22"/>
  <c r="D16" i="22"/>
  <c r="D21" i="22"/>
  <c r="D17" i="22"/>
  <c r="D19" i="22"/>
  <c r="D15" i="22"/>
  <c r="D18" i="22"/>
  <c r="D14" i="22"/>
  <c r="D37" i="22"/>
  <c r="D36" i="22"/>
  <c r="D35" i="22"/>
  <c r="D34" i="22"/>
  <c r="D39" i="22"/>
  <c r="D38" i="22"/>
  <c r="D33" i="22"/>
  <c r="D32" i="22"/>
  <c r="D53" i="22"/>
  <c r="D57" i="22"/>
  <c r="D52" i="22"/>
  <c r="D55" i="22"/>
  <c r="D54" i="22"/>
  <c r="D50" i="22"/>
  <c r="D51" i="22"/>
  <c r="D56" i="22"/>
  <c r="E37" i="22"/>
  <c r="E33" i="22"/>
  <c r="E36" i="22"/>
  <c r="E32" i="22"/>
  <c r="E35" i="22"/>
  <c r="E39" i="22"/>
  <c r="E38" i="22"/>
  <c r="E34" i="22"/>
  <c r="F20" i="22"/>
  <c r="F16" i="22"/>
  <c r="F19" i="22"/>
  <c r="F15" i="22"/>
  <c r="F18" i="22"/>
  <c r="F14" i="22"/>
  <c r="F21" i="22"/>
  <c r="F17" i="22"/>
  <c r="G12" i="22"/>
  <c r="G8" i="22"/>
  <c r="G3" i="22"/>
  <c r="G9" i="22"/>
  <c r="G11" i="22"/>
  <c r="G7" i="22"/>
  <c r="G10" i="22"/>
  <c r="G6" i="22"/>
  <c r="G5" i="22"/>
  <c r="E20" i="22"/>
  <c r="E16" i="22"/>
  <c r="E21" i="22"/>
  <c r="E17" i="22"/>
  <c r="E19" i="22"/>
  <c r="E15" i="22"/>
  <c r="E18" i="22"/>
  <c r="E14" i="22"/>
  <c r="C34" i="22"/>
  <c r="C39" i="22"/>
  <c r="C37" i="22"/>
  <c r="C36" i="22"/>
  <c r="C33" i="22"/>
  <c r="C35" i="22"/>
  <c r="C38" i="22"/>
  <c r="C32" i="22"/>
</calcChain>
</file>

<file path=xl/sharedStrings.xml><?xml version="1.0" encoding="utf-8"?>
<sst xmlns="http://schemas.openxmlformats.org/spreadsheetml/2006/main" count="1955" uniqueCount="122">
  <si>
    <t>Notes:</t>
  </si>
  <si>
    <t>MONDAY</t>
  </si>
  <si>
    <t>January</t>
  </si>
  <si>
    <t>ADO</t>
  </si>
  <si>
    <t>Monday</t>
  </si>
  <si>
    <t>Tuesday</t>
  </si>
  <si>
    <t>Wednesday</t>
  </si>
  <si>
    <t>Thursday</t>
  </si>
  <si>
    <t>Friday</t>
  </si>
  <si>
    <t>ANNUAL LEAVE</t>
  </si>
  <si>
    <t>LATE SHIFT</t>
  </si>
  <si>
    <t>TIME IN LIEU</t>
  </si>
  <si>
    <t>LONG SERVICE LEAVE</t>
  </si>
  <si>
    <t>PROFESSIONAL DEVELOPMENT</t>
  </si>
  <si>
    <t>Handover / Orientation / Support:</t>
  </si>
  <si>
    <t>[PHARMACY ROLE]</t>
  </si>
  <si>
    <t>PHARMACY ROTATION</t>
  </si>
  <si>
    <t>Rules:</t>
  </si>
  <si>
    <t>1. Type [qq] if: cell is intended to be left empty (e.g. no staff member required for a particular position on a particuar day)</t>
  </si>
  <si>
    <t>2. Type [blank] if: staff member is needed but no one is avaliable from the team (e.g. staff member needed to fill a particular position on a particular day)</t>
  </si>
  <si>
    <t>3. Type [public holiday]: in all cells on public holidays</t>
  </si>
  <si>
    <t>4. Type [*]: to tag team leader</t>
  </si>
  <si>
    <t>5. Type [c/o]: to tag clinical orientation in a particular role</t>
  </si>
  <si>
    <t>ROSTERED SICK/CARERS LEAVE</t>
  </si>
  <si>
    <t>LEAVE ROSTER</t>
  </si>
  <si>
    <t>DAILY ROSTER</t>
  </si>
  <si>
    <t>1. Never type directly onto the calender - all the data will automatically populate onto the calendar from the daily roster</t>
  </si>
  <si>
    <t>3. Grey box = pub holiday OR no staff currently allocated to leave spot</t>
  </si>
  <si>
    <t>4. Each cell should either have: text; coloured red; or coloured grey.  Ensure there are no cells with [0]</t>
  </si>
  <si>
    <t>5. Click on the [MONTH] cell and click on drop down box to change the month of the calendar.  This will automatically change the dates.</t>
  </si>
  <si>
    <t>Procedure:</t>
  </si>
  <si>
    <t>1. Click on the [MONTH] cell and click on drop down box to change the month of the calendar.  This will automatically change the dates.</t>
  </si>
  <si>
    <t>2. Click on the [YEAR] cell and click on drop down box to change the year of the calendar.  This will automatically change the dates.</t>
  </si>
  <si>
    <t>3. Rename the spreadsheet.  Right click on the spreadsheet tab.  Select 'rename'.  Change the name of spreadsheet to correct year_month (xxxx_xx) Leave Roster</t>
  </si>
  <si>
    <t>4. To copy the leave roster (e.g. have 2 consecutive months avaliable): Right click on the spreadsheet tab. Select 'copy'. Select 'create a copy'.  Repeat steps 1 to 3</t>
  </si>
  <si>
    <t>5. To print calendar: Highlight cells to be printed; Select 'print'; Select 'print selection'; Select 'Fit sheet on one page'</t>
  </si>
  <si>
    <t>2. Red box = staff member needed to fill a gap</t>
  </si>
  <si>
    <t>3. Grey box = pub holiday OR staff not needed to fill this spot</t>
  </si>
  <si>
    <t>3. Rename the spreadsheet.  Right click on the spreadsheet tab.  Select 'rename'.  Change the name of spreadsheet to correct year_month (xxxx_xx)Calender</t>
  </si>
  <si>
    <t>4. To copy the daily roster (e.g. have 2 consecutive months avaliable): Right click on the spreadsheet tab. Select 'copy'. Select 'create a copy'.  Repeat steps 1 to 3</t>
  </si>
  <si>
    <t>6. The formula is: =VLOOKUP(cell on this calendar that has reference date, the master datatable, column number on the master datatable, FALSE)</t>
  </si>
  <si>
    <t>e.g. =VLOOKUP(C$99,DailyRoster,3,False)</t>
  </si>
  <si>
    <t>7. If a purple column is not needed: Do not delete the column, just leave the cells empty (these columns can be hidden if needed)</t>
  </si>
  <si>
    <t>8. The data from this spreadsheet automatically feeds into the 'Calendar' and the 'Leave Roster'</t>
  </si>
  <si>
    <t>9. The data from this spreadsheet also automatically feeds into the overall pharmacy roster (Sue Sturm roster)</t>
  </si>
  <si>
    <t>10. The data from this spreadsheet also automatically feeds into the overall cover/spares roster (Sue Sturm roster)</t>
  </si>
  <si>
    <t>6. When the 'Cover' person OR the 'Pharmacy Rotation' person is rostered to a position outside of the team, change their status to 'qq' in the respective 'Cover' or 'Pharmacy Rotation' cell</t>
  </si>
  <si>
    <t xml:space="preserve">6. Hide rows in the calendar if there is no data.  Do not delete rows.  </t>
  </si>
  <si>
    <t>(8am-4.30pm) AAC</t>
  </si>
  <si>
    <t>Eugene</t>
  </si>
  <si>
    <t>Sheridan</t>
  </si>
  <si>
    <t>V.Koo</t>
  </si>
  <si>
    <t>qq</t>
  </si>
  <si>
    <t>March</t>
  </si>
  <si>
    <t>K.Noble</t>
  </si>
  <si>
    <t>John</t>
  </si>
  <si>
    <t>PEPS</t>
  </si>
  <si>
    <t>K.Fildes</t>
  </si>
  <si>
    <t>Bianca</t>
  </si>
  <si>
    <t>V.Shen</t>
  </si>
  <si>
    <t>D.Dunning</t>
  </si>
  <si>
    <t>Clark</t>
  </si>
  <si>
    <t>K.Tiong</t>
  </si>
  <si>
    <t>(8am-4.30pm) GASTRO 34 / CLINICS</t>
  </si>
  <si>
    <t>Sylvia</t>
  </si>
  <si>
    <t>L.Jedwab</t>
  </si>
  <si>
    <t>NEPHROLOGY</t>
  </si>
  <si>
    <t xml:space="preserve">RENAL TRANSPLANT/ENDO SURG </t>
  </si>
  <si>
    <t>MENTAL HEALTH (ADPS)</t>
  </si>
  <si>
    <t>VASCULAR/SPECIALTY SURGERY (UROL/ GYNAE/ DENT/ ENT/ Plastics/ OPTHAL/MAX FAX)</t>
  </si>
  <si>
    <t>(8am-4.30pm) UPPER GI / GEN SURG (including outliers) 33</t>
  </si>
  <si>
    <t xml:space="preserve"> GASTRO&amp;SURG helper/MENTAL HEALTH (MBU,STEPPING STONES)</t>
  </si>
  <si>
    <t>Clark, John</t>
  </si>
  <si>
    <t>Bianca, Eugene</t>
  </si>
  <si>
    <t>K.Fildes/Mohammed</t>
  </si>
  <si>
    <t>Mohammed</t>
  </si>
  <si>
    <t>Sherine</t>
  </si>
  <si>
    <t>April</t>
  </si>
  <si>
    <t>K.Noble / Mohammed</t>
  </si>
  <si>
    <t>V.Koo / Stuart</t>
  </si>
  <si>
    <t>Stuart</t>
  </si>
  <si>
    <t>COVER avaliable</t>
  </si>
  <si>
    <t>public holiday</t>
  </si>
  <si>
    <t>Clark/J.Hughes(pm)</t>
  </si>
  <si>
    <t>J.Hughes</t>
  </si>
  <si>
    <t>Janki</t>
  </si>
  <si>
    <t>K.Fildes, L.Jedwab</t>
  </si>
  <si>
    <t>K.Fildes, Kris</t>
  </si>
  <si>
    <t>K.Fildes, L.Jedwab, Kris</t>
  </si>
  <si>
    <t>Training AAC</t>
  </si>
  <si>
    <t>Training ADPS</t>
  </si>
  <si>
    <t>Meng</t>
  </si>
  <si>
    <t>Training Gastro</t>
  </si>
  <si>
    <t>Edward</t>
  </si>
  <si>
    <t>Jesslyn</t>
  </si>
  <si>
    <t>Edward/Jesslyn</t>
  </si>
  <si>
    <t>Jasenka</t>
  </si>
  <si>
    <t>Thao (Renal)</t>
  </si>
  <si>
    <t>QQ</t>
  </si>
  <si>
    <t>A.Tran</t>
  </si>
  <si>
    <t>L.Jedwab/A.Tran</t>
  </si>
  <si>
    <t>Thao (Nephrology)</t>
  </si>
  <si>
    <t>DIG/NEPH SUPPORT</t>
  </si>
  <si>
    <t>A.Alex</t>
  </si>
  <si>
    <t>AAC TRAINING</t>
  </si>
  <si>
    <t>INTERN</t>
  </si>
  <si>
    <t>Tinh (Neph) (LS)</t>
  </si>
  <si>
    <t>A.Alex, April</t>
  </si>
  <si>
    <t>L.Jedwab, April</t>
  </si>
  <si>
    <t>K.Fildes/A.Alex</t>
  </si>
  <si>
    <t>K.Noble (ClinCAT)</t>
  </si>
  <si>
    <t>J.Hughes (+ClinCAT)</t>
  </si>
  <si>
    <t>Sam</t>
  </si>
  <si>
    <t>D.Dunning (+ClinCAT)</t>
  </si>
  <si>
    <t>blank</t>
  </si>
  <si>
    <t>Alison (renal)</t>
  </si>
  <si>
    <t>Alison LS (renal)</t>
  </si>
  <si>
    <t>STUDENTS</t>
  </si>
  <si>
    <t>Shirley (UGI)</t>
  </si>
  <si>
    <t>Danny (Gastro/surg/MBU)</t>
  </si>
  <si>
    <t>Carina (ADPS)</t>
  </si>
  <si>
    <t>Sam (Vasc/Surg)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</si>
</sst>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"/>
    <numFmt numFmtId="165" formatCode="d/m/yy;@"/>
    <numFmt numFmtId="166" formatCode="[$-F800]dddd\,\ mmmm\ dd\,\ yyyy"/>
  </numFmts>
  <fonts count="19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6"/>
      <name val="Trebuchet M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 applyFill="0" applyBorder="0" applyProtection="0"/>
    <xf numFmtId="0" fontId="14" fillId="3" borderId="0" applyNumberFormat="0" applyBorder="0" applyAlignment="0" applyProtection="0"/>
    <xf numFmtId="0" fontId="8" fillId="0" borderId="0" applyNumberFormat="0" applyFill="0" applyProtection="0">
      <alignment horizontal="left" indent="3"/>
    </xf>
    <xf numFmtId="0" fontId="5" fillId="4" borderId="1" applyNumberFormat="0" applyAlignment="0" applyProtection="0"/>
    <xf numFmtId="0" fontId="6" fillId="5" borderId="2" applyNumberFormat="0" applyProtection="0">
      <alignment vertical="center"/>
    </xf>
    <xf numFmtId="164" fontId="10" fillId="0" borderId="6" applyFill="0" applyProtection="0">
      <alignment horizontal="left" vertical="center" wrapText="1" indent="1"/>
    </xf>
    <xf numFmtId="164" fontId="13" fillId="0" borderId="4" applyFill="0" applyProtection="0">
      <alignment horizontal="left" vertical="top" wrapText="1" indent="1"/>
    </xf>
    <xf numFmtId="164" fontId="2" fillId="0" borderId="0" applyNumberFormat="0" applyFill="0" applyProtection="0">
      <alignment horizontal="left" vertical="top" wrapText="1" indent="1"/>
    </xf>
    <xf numFmtId="164" fontId="12" fillId="0" borderId="5" applyNumberFormat="0" applyFill="0" applyProtection="0">
      <alignment horizontal="left" vertical="center" wrapText="1" indent="1"/>
    </xf>
    <xf numFmtId="0" fontId="7" fillId="6" borderId="0" applyNumberFormat="0" applyBorder="0" applyProtection="0">
      <alignment horizontal="center"/>
    </xf>
    <xf numFmtId="0" fontId="11" fillId="7" borderId="3" applyNumberFormat="0" applyProtection="0">
      <alignment horizontal="left" vertical="center" indent="1"/>
    </xf>
    <xf numFmtId="0" fontId="11" fillId="6" borderId="3" applyNumberFormat="0" applyProtection="0">
      <alignment horizontal="left" indent="1"/>
    </xf>
    <xf numFmtId="0" fontId="9" fillId="0" borderId="0" applyNumberFormat="0" applyFill="0" applyBorder="0" applyAlignment="0" applyProtection="0"/>
    <xf numFmtId="0" fontId="1" fillId="0" borderId="0"/>
  </cellStyleXfs>
  <cellXfs count="112">
    <xf numFmtId="0" fontId="0" fillId="0" borderId="0" xfId="0"/>
    <xf numFmtId="165" fontId="16" fillId="0" borderId="7" xfId="13" applyNumberFormat="1" applyFont="1" applyBorder="1" applyAlignment="1">
      <alignment vertical="center"/>
    </xf>
    <xf numFmtId="0" fontId="15" fillId="0" borderId="7" xfId="13" applyFont="1" applyBorder="1" applyAlignment="1">
      <alignment horizontal="center" vertical="center"/>
    </xf>
    <xf numFmtId="0" fontId="15" fillId="8" borderId="7" xfId="13" applyFont="1" applyFill="1" applyBorder="1" applyAlignment="1">
      <alignment horizontal="center" vertical="center"/>
    </xf>
    <xf numFmtId="165" fontId="16" fillId="8" borderId="7" xfId="13" applyNumberFormat="1" applyFont="1" applyFill="1" applyBorder="1" applyAlignment="1">
      <alignment horizontal="center" vertical="center"/>
    </xf>
    <xf numFmtId="165" fontId="17" fillId="8" borderId="7" xfId="13" applyNumberFormat="1" applyFont="1" applyFill="1" applyBorder="1" applyAlignment="1">
      <alignment horizontal="center" vertical="center"/>
    </xf>
    <xf numFmtId="0" fontId="15" fillId="9" borderId="7" xfId="13" applyFont="1" applyFill="1" applyBorder="1" applyAlignment="1">
      <alignment horizontal="center" vertical="center"/>
    </xf>
    <xf numFmtId="166" fontId="16" fillId="9" borderId="7" xfId="13" applyNumberFormat="1" applyFont="1" applyFill="1" applyBorder="1" applyAlignment="1">
      <alignment horizontal="center" vertical="center"/>
    </xf>
    <xf numFmtId="0" fontId="15" fillId="10" borderId="7" xfId="13" applyFont="1" applyFill="1" applyBorder="1" applyAlignment="1">
      <alignment horizontal="center" vertical="center"/>
    </xf>
    <xf numFmtId="166" fontId="16" fillId="10" borderId="7" xfId="13" applyNumberFormat="1" applyFont="1" applyFill="1" applyBorder="1" applyAlignment="1">
      <alignment horizontal="center" vertical="center"/>
    </xf>
    <xf numFmtId="0" fontId="0" fillId="0" borderId="0" xfId="0" applyBorder="1"/>
    <xf numFmtId="14" fontId="0" fillId="0" borderId="0" xfId="0" applyNumberFormat="1"/>
    <xf numFmtId="0" fontId="0" fillId="2" borderId="11" xfId="0" applyFill="1" applyBorder="1"/>
    <xf numFmtId="0" fontId="0" fillId="2" borderId="12" xfId="0" applyFill="1" applyBorder="1"/>
    <xf numFmtId="0" fontId="4" fillId="0" borderId="0" xfId="0" applyFont="1" applyBorder="1"/>
    <xf numFmtId="0" fontId="0" fillId="0" borderId="16" xfId="0" applyBorder="1"/>
    <xf numFmtId="0" fontId="0" fillId="0" borderId="10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0" xfId="0" applyAlignment="1">
      <alignment horizontal="right"/>
    </xf>
    <xf numFmtId="0" fontId="11" fillId="7" borderId="9" xfId="10" applyBorder="1" applyAlignment="1">
      <alignment horizontal="left" vertical="center" indent="1"/>
    </xf>
    <xf numFmtId="0" fontId="13" fillId="0" borderId="9" xfId="6" applyNumberFormat="1" applyFill="1" applyBorder="1">
      <alignment horizontal="left" vertical="top" wrapText="1" indent="1"/>
    </xf>
    <xf numFmtId="0" fontId="13" fillId="0" borderId="17" xfId="6" applyNumberFormat="1" applyFill="1" applyBorder="1">
      <alignment horizontal="left" vertical="top" wrapText="1" indent="1"/>
    </xf>
    <xf numFmtId="0" fontId="11" fillId="6" borderId="0" xfId="11" applyBorder="1" applyAlignment="1">
      <alignment horizontal="left" vertical="center" indent="1"/>
    </xf>
    <xf numFmtId="0" fontId="13" fillId="0" borderId="0" xfId="6" applyNumberFormat="1" applyFill="1" applyBorder="1">
      <alignment horizontal="left" vertical="top" wrapText="1" indent="1"/>
    </xf>
    <xf numFmtId="0" fontId="13" fillId="0" borderId="16" xfId="6" applyNumberFormat="1" applyFill="1" applyBorder="1">
      <alignment horizontal="left" vertical="top" wrapText="1" indent="1"/>
    </xf>
    <xf numFmtId="0" fontId="11" fillId="6" borderId="9" xfId="11" applyBorder="1" applyAlignment="1">
      <alignment horizontal="left" vertical="center" indent="1"/>
    </xf>
    <xf numFmtId="0" fontId="11" fillId="7" borderId="18" xfId="10" applyBorder="1" applyAlignment="1">
      <alignment horizontal="left" vertical="center" indent="1"/>
    </xf>
    <xf numFmtId="0" fontId="13" fillId="0" borderId="18" xfId="6" applyNumberFormat="1" applyFill="1" applyBorder="1">
      <alignment horizontal="left" vertical="top" wrapText="1" indent="1"/>
    </xf>
    <xf numFmtId="0" fontId="0" fillId="0" borderId="21" xfId="0" applyBorder="1" applyAlignment="1">
      <alignment horizontal="right"/>
    </xf>
    <xf numFmtId="0" fontId="0" fillId="0" borderId="19" xfId="0" applyBorder="1"/>
    <xf numFmtId="0" fontId="0" fillId="0" borderId="22" xfId="0" applyBorder="1"/>
    <xf numFmtId="0" fontId="13" fillId="0" borderId="23" xfId="6" applyNumberFormat="1" applyFill="1" applyBorder="1">
      <alignment horizontal="left" vertical="top" wrapText="1" indent="1"/>
    </xf>
    <xf numFmtId="0" fontId="13" fillId="0" borderId="24" xfId="6" applyNumberFormat="1" applyFill="1" applyBorder="1">
      <alignment horizontal="left" vertical="top" wrapText="1" indent="1"/>
    </xf>
    <xf numFmtId="0" fontId="13" fillId="0" borderId="14" xfId="6" applyNumberFormat="1" applyFill="1" applyBorder="1">
      <alignment horizontal="left" vertical="top" wrapText="1" indent="1"/>
    </xf>
    <xf numFmtId="0" fontId="13" fillId="0" borderId="25" xfId="6" applyNumberFormat="1" applyFill="1" applyBorder="1">
      <alignment horizontal="left" vertical="top" wrapText="1" indent="1"/>
    </xf>
    <xf numFmtId="14" fontId="11" fillId="7" borderId="9" xfId="10" applyNumberFormat="1" applyBorder="1" applyAlignment="1">
      <alignment horizontal="left" vertical="center" indent="1"/>
    </xf>
    <xf numFmtId="14" fontId="11" fillId="6" borderId="0" xfId="11" applyNumberFormat="1" applyBorder="1" applyAlignment="1">
      <alignment horizontal="left" vertical="center" indent="1"/>
    </xf>
    <xf numFmtId="0" fontId="17" fillId="0" borderId="0" xfId="0" applyFont="1"/>
    <xf numFmtId="0" fontId="0" fillId="0" borderId="0" xfId="0" applyBorder="1" applyAlignment="1">
      <alignment wrapText="1"/>
    </xf>
    <xf numFmtId="0" fontId="13" fillId="0" borderId="18" xfId="6" applyNumberForma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/>
    <xf numFmtId="14" fontId="12" fillId="0" borderId="19" xfId="8" applyNumberFormat="1" applyBorder="1" applyAlignment="1">
      <alignment vertical="center" wrapText="1"/>
    </xf>
    <xf numFmtId="14" fontId="12" fillId="0" borderId="26" xfId="8" applyNumberFormat="1" applyBorder="1" applyAlignment="1">
      <alignment vertical="center" wrapText="1"/>
    </xf>
    <xf numFmtId="0" fontId="11" fillId="6" borderId="27" xfId="11" applyBorder="1" applyAlignment="1">
      <alignment horizontal="left" vertical="center" indent="1"/>
    </xf>
    <xf numFmtId="0" fontId="13" fillId="0" borderId="27" xfId="6" applyNumberFormat="1" applyFill="1" applyBorder="1">
      <alignment horizontal="left" vertical="top" wrapText="1" indent="1"/>
    </xf>
    <xf numFmtId="0" fontId="13" fillId="0" borderId="27" xfId="6" applyNumberFormat="1" applyFill="1" applyBorder="1" applyAlignment="1">
      <alignment horizontal="left" vertical="top" wrapText="1"/>
    </xf>
    <xf numFmtId="14" fontId="11" fillId="7" borderId="18" xfId="10" applyNumberFormat="1" applyBorder="1" applyAlignment="1">
      <alignment horizontal="left" vertical="center" indent="1"/>
    </xf>
    <xf numFmtId="0" fontId="13" fillId="0" borderId="9" xfId="6" applyNumberFormat="1" applyFill="1" applyBorder="1" applyAlignment="1">
      <alignment horizontal="left" vertical="top" indent="1" shrinkToFit="1"/>
    </xf>
    <xf numFmtId="0" fontId="13" fillId="0" borderId="18" xfId="6" applyNumberFormat="1" applyFill="1" applyBorder="1" applyAlignment="1">
      <alignment horizontal="left" vertical="top" indent="1" shrinkToFit="1"/>
    </xf>
    <xf numFmtId="0" fontId="13" fillId="0" borderId="0" xfId="6" applyNumberFormat="1" applyFill="1" applyBorder="1" applyAlignment="1">
      <alignment horizontal="left" vertical="top" indent="1" shrinkToFit="1"/>
    </xf>
    <xf numFmtId="14" fontId="11" fillId="7" borderId="9" xfId="10" applyNumberFormat="1" applyBorder="1" applyAlignment="1">
      <alignment horizontal="left" vertical="center" indent="1" shrinkToFit="1"/>
    </xf>
    <xf numFmtId="14" fontId="11" fillId="6" borderId="0" xfId="11" applyNumberFormat="1" applyBorder="1" applyAlignment="1">
      <alignment horizontal="left" vertical="center" indent="1" shrinkToFit="1"/>
    </xf>
    <xf numFmtId="14" fontId="11" fillId="7" borderId="18" xfId="10" applyNumberFormat="1" applyBorder="1" applyAlignment="1">
      <alignment horizontal="left" vertical="center" indent="1" shrinkToFit="1"/>
    </xf>
    <xf numFmtId="0" fontId="13" fillId="0" borderId="14" xfId="6" applyNumberFormat="1" applyFill="1" applyBorder="1" applyAlignment="1">
      <alignment horizontal="left" vertical="top" indent="1" shrinkToFit="1"/>
    </xf>
    <xf numFmtId="0" fontId="13" fillId="0" borderId="23" xfId="6" applyNumberFormat="1" applyFill="1" applyBorder="1" applyAlignment="1">
      <alignment horizontal="left" vertical="top" indent="1" shrinkToFit="1"/>
    </xf>
    <xf numFmtId="0" fontId="13" fillId="0" borderId="17" xfId="6" applyNumberFormat="1" applyFill="1" applyBorder="1" applyAlignment="1">
      <alignment horizontal="left" vertical="top" indent="1" shrinkToFit="1"/>
    </xf>
    <xf numFmtId="0" fontId="13" fillId="0" borderId="24" xfId="6" applyNumberFormat="1" applyFill="1" applyBorder="1" applyAlignment="1">
      <alignment horizontal="left" vertical="top" indent="1" shrinkToFit="1"/>
    </xf>
    <xf numFmtId="0" fontId="13" fillId="0" borderId="16" xfId="6" applyNumberFormat="1" applyFill="1" applyBorder="1" applyAlignment="1">
      <alignment horizontal="left" vertical="top" indent="1" shrinkToFit="1"/>
    </xf>
    <xf numFmtId="0" fontId="13" fillId="0" borderId="25" xfId="6" applyNumberFormat="1" applyFill="1" applyBorder="1" applyAlignment="1">
      <alignment horizontal="left" vertical="top" indent="1" shrinkToFit="1"/>
    </xf>
    <xf numFmtId="0" fontId="15" fillId="0" borderId="0" xfId="13" applyFont="1" applyFill="1" applyBorder="1" applyAlignment="1">
      <alignment horizontal="center" vertical="center"/>
    </xf>
    <xf numFmtId="0" fontId="15" fillId="9" borderId="7" xfId="13" applyFont="1" applyFill="1" applyBorder="1" applyAlignment="1">
      <alignment horizontal="center" vertical="center" wrapText="1"/>
    </xf>
    <xf numFmtId="0" fontId="0" fillId="9" borderId="7" xfId="0" applyFill="1" applyBorder="1"/>
    <xf numFmtId="14" fontId="12" fillId="0" borderId="20" xfId="8" applyNumberFormat="1" applyBorder="1" applyAlignment="1">
      <alignment vertical="center" wrapText="1"/>
    </xf>
    <xf numFmtId="14" fontId="12" fillId="0" borderId="22" xfId="8" applyNumberFormat="1" applyBorder="1" applyAlignment="1">
      <alignment vertical="center" wrapText="1"/>
    </xf>
    <xf numFmtId="0" fontId="0" fillId="2" borderId="0" xfId="0" applyFill="1" applyBorder="1"/>
    <xf numFmtId="0" fontId="7" fillId="6" borderId="0" xfId="9" applyBorder="1">
      <alignment horizontal="center"/>
    </xf>
    <xf numFmtId="0" fontId="8" fillId="0" borderId="0" xfId="2" applyBorder="1">
      <alignment horizontal="left" indent="3"/>
    </xf>
    <xf numFmtId="0" fontId="0" fillId="0" borderId="11" xfId="0" applyBorder="1"/>
    <xf numFmtId="0" fontId="0" fillId="0" borderId="0" xfId="0" applyBorder="1" applyAlignment="1">
      <alignment horizontal="right"/>
    </xf>
    <xf numFmtId="0" fontId="13" fillId="0" borderId="27" xfId="6" applyNumberFormat="1" applyFill="1" applyBorder="1" applyAlignment="1">
      <alignment horizontal="left" vertical="top" indent="1" shrinkToFit="1"/>
    </xf>
    <xf numFmtId="0" fontId="15" fillId="8" borderId="7" xfId="13" applyFont="1" applyFill="1" applyBorder="1" applyAlignment="1">
      <alignment horizontal="center" vertical="center" wrapText="1"/>
    </xf>
    <xf numFmtId="0" fontId="0" fillId="0" borderId="7" xfId="0" applyBorder="1"/>
    <xf numFmtId="14" fontId="15" fillId="0" borderId="8" xfId="13" applyNumberFormat="1" applyFont="1" applyBorder="1" applyAlignment="1">
      <alignment horizontal="center" vertical="center"/>
    </xf>
    <xf numFmtId="14" fontId="16" fillId="0" borderId="8" xfId="13" applyNumberFormat="1" applyFont="1" applyBorder="1" applyAlignment="1">
      <alignment horizontal="center" vertical="center"/>
    </xf>
    <xf numFmtId="0" fontId="15" fillId="8" borderId="28" xfId="13" applyFont="1" applyFill="1" applyBorder="1" applyAlignment="1">
      <alignment horizontal="center" vertical="center" wrapText="1"/>
    </xf>
    <xf numFmtId="165" fontId="16" fillId="8" borderId="28" xfId="13" applyNumberFormat="1" applyFont="1" applyFill="1" applyBorder="1" applyAlignment="1">
      <alignment horizontal="center" vertical="center"/>
    </xf>
    <xf numFmtId="14" fontId="16" fillId="0" borderId="7" xfId="13" applyNumberFormat="1" applyFont="1" applyBorder="1" applyAlignment="1">
      <alignment horizontal="center" vertical="center"/>
    </xf>
    <xf numFmtId="14" fontId="16" fillId="0" borderId="29" xfId="13" applyNumberFormat="1" applyFont="1" applyBorder="1" applyAlignment="1">
      <alignment horizontal="center" vertical="center"/>
    </xf>
    <xf numFmtId="165" fontId="16" fillId="0" borderId="30" xfId="13" applyNumberFormat="1" applyFont="1" applyBorder="1" applyAlignment="1">
      <alignment vertical="center"/>
    </xf>
    <xf numFmtId="165" fontId="16" fillId="8" borderId="22" xfId="13" applyNumberFormat="1" applyFont="1" applyFill="1" applyBorder="1" applyAlignment="1">
      <alignment horizontal="center" vertical="center"/>
    </xf>
    <xf numFmtId="165" fontId="16" fillId="8" borderId="30" xfId="13" applyNumberFormat="1" applyFont="1" applyFill="1" applyBorder="1" applyAlignment="1">
      <alignment horizontal="center" vertical="center"/>
    </xf>
    <xf numFmtId="165" fontId="17" fillId="8" borderId="30" xfId="13" applyNumberFormat="1" applyFont="1" applyFill="1" applyBorder="1" applyAlignment="1">
      <alignment horizontal="center" vertical="center"/>
    </xf>
    <xf numFmtId="166" fontId="16" fillId="9" borderId="30" xfId="13" applyNumberFormat="1" applyFont="1" applyFill="1" applyBorder="1" applyAlignment="1">
      <alignment horizontal="center" vertical="center"/>
    </xf>
    <xf numFmtId="166" fontId="16" fillId="10" borderId="30" xfId="13" applyNumberFormat="1" applyFont="1" applyFill="1" applyBorder="1" applyAlignment="1">
      <alignment horizontal="center" vertical="center"/>
    </xf>
    <xf numFmtId="0" fontId="0" fillId="9" borderId="30" xfId="0" applyFill="1" applyBorder="1"/>
    <xf numFmtId="0" fontId="17" fillId="0" borderId="7" xfId="0" applyFont="1" applyBorder="1"/>
    <xf numFmtId="0" fontId="0" fillId="0" borderId="31" xfId="0" applyBorder="1"/>
    <xf numFmtId="14" fontId="0" fillId="0" borderId="7" xfId="0" applyNumberFormat="1" applyBorder="1"/>
    <xf numFmtId="165" fontId="16" fillId="11" borderId="22" xfId="13" applyNumberFormat="1" applyFont="1" applyFill="1" applyBorder="1" applyAlignment="1">
      <alignment horizontal="center" vertical="center"/>
    </xf>
    <xf numFmtId="165" fontId="16" fillId="11" borderId="7" xfId="13" applyNumberFormat="1" applyFont="1" applyFill="1" applyBorder="1" applyAlignment="1">
      <alignment horizontal="center" vertical="center"/>
    </xf>
    <xf numFmtId="165" fontId="17" fillId="11" borderId="7" xfId="13" applyNumberFormat="1" applyFont="1" applyFill="1" applyBorder="1" applyAlignment="1">
      <alignment horizontal="center" vertical="center"/>
    </xf>
    <xf numFmtId="166" fontId="16" fillId="8" borderId="7" xfId="13" applyNumberFormat="1" applyFont="1" applyFill="1" applyBorder="1" applyAlignment="1">
      <alignment horizontal="center" vertical="center"/>
    </xf>
    <xf numFmtId="0" fontId="0" fillId="8" borderId="7" xfId="0" applyFill="1" applyBorder="1"/>
    <xf numFmtId="0" fontId="0" fillId="8" borderId="0" xfId="0" applyFill="1"/>
    <xf numFmtId="0" fontId="15" fillId="0" borderId="7" xfId="13" applyFont="1" applyFill="1" applyBorder="1" applyAlignment="1">
      <alignment horizontal="center" vertical="center"/>
    </xf>
    <xf numFmtId="166" fontId="16" fillId="0" borderId="7" xfId="13" applyNumberFormat="1" applyFont="1" applyFill="1" applyBorder="1" applyAlignment="1">
      <alignment horizontal="center" vertical="center"/>
    </xf>
    <xf numFmtId="165" fontId="16" fillId="0" borderId="7" xfId="13" applyNumberFormat="1" applyFont="1" applyFill="1" applyBorder="1" applyAlignment="1">
      <alignment horizontal="center" vertical="center"/>
    </xf>
    <xf numFmtId="0" fontId="0" fillId="0" borderId="7" xfId="0" applyFill="1" applyBorder="1"/>
    <xf numFmtId="14" fontId="18" fillId="2" borderId="0" xfId="0" applyNumberFormat="1" applyFont="1" applyFill="1" applyBorder="1" applyAlignment="1">
      <alignment horizontal="center" vertical="top" wrapText="1"/>
    </xf>
    <xf numFmtId="0" fontId="18" fillId="2" borderId="14" xfId="0" applyFont="1" applyFill="1" applyBorder="1" applyAlignment="1">
      <alignment horizontal="center" vertical="top" wrapText="1"/>
    </xf>
    <xf numFmtId="14" fontId="11" fillId="7" borderId="23" xfId="10" applyNumberFormat="1" applyBorder="1" applyAlignment="1">
      <alignment horizontal="left" vertical="center" shrinkToFit="1"/>
    </xf>
    <xf numFmtId="14" fontId="11" fillId="7" borderId="0" xfId="10" applyNumberFormat="1" applyBorder="1" applyAlignment="1">
      <alignment horizontal="left" vertical="center" shrinkToFit="1"/>
    </xf>
    <xf numFmtId="14" fontId="11" fillId="7" borderId="14" xfId="10" applyNumberFormat="1" applyBorder="1" applyAlignment="1">
      <alignment horizontal="left" vertical="center" shrinkToFit="1"/>
    </xf>
    <xf numFmtId="14" fontId="18" fillId="2" borderId="11" xfId="0" applyNumberFormat="1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14" fontId="11" fillId="7" borderId="23" xfId="10" applyNumberFormat="1" applyBorder="1" applyAlignment="1">
      <alignment horizontal="left" vertical="center"/>
    </xf>
    <xf numFmtId="14" fontId="11" fillId="7" borderId="0" xfId="10" applyNumberFormat="1" applyBorder="1" applyAlignment="1">
      <alignment horizontal="left" vertical="center"/>
    </xf>
    <xf numFmtId="14" fontId="11" fillId="7" borderId="14" xfId="10" applyNumberFormat="1" applyBorder="1" applyAlignment="1">
      <alignment horizontal="left" vertical="center"/>
    </xf>
    <xf numFmtId="14" fontId="18" fillId="2" borderId="0" xfId="0" applyNumberFormat="1" applyFont="1" applyFill="1" applyBorder="1" applyAlignment="1">
      <alignment horizontal="center" vertical="center" wrapText="1"/>
    </xf>
    <xf numFmtId="0" fontId="18" fillId="2" borderId="14" xfId="0" applyFont="1" applyFill="1" applyBorder="1" applyAlignment="1">
      <alignment horizontal="center" vertical="center" wrapText="1"/>
    </xf>
  </cellXfs>
  <cellStyles count="14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rmal 2" xfId="13"/>
    <cellStyle name="Notes" xfId="7"/>
    <cellStyle name="Notes Header" xfId="8"/>
    <cellStyle name="Title" xfId="9" builtinId="15" customBuiltin="1"/>
  </cellStyles>
  <dxfs count="38"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1\Documents\Filing%20Cabinet\2_Silvana%20Pignataro\Monash%20Health\digestive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oster"/>
      <sheetName val="2017_01 Calendar"/>
      <sheetName val="2017_02 Calendar"/>
      <sheetName val="2017_03 Calendar"/>
      <sheetName val="2017_01 Daily Activities Cal"/>
      <sheetName val="2017_02 Daily Activities Ca"/>
      <sheetName val="2017_03 Daily Activities Ca"/>
      <sheetName val="2017_01 Leave Calendar"/>
      <sheetName val="2017_02 Leave Calendar "/>
      <sheetName val="2017_03 Leave Calendar"/>
    </sheetNames>
    <sheetDataSet>
      <sheetData sheetId="0">
        <row r="1">
          <cell r="A1">
            <v>0</v>
          </cell>
          <cell r="B1">
            <v>0</v>
          </cell>
          <cell r="C1" t="str">
            <v>RENAL 1</v>
          </cell>
          <cell r="D1" t="str">
            <v>RENAL 2</v>
          </cell>
          <cell r="E1" t="str">
            <v>GASTRO / LIVER CLINIC</v>
          </cell>
          <cell r="F1" t="str">
            <v>GASTRO / IMMUNO CLINIC</v>
          </cell>
          <cell r="G1" t="str">
            <v>MENTAL HEALTH</v>
          </cell>
          <cell r="H1" t="str">
            <v>AAC</v>
          </cell>
          <cell r="I1" t="str">
            <v>UPPER GI / GEN SURG</v>
          </cell>
          <cell r="J1" t="str">
            <v>STUDENT SUPERVISION</v>
          </cell>
          <cell r="K1" t="str">
            <v>COVER</v>
          </cell>
          <cell r="L1" t="str">
            <v>A/L</v>
          </cell>
          <cell r="M1" t="str">
            <v>ADO</v>
          </cell>
          <cell r="N1">
            <v>0</v>
          </cell>
          <cell r="O1" t="str">
            <v>LS</v>
          </cell>
          <cell r="P1" t="str">
            <v>TIL</v>
          </cell>
          <cell r="Q1" t="str">
            <v>LSL</v>
          </cell>
          <cell r="R1" t="str">
            <v>PD</v>
          </cell>
          <cell r="S1">
            <v>0</v>
          </cell>
          <cell r="T1" t="str">
            <v>PHARM ROTATION</v>
          </cell>
          <cell r="U1">
            <v>0</v>
          </cell>
          <cell r="V1">
            <v>0</v>
          </cell>
          <cell r="W1" t="str">
            <v>MEETINGS</v>
          </cell>
          <cell r="X1" t="str">
            <v>MEETINGS</v>
          </cell>
          <cell r="Y1" t="str">
            <v>CQI</v>
          </cell>
          <cell r="Z1" t="str">
            <v>CLINICS MORNING</v>
          </cell>
          <cell r="AA1" t="str">
            <v>CLINICS AFTERNOON</v>
          </cell>
          <cell r="AB1" t="str">
            <v>HANDOVER</v>
          </cell>
        </row>
        <row r="2">
          <cell r="A2">
            <v>42744</v>
          </cell>
          <cell r="B2" t="str">
            <v>Monday</v>
          </cell>
          <cell r="C2" t="str">
            <v>Ashleigh</v>
          </cell>
          <cell r="D2" t="str">
            <v>Eugene</v>
          </cell>
          <cell r="E2" t="str">
            <v>Nicholas</v>
          </cell>
          <cell r="F2" t="str">
            <v>Viv K</v>
          </cell>
          <cell r="G2" t="str">
            <v>Catherine</v>
          </cell>
          <cell r="H2" t="str">
            <v>Closed</v>
          </cell>
          <cell r="I2" t="str">
            <v>Jessica S</v>
          </cell>
          <cell r="J2" t="str">
            <v>nil</v>
          </cell>
          <cell r="K2" t="str">
            <v>nil</v>
          </cell>
          <cell r="L2" t="str">
            <v>Jo L</v>
          </cell>
          <cell r="M2" t="str">
            <v>nil</v>
          </cell>
          <cell r="N2">
            <v>0</v>
          </cell>
          <cell r="O2" t="str">
            <v>nil</v>
          </cell>
          <cell r="P2" t="str">
            <v>nil</v>
          </cell>
          <cell r="Q2" t="str">
            <v>nil</v>
          </cell>
          <cell r="R2" t="str">
            <v>nil</v>
          </cell>
          <cell r="S2">
            <v>0</v>
          </cell>
          <cell r="T2" t="str">
            <v>Kristina J</v>
          </cell>
          <cell r="U2">
            <v>0</v>
          </cell>
          <cell r="V2" t="str">
            <v>Monday</v>
          </cell>
          <cell r="W2" t="str">
            <v xml:space="preserve">nil </v>
          </cell>
          <cell r="X2" t="str">
            <v>nil</v>
          </cell>
          <cell r="Y2" t="str">
            <v>nil</v>
          </cell>
          <cell r="Z2" t="str">
            <v>nil</v>
          </cell>
          <cell r="AA2" t="str">
            <v>nil</v>
          </cell>
          <cell r="AB2" t="str">
            <v>nil</v>
          </cell>
        </row>
        <row r="3">
          <cell r="A3">
            <v>42745</v>
          </cell>
          <cell r="B3" t="str">
            <v>Tuesday</v>
          </cell>
          <cell r="C3" t="str">
            <v>Ashleigh</v>
          </cell>
          <cell r="D3" t="str">
            <v>Eugene</v>
          </cell>
          <cell r="E3" t="str">
            <v>Nicholas</v>
          </cell>
          <cell r="F3" t="str">
            <v>Sheridan</v>
          </cell>
          <cell r="G3" t="str">
            <v>Catherine</v>
          </cell>
          <cell r="H3" t="str">
            <v>Viv K</v>
          </cell>
          <cell r="I3" t="str">
            <v>Jessica S</v>
          </cell>
          <cell r="J3" t="str">
            <v>nil</v>
          </cell>
          <cell r="K3" t="str">
            <v>nil</v>
          </cell>
          <cell r="L3" t="str">
            <v>Jo L</v>
          </cell>
          <cell r="M3" t="str">
            <v>nil</v>
          </cell>
          <cell r="N3">
            <v>0</v>
          </cell>
          <cell r="O3" t="str">
            <v>nil</v>
          </cell>
          <cell r="P3" t="str">
            <v>nil</v>
          </cell>
          <cell r="Q3" t="str">
            <v>nil</v>
          </cell>
          <cell r="R3" t="str">
            <v>nil</v>
          </cell>
          <cell r="S3">
            <v>0</v>
          </cell>
          <cell r="T3" t="str">
            <v>Kristina J</v>
          </cell>
          <cell r="U3">
            <v>0</v>
          </cell>
          <cell r="V3" t="str">
            <v>Tuesday</v>
          </cell>
          <cell r="W3" t="str">
            <v xml:space="preserve">nil </v>
          </cell>
          <cell r="X3" t="str">
            <v>nil</v>
          </cell>
          <cell r="Y3" t="str">
            <v>nil</v>
          </cell>
          <cell r="Z3" t="str">
            <v>nil</v>
          </cell>
          <cell r="AA3" t="str">
            <v>nil</v>
          </cell>
          <cell r="AB3" t="str">
            <v>nil</v>
          </cell>
        </row>
        <row r="4">
          <cell r="A4">
            <v>42746</v>
          </cell>
          <cell r="B4" t="str">
            <v>Wednesday</v>
          </cell>
          <cell r="C4" t="str">
            <v>Ashleigh</v>
          </cell>
          <cell r="D4" t="str">
            <v>Eugene</v>
          </cell>
          <cell r="E4" t="str">
            <v>Nicholas</v>
          </cell>
          <cell r="F4" t="str">
            <v>Sheridan</v>
          </cell>
          <cell r="G4" t="str">
            <v>Catherine</v>
          </cell>
          <cell r="H4" t="str">
            <v>Viv K</v>
          </cell>
          <cell r="I4" t="str">
            <v>Jessica S</v>
          </cell>
          <cell r="J4" t="str">
            <v>nil</v>
          </cell>
          <cell r="K4" t="str">
            <v>nil</v>
          </cell>
          <cell r="L4" t="str">
            <v>Jo L</v>
          </cell>
          <cell r="M4" t="str">
            <v>nil</v>
          </cell>
          <cell r="N4">
            <v>0</v>
          </cell>
          <cell r="O4" t="str">
            <v>nil</v>
          </cell>
          <cell r="P4" t="str">
            <v>nil</v>
          </cell>
          <cell r="Q4" t="str">
            <v>nil</v>
          </cell>
          <cell r="R4" t="str">
            <v>nil</v>
          </cell>
          <cell r="S4">
            <v>0</v>
          </cell>
          <cell r="T4" t="str">
            <v>Kristina J</v>
          </cell>
          <cell r="U4">
            <v>0</v>
          </cell>
          <cell r="V4" t="str">
            <v>Wednesday</v>
          </cell>
          <cell r="W4" t="str">
            <v xml:space="preserve">nil </v>
          </cell>
          <cell r="X4" t="str">
            <v>nil</v>
          </cell>
          <cell r="Y4" t="str">
            <v>nil</v>
          </cell>
          <cell r="Z4" t="str">
            <v>nil</v>
          </cell>
          <cell r="AA4" t="str">
            <v>nil</v>
          </cell>
          <cell r="AB4" t="str">
            <v>nil</v>
          </cell>
        </row>
        <row r="5">
          <cell r="A5">
            <v>42747</v>
          </cell>
          <cell r="B5" t="str">
            <v>Thursday</v>
          </cell>
          <cell r="C5" t="str">
            <v>Ashleigh</v>
          </cell>
          <cell r="D5" t="str">
            <v>Eugene</v>
          </cell>
          <cell r="E5" t="str">
            <v>Nicholas</v>
          </cell>
          <cell r="F5" t="str">
            <v>Hoan</v>
          </cell>
          <cell r="G5" t="str">
            <v>Catherine</v>
          </cell>
          <cell r="H5" t="str">
            <v>Viv K</v>
          </cell>
          <cell r="I5" t="str">
            <v>Jessica S</v>
          </cell>
          <cell r="J5" t="str">
            <v>nil</v>
          </cell>
          <cell r="K5" t="str">
            <v>nil</v>
          </cell>
          <cell r="L5" t="str">
            <v>Jo L</v>
          </cell>
          <cell r="M5" t="str">
            <v>nil</v>
          </cell>
          <cell r="N5">
            <v>0</v>
          </cell>
          <cell r="O5" t="str">
            <v>nil</v>
          </cell>
          <cell r="P5" t="str">
            <v>nil</v>
          </cell>
          <cell r="Q5" t="str">
            <v>nil</v>
          </cell>
          <cell r="R5" t="str">
            <v>nil</v>
          </cell>
          <cell r="S5">
            <v>0</v>
          </cell>
          <cell r="T5" t="str">
            <v>Kristina J</v>
          </cell>
          <cell r="U5">
            <v>0</v>
          </cell>
          <cell r="V5" t="str">
            <v>Thursday</v>
          </cell>
          <cell r="W5" t="str">
            <v xml:space="preserve">nil </v>
          </cell>
          <cell r="X5" t="str">
            <v>nil</v>
          </cell>
          <cell r="Y5" t="str">
            <v>nil</v>
          </cell>
          <cell r="Z5" t="str">
            <v>nil</v>
          </cell>
          <cell r="AA5" t="str">
            <v>nil</v>
          </cell>
          <cell r="AB5" t="str">
            <v>nil</v>
          </cell>
        </row>
        <row r="6">
          <cell r="A6">
            <v>42748</v>
          </cell>
          <cell r="B6" t="str">
            <v>Friday</v>
          </cell>
          <cell r="C6" t="str">
            <v>Ashleigh</v>
          </cell>
          <cell r="D6" t="str">
            <v>Eugene</v>
          </cell>
          <cell r="E6" t="str">
            <v>Nicholas</v>
          </cell>
          <cell r="F6" t="str">
            <v>Viv K</v>
          </cell>
          <cell r="G6" t="str">
            <v>Catherine</v>
          </cell>
          <cell r="H6" t="str">
            <v>Closed</v>
          </cell>
          <cell r="I6" t="str">
            <v>Jessica S</v>
          </cell>
          <cell r="J6" t="str">
            <v>Eugene (pm)</v>
          </cell>
          <cell r="K6" t="str">
            <v>nil</v>
          </cell>
          <cell r="L6" t="str">
            <v>Jo L</v>
          </cell>
          <cell r="M6" t="str">
            <v>nil</v>
          </cell>
          <cell r="N6">
            <v>0</v>
          </cell>
          <cell r="O6" t="str">
            <v>nil</v>
          </cell>
          <cell r="P6" t="str">
            <v>nil</v>
          </cell>
          <cell r="Q6" t="str">
            <v>nil</v>
          </cell>
          <cell r="R6" t="str">
            <v>nil</v>
          </cell>
          <cell r="S6">
            <v>0</v>
          </cell>
          <cell r="T6" t="str">
            <v>Kristina J</v>
          </cell>
          <cell r="U6">
            <v>0</v>
          </cell>
          <cell r="V6" t="str">
            <v>Friday</v>
          </cell>
          <cell r="W6" t="str">
            <v xml:space="preserve">nil </v>
          </cell>
          <cell r="X6" t="str">
            <v>nil</v>
          </cell>
          <cell r="Y6" t="str">
            <v>nil</v>
          </cell>
          <cell r="Z6" t="str">
            <v>nil</v>
          </cell>
          <cell r="AA6" t="str">
            <v>nil</v>
          </cell>
          <cell r="AB6" t="str">
            <v>nil</v>
          </cell>
        </row>
        <row r="7">
          <cell r="A7">
            <v>42751</v>
          </cell>
          <cell r="B7" t="str">
            <v>Monday</v>
          </cell>
          <cell r="C7" t="str">
            <v>Eugene</v>
          </cell>
          <cell r="D7" t="str">
            <v>Hoan</v>
          </cell>
          <cell r="E7" t="str">
            <v>Nicholas</v>
          </cell>
          <cell r="F7" t="str">
            <v>Estelle</v>
          </cell>
          <cell r="G7" t="str">
            <v>Catherine</v>
          </cell>
          <cell r="H7" t="str">
            <v>Julia H</v>
          </cell>
          <cell r="I7" t="str">
            <v>Jessica S</v>
          </cell>
          <cell r="J7" t="str">
            <v>nil</v>
          </cell>
          <cell r="K7" t="str">
            <v>nil</v>
          </cell>
          <cell r="L7" t="str">
            <v>Jo L</v>
          </cell>
          <cell r="M7" t="str">
            <v>Viv K</v>
          </cell>
          <cell r="N7">
            <v>0</v>
          </cell>
          <cell r="O7" t="str">
            <v>Ashleigh</v>
          </cell>
          <cell r="P7" t="str">
            <v>nil</v>
          </cell>
          <cell r="Q7" t="str">
            <v>nil</v>
          </cell>
          <cell r="R7" t="str">
            <v>nil</v>
          </cell>
          <cell r="S7">
            <v>0</v>
          </cell>
          <cell r="T7" t="str">
            <v>Kristina J</v>
          </cell>
          <cell r="U7">
            <v>0</v>
          </cell>
          <cell r="V7" t="str">
            <v>Monday</v>
          </cell>
          <cell r="W7" t="str">
            <v xml:space="preserve">nil </v>
          </cell>
          <cell r="X7" t="str">
            <v>nil</v>
          </cell>
          <cell r="Y7" t="str">
            <v>nil</v>
          </cell>
          <cell r="Z7" t="str">
            <v>nil</v>
          </cell>
          <cell r="AA7" t="str">
            <v>nil</v>
          </cell>
          <cell r="AB7" t="str">
            <v>nil</v>
          </cell>
        </row>
        <row r="8">
          <cell r="A8">
            <v>42752</v>
          </cell>
          <cell r="B8" t="str">
            <v>Tuesday</v>
          </cell>
          <cell r="C8" t="str">
            <v>Viv K</v>
          </cell>
          <cell r="D8" t="str">
            <v>Eugene</v>
          </cell>
          <cell r="E8" t="str">
            <v>Nicholas</v>
          </cell>
          <cell r="F8" t="str">
            <v>Sheridan</v>
          </cell>
          <cell r="G8" t="str">
            <v>Catherine</v>
          </cell>
          <cell r="H8" t="str">
            <v>Julia H</v>
          </cell>
          <cell r="I8" t="str">
            <v>Jessica S</v>
          </cell>
          <cell r="J8" t="str">
            <v>nil</v>
          </cell>
          <cell r="K8" t="str">
            <v>nil</v>
          </cell>
          <cell r="L8" t="str">
            <v>Jo L</v>
          </cell>
          <cell r="M8" t="str">
            <v>nil</v>
          </cell>
          <cell r="N8">
            <v>0</v>
          </cell>
          <cell r="O8" t="str">
            <v>Ashleigh</v>
          </cell>
          <cell r="P8" t="str">
            <v>nil</v>
          </cell>
          <cell r="Q8" t="str">
            <v>nil</v>
          </cell>
          <cell r="R8" t="str">
            <v>nil</v>
          </cell>
          <cell r="S8">
            <v>0</v>
          </cell>
          <cell r="T8" t="str">
            <v>Kristina J</v>
          </cell>
          <cell r="U8">
            <v>0</v>
          </cell>
          <cell r="V8" t="str">
            <v>Tuesday</v>
          </cell>
          <cell r="W8" t="str">
            <v xml:space="preserve">nil </v>
          </cell>
          <cell r="X8" t="str">
            <v>nil</v>
          </cell>
          <cell r="Y8" t="str">
            <v>nil</v>
          </cell>
          <cell r="Z8" t="str">
            <v>nil</v>
          </cell>
          <cell r="AA8" t="str">
            <v>nil</v>
          </cell>
          <cell r="AB8" t="str">
            <v>nil</v>
          </cell>
        </row>
        <row r="9">
          <cell r="A9">
            <v>42753</v>
          </cell>
          <cell r="B9" t="str">
            <v>Wednesday</v>
          </cell>
          <cell r="C9" t="str">
            <v>Viv K</v>
          </cell>
          <cell r="D9" t="str">
            <v>Eugene</v>
          </cell>
          <cell r="E9" t="str">
            <v>Hoan</v>
          </cell>
          <cell r="F9" t="str">
            <v>Sheridan</v>
          </cell>
          <cell r="G9" t="str">
            <v>Catherine</v>
          </cell>
          <cell r="H9" t="str">
            <v>Julia H</v>
          </cell>
          <cell r="I9" t="str">
            <v>Jessica S</v>
          </cell>
          <cell r="J9" t="str">
            <v>nil</v>
          </cell>
          <cell r="K9" t="str">
            <v>nil</v>
          </cell>
          <cell r="L9" t="str">
            <v>Jo L</v>
          </cell>
          <cell r="M9" t="str">
            <v>Nicholas</v>
          </cell>
          <cell r="N9">
            <v>0</v>
          </cell>
          <cell r="O9" t="str">
            <v>Ashleigh</v>
          </cell>
          <cell r="P9" t="str">
            <v>nil</v>
          </cell>
          <cell r="Q9" t="str">
            <v>nil</v>
          </cell>
          <cell r="R9" t="str">
            <v>nil</v>
          </cell>
          <cell r="S9">
            <v>0</v>
          </cell>
          <cell r="T9" t="str">
            <v>Kristina J</v>
          </cell>
          <cell r="U9">
            <v>0</v>
          </cell>
          <cell r="V9" t="str">
            <v>Wednesday</v>
          </cell>
          <cell r="W9" t="str">
            <v xml:space="preserve">nil </v>
          </cell>
          <cell r="X9" t="str">
            <v>nil</v>
          </cell>
          <cell r="Y9" t="str">
            <v>nil</v>
          </cell>
          <cell r="Z9" t="str">
            <v>nil</v>
          </cell>
          <cell r="AA9" t="str">
            <v>nil</v>
          </cell>
          <cell r="AB9" t="str">
            <v>nil</v>
          </cell>
        </row>
        <row r="10">
          <cell r="A10">
            <v>42754</v>
          </cell>
          <cell r="B10" t="str">
            <v>Thursday</v>
          </cell>
          <cell r="C10" t="str">
            <v>Viv K</v>
          </cell>
          <cell r="D10" t="str">
            <v>Eugene</v>
          </cell>
          <cell r="E10" t="str">
            <v>Nicholas</v>
          </cell>
          <cell r="F10" t="str">
            <v>Hoan</v>
          </cell>
          <cell r="G10" t="str">
            <v>Catherine</v>
          </cell>
          <cell r="H10" t="str">
            <v>Julia H</v>
          </cell>
          <cell r="I10" t="str">
            <v>Jessica S</v>
          </cell>
          <cell r="J10" t="str">
            <v>nil</v>
          </cell>
          <cell r="K10" t="str">
            <v>nil</v>
          </cell>
          <cell r="L10" t="str">
            <v>Jo L</v>
          </cell>
          <cell r="M10" t="str">
            <v>nil</v>
          </cell>
          <cell r="N10">
            <v>0</v>
          </cell>
          <cell r="O10" t="str">
            <v>Ashleigh</v>
          </cell>
          <cell r="P10" t="str">
            <v>nil</v>
          </cell>
          <cell r="Q10" t="str">
            <v>nil</v>
          </cell>
          <cell r="R10" t="str">
            <v>nil</v>
          </cell>
          <cell r="S10">
            <v>0</v>
          </cell>
          <cell r="T10" t="str">
            <v>Kristina J</v>
          </cell>
          <cell r="U10">
            <v>0</v>
          </cell>
          <cell r="V10" t="str">
            <v>Thursday</v>
          </cell>
          <cell r="W10" t="str">
            <v xml:space="preserve">nil </v>
          </cell>
          <cell r="X10" t="str">
            <v>nil</v>
          </cell>
          <cell r="Y10" t="str">
            <v>nil</v>
          </cell>
          <cell r="Z10" t="str">
            <v>nil</v>
          </cell>
          <cell r="AA10" t="str">
            <v>nil</v>
          </cell>
          <cell r="AB10" t="str">
            <v>nil</v>
          </cell>
        </row>
        <row r="11">
          <cell r="A11">
            <v>42755</v>
          </cell>
          <cell r="B11" t="str">
            <v>Friday</v>
          </cell>
          <cell r="C11" t="str">
            <v>Viv K</v>
          </cell>
          <cell r="D11" t="str">
            <v>Eugene</v>
          </cell>
          <cell r="E11" t="str">
            <v>Nicholas</v>
          </cell>
          <cell r="F11" t="str">
            <v>Hoan</v>
          </cell>
          <cell r="G11" t="str">
            <v>Catherine</v>
          </cell>
          <cell r="H11" t="str">
            <v>Closed</v>
          </cell>
          <cell r="I11" t="str">
            <v>Jessica S</v>
          </cell>
          <cell r="J11" t="str">
            <v>Eugene (pm)</v>
          </cell>
          <cell r="K11" t="str">
            <v>nil</v>
          </cell>
          <cell r="L11" t="str">
            <v>Jo L</v>
          </cell>
          <cell r="M11" t="str">
            <v>Ashleigh</v>
          </cell>
          <cell r="N11">
            <v>0</v>
          </cell>
          <cell r="O11" t="str">
            <v>blank</v>
          </cell>
          <cell r="P11" t="str">
            <v>nil</v>
          </cell>
          <cell r="Q11" t="str">
            <v>nil</v>
          </cell>
          <cell r="R11" t="str">
            <v>nil</v>
          </cell>
          <cell r="S11">
            <v>0</v>
          </cell>
          <cell r="T11" t="str">
            <v>Kristina J</v>
          </cell>
          <cell r="U11">
            <v>0</v>
          </cell>
          <cell r="V11" t="str">
            <v>Friday</v>
          </cell>
          <cell r="W11" t="str">
            <v xml:space="preserve">nil </v>
          </cell>
          <cell r="X11" t="str">
            <v>nil</v>
          </cell>
          <cell r="Y11" t="str">
            <v>nil</v>
          </cell>
          <cell r="Z11" t="str">
            <v>nil</v>
          </cell>
          <cell r="AA11" t="str">
            <v>nil</v>
          </cell>
          <cell r="AB11" t="str">
            <v>nil</v>
          </cell>
        </row>
        <row r="12">
          <cell r="A12">
            <v>42758</v>
          </cell>
          <cell r="B12" t="str">
            <v>Monday</v>
          </cell>
          <cell r="C12" t="str">
            <v>Ashleigh</v>
          </cell>
          <cell r="D12" t="str">
            <v>Eugene</v>
          </cell>
          <cell r="E12" t="str">
            <v>Nicholas</v>
          </cell>
          <cell r="F12" t="str">
            <v>VivK</v>
          </cell>
          <cell r="G12" t="str">
            <v>Catherine</v>
          </cell>
          <cell r="H12" t="str">
            <v>Julia H</v>
          </cell>
          <cell r="I12" t="str">
            <v>Jessica S</v>
          </cell>
          <cell r="J12" t="str">
            <v>nil</v>
          </cell>
          <cell r="K12" t="str">
            <v>nil</v>
          </cell>
          <cell r="L12" t="str">
            <v>nil</v>
          </cell>
          <cell r="M12" t="str">
            <v>Jo L</v>
          </cell>
          <cell r="N12">
            <v>0</v>
          </cell>
          <cell r="O12" t="str">
            <v>Hoan</v>
          </cell>
          <cell r="P12" t="str">
            <v>nil</v>
          </cell>
          <cell r="Q12" t="str">
            <v>nil</v>
          </cell>
          <cell r="R12" t="str">
            <v>nil</v>
          </cell>
          <cell r="S12">
            <v>0</v>
          </cell>
          <cell r="T12" t="str">
            <v>Kristina J</v>
          </cell>
          <cell r="U12">
            <v>0</v>
          </cell>
          <cell r="V12" t="str">
            <v>Monday</v>
          </cell>
          <cell r="W12" t="str">
            <v xml:space="preserve">nil </v>
          </cell>
          <cell r="X12" t="str">
            <v>nil</v>
          </cell>
          <cell r="Y12" t="str">
            <v>nil</v>
          </cell>
          <cell r="Z12" t="str">
            <v>nil</v>
          </cell>
          <cell r="AA12" t="str">
            <v>nil</v>
          </cell>
          <cell r="AB12" t="str">
            <v>nil</v>
          </cell>
        </row>
        <row r="13">
          <cell r="A13">
            <v>42759</v>
          </cell>
          <cell r="B13" t="str">
            <v>Tuesday</v>
          </cell>
          <cell r="C13" t="str">
            <v>Ashleigh</v>
          </cell>
          <cell r="D13" t="str">
            <v>Eugene</v>
          </cell>
          <cell r="E13" t="str">
            <v>Nicholas</v>
          </cell>
          <cell r="F13" t="str">
            <v>VivK</v>
          </cell>
          <cell r="G13" t="str">
            <v>Diana</v>
          </cell>
          <cell r="H13" t="str">
            <v>Julia H</v>
          </cell>
          <cell r="I13" t="str">
            <v>Jessica S</v>
          </cell>
          <cell r="J13" t="str">
            <v>nil</v>
          </cell>
          <cell r="K13" t="str">
            <v>nil</v>
          </cell>
          <cell r="L13" t="str">
            <v>Sheridan</v>
          </cell>
          <cell r="M13" t="str">
            <v>Jo L &amp; Catherin</v>
          </cell>
          <cell r="N13">
            <v>0</v>
          </cell>
          <cell r="O13" t="str">
            <v>Hoan</v>
          </cell>
          <cell r="P13" t="str">
            <v>nil</v>
          </cell>
          <cell r="Q13" t="str">
            <v>nil</v>
          </cell>
          <cell r="R13" t="str">
            <v>nil</v>
          </cell>
          <cell r="S13">
            <v>0</v>
          </cell>
          <cell r="T13" t="str">
            <v>Kristina J</v>
          </cell>
          <cell r="U13">
            <v>0</v>
          </cell>
          <cell r="V13" t="str">
            <v>Tuesday</v>
          </cell>
          <cell r="W13" t="str">
            <v xml:space="preserve">nil </v>
          </cell>
          <cell r="X13" t="str">
            <v>nil</v>
          </cell>
          <cell r="Y13" t="str">
            <v>nil</v>
          </cell>
          <cell r="Z13" t="str">
            <v>nil</v>
          </cell>
          <cell r="AA13" t="str">
            <v>nil</v>
          </cell>
          <cell r="AB13" t="str">
            <v>nil</v>
          </cell>
        </row>
        <row r="14">
          <cell r="A14">
            <v>42760</v>
          </cell>
          <cell r="B14" t="str">
            <v>Wednesday</v>
          </cell>
          <cell r="C14" t="str">
            <v>Ashleigh</v>
          </cell>
          <cell r="D14" t="str">
            <v>Eugene</v>
          </cell>
          <cell r="E14" t="str">
            <v>Nicholas</v>
          </cell>
          <cell r="F14" t="str">
            <v>VivK</v>
          </cell>
          <cell r="G14" t="str">
            <v>Catherine</v>
          </cell>
          <cell r="H14" t="str">
            <v>Julia H</v>
          </cell>
          <cell r="I14" t="str">
            <v>Jessica S</v>
          </cell>
          <cell r="J14" t="str">
            <v>nil</v>
          </cell>
          <cell r="K14" t="str">
            <v>nil</v>
          </cell>
          <cell r="L14" t="str">
            <v>Sheridan</v>
          </cell>
          <cell r="M14" t="str">
            <v>Jo L</v>
          </cell>
          <cell r="N14">
            <v>0</v>
          </cell>
          <cell r="O14" t="str">
            <v>Hoan</v>
          </cell>
          <cell r="P14" t="str">
            <v>nil</v>
          </cell>
          <cell r="Q14" t="str">
            <v>nil</v>
          </cell>
          <cell r="R14" t="str">
            <v>nil</v>
          </cell>
          <cell r="S14">
            <v>0</v>
          </cell>
          <cell r="T14" t="str">
            <v>Kristina J</v>
          </cell>
          <cell r="U14">
            <v>0</v>
          </cell>
          <cell r="V14" t="str">
            <v>Wednesday</v>
          </cell>
          <cell r="W14" t="str">
            <v xml:space="preserve">nil </v>
          </cell>
          <cell r="X14" t="str">
            <v>nil</v>
          </cell>
          <cell r="Y14" t="str">
            <v>nil</v>
          </cell>
          <cell r="Z14" t="str">
            <v>nil</v>
          </cell>
          <cell r="AA14" t="str">
            <v>nil</v>
          </cell>
          <cell r="AB14" t="str">
            <v>nil</v>
          </cell>
        </row>
        <row r="15">
          <cell r="A15">
            <v>42761</v>
          </cell>
          <cell r="B15" t="str">
            <v>Thursday</v>
          </cell>
          <cell r="C15" t="str">
            <v>Public Holiday</v>
          </cell>
          <cell r="D15" t="str">
            <v>Public Holiday</v>
          </cell>
          <cell r="E15" t="str">
            <v>Public Holiday</v>
          </cell>
          <cell r="F15" t="str">
            <v>Public Holiday</v>
          </cell>
          <cell r="G15" t="str">
            <v>Public Holiday</v>
          </cell>
          <cell r="H15" t="str">
            <v>Public Holiday</v>
          </cell>
          <cell r="I15" t="str">
            <v>Public Holiday</v>
          </cell>
          <cell r="J15" t="str">
            <v>public holiday</v>
          </cell>
          <cell r="K15" t="str">
            <v>Public holiday</v>
          </cell>
          <cell r="L15" t="str">
            <v>public holiday</v>
          </cell>
          <cell r="M15" t="str">
            <v>public holiday</v>
          </cell>
          <cell r="N15">
            <v>0</v>
          </cell>
          <cell r="O15" t="str">
            <v>public holiday</v>
          </cell>
          <cell r="P15" t="str">
            <v>public holiday</v>
          </cell>
          <cell r="Q15" t="str">
            <v>public holiday</v>
          </cell>
          <cell r="R15" t="str">
            <v>public holiday</v>
          </cell>
          <cell r="S15">
            <v>0</v>
          </cell>
          <cell r="T15">
            <v>0</v>
          </cell>
          <cell r="U15">
            <v>0</v>
          </cell>
          <cell r="V15" t="str">
            <v>Thursday</v>
          </cell>
          <cell r="W15" t="str">
            <v>PH</v>
          </cell>
          <cell r="X15" t="str">
            <v>PH</v>
          </cell>
          <cell r="Y15" t="str">
            <v>PH</v>
          </cell>
          <cell r="Z15" t="str">
            <v>nil</v>
          </cell>
          <cell r="AA15" t="str">
            <v>nil</v>
          </cell>
          <cell r="AB15" t="str">
            <v>nil</v>
          </cell>
        </row>
        <row r="16">
          <cell r="A16">
            <v>42762</v>
          </cell>
          <cell r="B16" t="str">
            <v>Friday</v>
          </cell>
          <cell r="C16" t="str">
            <v>Ashleigh</v>
          </cell>
          <cell r="D16" t="str">
            <v>Eugene</v>
          </cell>
          <cell r="E16" t="str">
            <v>Nicholas</v>
          </cell>
          <cell r="F16" t="str">
            <v>VivK</v>
          </cell>
          <cell r="G16" t="str">
            <v>Catherine</v>
          </cell>
          <cell r="H16" t="str">
            <v>Closed</v>
          </cell>
          <cell r="I16" t="str">
            <v>Jessica S</v>
          </cell>
          <cell r="J16" t="str">
            <v>nil</v>
          </cell>
          <cell r="K16" t="str">
            <v>nil</v>
          </cell>
          <cell r="L16" t="str">
            <v>nil</v>
          </cell>
          <cell r="M16" t="str">
            <v>Jo L</v>
          </cell>
          <cell r="N16">
            <v>0</v>
          </cell>
          <cell r="O16" t="str">
            <v>Hoan</v>
          </cell>
          <cell r="P16" t="str">
            <v>nil</v>
          </cell>
          <cell r="Q16" t="str">
            <v>nil</v>
          </cell>
          <cell r="R16" t="str">
            <v>nil</v>
          </cell>
          <cell r="S16">
            <v>0</v>
          </cell>
          <cell r="T16" t="str">
            <v>Kristina J</v>
          </cell>
          <cell r="U16">
            <v>0</v>
          </cell>
          <cell r="V16" t="str">
            <v>Friday</v>
          </cell>
          <cell r="W16" t="str">
            <v xml:space="preserve">nil </v>
          </cell>
          <cell r="X16" t="str">
            <v>nil</v>
          </cell>
          <cell r="Y16" t="str">
            <v>nil</v>
          </cell>
          <cell r="Z16" t="str">
            <v>nil</v>
          </cell>
          <cell r="AA16" t="str">
            <v>nil</v>
          </cell>
          <cell r="AB16" t="str">
            <v>nil</v>
          </cell>
        </row>
        <row r="17">
          <cell r="A17">
            <v>42765</v>
          </cell>
          <cell r="B17" t="str">
            <v>Monday</v>
          </cell>
          <cell r="C17" t="str">
            <v>Ashleigh</v>
          </cell>
          <cell r="D17" t="str">
            <v>Eugene</v>
          </cell>
          <cell r="E17" t="str">
            <v>Jo L</v>
          </cell>
          <cell r="F17" t="str">
            <v>Hoan</v>
          </cell>
          <cell r="G17" t="str">
            <v>Catherine</v>
          </cell>
          <cell r="H17" t="str">
            <v>Viv K</v>
          </cell>
          <cell r="I17" t="str">
            <v>Jessica S</v>
          </cell>
          <cell r="J17" t="str">
            <v>nil</v>
          </cell>
          <cell r="K17" t="str">
            <v>nil</v>
          </cell>
          <cell r="L17" t="str">
            <v>nil</v>
          </cell>
          <cell r="M17" t="str">
            <v>nil</v>
          </cell>
          <cell r="N17">
            <v>0</v>
          </cell>
          <cell r="O17" t="str">
            <v>nil</v>
          </cell>
          <cell r="P17" t="str">
            <v>nil</v>
          </cell>
          <cell r="Q17" t="str">
            <v>nil</v>
          </cell>
          <cell r="R17" t="str">
            <v>nil</v>
          </cell>
          <cell r="S17">
            <v>0</v>
          </cell>
          <cell r="T17" t="str">
            <v>Kristina J</v>
          </cell>
          <cell r="U17">
            <v>0</v>
          </cell>
          <cell r="V17" t="str">
            <v>Monday</v>
          </cell>
          <cell r="W17" t="str">
            <v xml:space="preserve">nil </v>
          </cell>
          <cell r="X17" t="str">
            <v>nil</v>
          </cell>
          <cell r="Y17" t="str">
            <v>nil</v>
          </cell>
          <cell r="Z17" t="str">
            <v>nil</v>
          </cell>
          <cell r="AA17" t="str">
            <v>nil</v>
          </cell>
          <cell r="AB17" t="str">
            <v>nil</v>
          </cell>
        </row>
        <row r="18">
          <cell r="A18">
            <v>42766</v>
          </cell>
          <cell r="B18" t="str">
            <v>Tuesday</v>
          </cell>
          <cell r="C18" t="str">
            <v>Ashleigh</v>
          </cell>
          <cell r="D18" t="str">
            <v>Eugene</v>
          </cell>
          <cell r="E18" t="str">
            <v>Jo L</v>
          </cell>
          <cell r="F18" t="str">
            <v>Sheridan</v>
          </cell>
          <cell r="G18" t="str">
            <v>Catherine</v>
          </cell>
          <cell r="H18" t="str">
            <v>Viv K</v>
          </cell>
          <cell r="I18" t="str">
            <v>Jessica S</v>
          </cell>
          <cell r="J18" t="str">
            <v>nil</v>
          </cell>
          <cell r="K18" t="str">
            <v>nil</v>
          </cell>
          <cell r="L18" t="str">
            <v>nil</v>
          </cell>
          <cell r="M18" t="str">
            <v>nil</v>
          </cell>
          <cell r="N18">
            <v>0</v>
          </cell>
          <cell r="O18" t="str">
            <v>nil</v>
          </cell>
          <cell r="P18" t="str">
            <v>nil</v>
          </cell>
          <cell r="Q18" t="str">
            <v>nil</v>
          </cell>
          <cell r="R18" t="str">
            <v>nil</v>
          </cell>
          <cell r="S18">
            <v>0</v>
          </cell>
          <cell r="T18" t="str">
            <v>Kristina J</v>
          </cell>
          <cell r="U18">
            <v>0</v>
          </cell>
          <cell r="V18" t="str">
            <v>Tuesday</v>
          </cell>
          <cell r="W18" t="str">
            <v>8.30am Staff</v>
          </cell>
          <cell r="X18" t="str">
            <v>nil</v>
          </cell>
          <cell r="Y18" t="str">
            <v>nil</v>
          </cell>
          <cell r="Z18" t="str">
            <v>nil</v>
          </cell>
          <cell r="AA18" t="str">
            <v>nil</v>
          </cell>
          <cell r="AB18" t="str">
            <v>nil</v>
          </cell>
        </row>
        <row r="19">
          <cell r="A19">
            <v>42767</v>
          </cell>
          <cell r="B19" t="str">
            <v>Wednesday</v>
          </cell>
          <cell r="C19" t="str">
            <v>Ashleigh</v>
          </cell>
          <cell r="D19" t="str">
            <v>Eugene</v>
          </cell>
          <cell r="E19" t="str">
            <v>Jo L</v>
          </cell>
          <cell r="F19" t="str">
            <v>Sheridan</v>
          </cell>
          <cell r="G19" t="str">
            <v>Catherine</v>
          </cell>
          <cell r="H19" t="str">
            <v>Viv K/KarinaF</v>
          </cell>
          <cell r="I19" t="str">
            <v>Jessica S</v>
          </cell>
          <cell r="J19" t="str">
            <v>nil</v>
          </cell>
          <cell r="K19" t="str">
            <v>nil</v>
          </cell>
          <cell r="L19" t="str">
            <v>nil</v>
          </cell>
          <cell r="M19" t="str">
            <v>nil</v>
          </cell>
          <cell r="N19">
            <v>0</v>
          </cell>
          <cell r="O19" t="str">
            <v>nil</v>
          </cell>
          <cell r="P19" t="str">
            <v>nil</v>
          </cell>
          <cell r="Q19" t="str">
            <v>nil</v>
          </cell>
          <cell r="R19" t="str">
            <v>nil</v>
          </cell>
          <cell r="S19">
            <v>0</v>
          </cell>
          <cell r="T19" t="str">
            <v>Kristina J</v>
          </cell>
          <cell r="U19">
            <v>0</v>
          </cell>
          <cell r="V19" t="str">
            <v>Wednesday</v>
          </cell>
          <cell r="W19" t="str">
            <v xml:space="preserve">nil </v>
          </cell>
          <cell r="X19" t="str">
            <v>nil</v>
          </cell>
          <cell r="Y19" t="str">
            <v>nil</v>
          </cell>
          <cell r="Z19" t="str">
            <v>nil</v>
          </cell>
          <cell r="AA19" t="str">
            <v>nil</v>
          </cell>
          <cell r="AB19" t="str">
            <v>nil</v>
          </cell>
        </row>
        <row r="20">
          <cell r="A20">
            <v>42768</v>
          </cell>
          <cell r="B20" t="str">
            <v>Thursday</v>
          </cell>
          <cell r="C20" t="str">
            <v>Ashleigh</v>
          </cell>
          <cell r="D20" t="str">
            <v>Eugene</v>
          </cell>
          <cell r="E20" t="str">
            <v>Nicholas</v>
          </cell>
          <cell r="F20" t="str">
            <v>Hoan</v>
          </cell>
          <cell r="G20" t="str">
            <v>Catherine</v>
          </cell>
          <cell r="H20" t="str">
            <v>Viv K</v>
          </cell>
          <cell r="I20" t="str">
            <v>Jessica S</v>
          </cell>
          <cell r="J20" t="str">
            <v>nil</v>
          </cell>
          <cell r="K20" t="str">
            <v>nil</v>
          </cell>
          <cell r="L20" t="str">
            <v>nil</v>
          </cell>
          <cell r="M20" t="str">
            <v>Jo L &amp; Kristina</v>
          </cell>
          <cell r="N20">
            <v>0</v>
          </cell>
          <cell r="O20" t="str">
            <v>nil</v>
          </cell>
          <cell r="P20" t="str">
            <v>nil</v>
          </cell>
          <cell r="Q20" t="str">
            <v>nil</v>
          </cell>
          <cell r="R20" t="str">
            <v>nil</v>
          </cell>
          <cell r="S20">
            <v>0</v>
          </cell>
          <cell r="T20">
            <v>0</v>
          </cell>
          <cell r="U20">
            <v>0</v>
          </cell>
          <cell r="V20" t="str">
            <v>Thursday</v>
          </cell>
          <cell r="W20" t="str">
            <v>1pm Clinical</v>
          </cell>
          <cell r="X20" t="str">
            <v>nil</v>
          </cell>
          <cell r="Y20" t="str">
            <v>nil</v>
          </cell>
          <cell r="Z20" t="str">
            <v>nil</v>
          </cell>
          <cell r="AA20" t="str">
            <v>nil</v>
          </cell>
          <cell r="AB20" t="str">
            <v>nil</v>
          </cell>
        </row>
        <row r="21">
          <cell r="A21">
            <v>42769</v>
          </cell>
          <cell r="B21" t="str">
            <v>Friday</v>
          </cell>
          <cell r="C21" t="str">
            <v>Ashleigh</v>
          </cell>
          <cell r="D21" t="str">
            <v>Eugene</v>
          </cell>
          <cell r="E21" t="str">
            <v>Jo L</v>
          </cell>
          <cell r="F21" t="str">
            <v>Hoan</v>
          </cell>
          <cell r="G21" t="str">
            <v>Catherine</v>
          </cell>
          <cell r="H21" t="str">
            <v>Closed</v>
          </cell>
          <cell r="I21" t="str">
            <v>Jessica S</v>
          </cell>
          <cell r="J21" t="str">
            <v>nil</v>
          </cell>
          <cell r="K21" t="str">
            <v>Nicholas, Viv K</v>
          </cell>
          <cell r="L21" t="str">
            <v>nil</v>
          </cell>
          <cell r="M21" t="str">
            <v>nil</v>
          </cell>
          <cell r="N21">
            <v>0</v>
          </cell>
          <cell r="O21" t="str">
            <v>nil</v>
          </cell>
          <cell r="P21" t="str">
            <v>nil</v>
          </cell>
          <cell r="Q21" t="str">
            <v>nil</v>
          </cell>
          <cell r="R21" t="str">
            <v>nil</v>
          </cell>
          <cell r="S21">
            <v>0</v>
          </cell>
          <cell r="T21" t="str">
            <v>Kristina J</v>
          </cell>
          <cell r="U21">
            <v>0</v>
          </cell>
          <cell r="V21" t="str">
            <v>Friday</v>
          </cell>
          <cell r="W21" t="str">
            <v xml:space="preserve">nil </v>
          </cell>
          <cell r="X21" t="str">
            <v>nil</v>
          </cell>
          <cell r="Y21" t="str">
            <v>nil</v>
          </cell>
          <cell r="Z21" t="str">
            <v>nil</v>
          </cell>
          <cell r="AA21" t="str">
            <v>nil</v>
          </cell>
          <cell r="AB21" t="str">
            <v>nil</v>
          </cell>
        </row>
        <row r="22">
          <cell r="A22">
            <v>42772</v>
          </cell>
          <cell r="B22" t="str">
            <v>Monday</v>
          </cell>
          <cell r="C22" t="str">
            <v>Ashleigh</v>
          </cell>
          <cell r="D22" t="str">
            <v>Nicholas</v>
          </cell>
          <cell r="E22" t="str">
            <v>Jo L</v>
          </cell>
          <cell r="F22" t="str">
            <v>Hoan</v>
          </cell>
          <cell r="G22" t="str">
            <v>Catherine</v>
          </cell>
          <cell r="H22" t="str">
            <v>Viv K</v>
          </cell>
          <cell r="I22" t="str">
            <v>blank</v>
          </cell>
          <cell r="J22" t="str">
            <v>Eugene</v>
          </cell>
          <cell r="K22" t="str">
            <v>nil</v>
          </cell>
          <cell r="L22" t="str">
            <v>nil</v>
          </cell>
          <cell r="M22" t="str">
            <v>Jessica S</v>
          </cell>
          <cell r="N22">
            <v>0</v>
          </cell>
          <cell r="O22" t="str">
            <v>nil</v>
          </cell>
          <cell r="P22" t="str">
            <v>nil</v>
          </cell>
          <cell r="Q22" t="str">
            <v>nil</v>
          </cell>
          <cell r="R22" t="str">
            <v>nil</v>
          </cell>
          <cell r="S22">
            <v>0</v>
          </cell>
          <cell r="T22" t="str">
            <v>Kristina J</v>
          </cell>
          <cell r="U22">
            <v>0</v>
          </cell>
          <cell r="V22" t="str">
            <v>Monday</v>
          </cell>
          <cell r="W22" t="str">
            <v xml:space="preserve">nil </v>
          </cell>
          <cell r="X22" t="str">
            <v>nil</v>
          </cell>
          <cell r="Y22" t="str">
            <v>nil</v>
          </cell>
          <cell r="Z22" t="str">
            <v>nil</v>
          </cell>
          <cell r="AA22" t="str">
            <v>nil</v>
          </cell>
          <cell r="AB22" t="str">
            <v>nil</v>
          </cell>
        </row>
        <row r="23">
          <cell r="A23">
            <v>42773</v>
          </cell>
          <cell r="B23" t="str">
            <v>Tuesday</v>
          </cell>
          <cell r="C23" t="str">
            <v>Ashleigh</v>
          </cell>
          <cell r="D23" t="str">
            <v>Nicholas</v>
          </cell>
          <cell r="E23" t="str">
            <v>Jo L</v>
          </cell>
          <cell r="F23" t="str">
            <v>Sheridan</v>
          </cell>
          <cell r="G23" t="str">
            <v>Catherine</v>
          </cell>
          <cell r="H23" t="str">
            <v>Viv K</v>
          </cell>
          <cell r="I23" t="str">
            <v>Jessica S</v>
          </cell>
          <cell r="J23" t="str">
            <v>nil</v>
          </cell>
          <cell r="K23" t="str">
            <v>nil</v>
          </cell>
          <cell r="L23" t="str">
            <v>nil</v>
          </cell>
          <cell r="M23" t="str">
            <v>Eugene</v>
          </cell>
          <cell r="N23">
            <v>0</v>
          </cell>
          <cell r="O23" t="str">
            <v>nil</v>
          </cell>
          <cell r="P23" t="str">
            <v>nil</v>
          </cell>
          <cell r="Q23" t="str">
            <v>nil</v>
          </cell>
          <cell r="R23" t="str">
            <v>nil</v>
          </cell>
          <cell r="S23">
            <v>0</v>
          </cell>
          <cell r="T23" t="str">
            <v>Kristina J</v>
          </cell>
          <cell r="U23">
            <v>0</v>
          </cell>
          <cell r="V23" t="str">
            <v>Tuesday</v>
          </cell>
          <cell r="W23" t="str">
            <v>8.30am Staff</v>
          </cell>
          <cell r="X23" t="str">
            <v>nil</v>
          </cell>
          <cell r="Y23" t="str">
            <v>nil</v>
          </cell>
          <cell r="Z23" t="str">
            <v>nil</v>
          </cell>
          <cell r="AA23" t="str">
            <v>nil</v>
          </cell>
          <cell r="AB23" t="str">
            <v>nil</v>
          </cell>
        </row>
        <row r="24">
          <cell r="A24">
            <v>42774</v>
          </cell>
          <cell r="B24" t="str">
            <v>Wednesday</v>
          </cell>
          <cell r="C24" t="str">
            <v>Ashleigh</v>
          </cell>
          <cell r="D24" t="str">
            <v>Eugene</v>
          </cell>
          <cell r="E24" t="str">
            <v>Jo L</v>
          </cell>
          <cell r="F24" t="str">
            <v>Sheridan</v>
          </cell>
          <cell r="G24" t="str">
            <v>Catherine</v>
          </cell>
          <cell r="H24" t="str">
            <v>Viv K</v>
          </cell>
          <cell r="I24" t="str">
            <v>Jessica S</v>
          </cell>
          <cell r="J24" t="str">
            <v>nil</v>
          </cell>
          <cell r="K24" t="str">
            <v>Nicholas</v>
          </cell>
          <cell r="L24" t="str">
            <v>nil</v>
          </cell>
          <cell r="M24" t="str">
            <v>nil</v>
          </cell>
          <cell r="N24">
            <v>0</v>
          </cell>
          <cell r="O24" t="str">
            <v>nil</v>
          </cell>
          <cell r="P24" t="str">
            <v>nil</v>
          </cell>
          <cell r="Q24" t="str">
            <v>nil</v>
          </cell>
          <cell r="R24" t="str">
            <v>nil</v>
          </cell>
          <cell r="S24">
            <v>0</v>
          </cell>
          <cell r="T24" t="str">
            <v>Kristina J</v>
          </cell>
          <cell r="U24">
            <v>0</v>
          </cell>
          <cell r="V24" t="str">
            <v>Wednesday</v>
          </cell>
          <cell r="W24" t="str">
            <v xml:space="preserve">nil </v>
          </cell>
          <cell r="X24" t="str">
            <v>nil</v>
          </cell>
          <cell r="Y24" t="str">
            <v>nil</v>
          </cell>
          <cell r="Z24" t="str">
            <v>nil</v>
          </cell>
          <cell r="AA24" t="str">
            <v>nil</v>
          </cell>
          <cell r="AB24" t="str">
            <v>nil</v>
          </cell>
        </row>
        <row r="25">
          <cell r="A25">
            <v>42775</v>
          </cell>
          <cell r="B25" t="str">
            <v>Thursday</v>
          </cell>
          <cell r="C25" t="str">
            <v>Ashleigh</v>
          </cell>
          <cell r="D25" t="str">
            <v>Eugene</v>
          </cell>
          <cell r="E25" t="str">
            <v>Jo L</v>
          </cell>
          <cell r="F25" t="str">
            <v>Hoan</v>
          </cell>
          <cell r="G25" t="str">
            <v>Catherine</v>
          </cell>
          <cell r="H25" t="str">
            <v>Viv K</v>
          </cell>
          <cell r="I25" t="str">
            <v>Jessica S</v>
          </cell>
          <cell r="J25" t="str">
            <v>nil</v>
          </cell>
          <cell r="K25" t="str">
            <v>Nicholas</v>
          </cell>
          <cell r="L25" t="str">
            <v>nil</v>
          </cell>
          <cell r="M25" t="str">
            <v>nil</v>
          </cell>
          <cell r="N25">
            <v>0</v>
          </cell>
          <cell r="O25" t="str">
            <v>nil</v>
          </cell>
          <cell r="P25" t="str">
            <v>nil</v>
          </cell>
          <cell r="Q25" t="str">
            <v>nil</v>
          </cell>
          <cell r="R25" t="str">
            <v>nil</v>
          </cell>
          <cell r="S25">
            <v>0</v>
          </cell>
          <cell r="T25" t="str">
            <v>Kristina J</v>
          </cell>
          <cell r="U25">
            <v>0</v>
          </cell>
          <cell r="V25" t="str">
            <v>Thursday</v>
          </cell>
          <cell r="W25" t="str">
            <v>1pm Clinical</v>
          </cell>
          <cell r="X25" t="str">
            <v>nil</v>
          </cell>
          <cell r="Y25" t="str">
            <v>nil</v>
          </cell>
          <cell r="Z25" t="str">
            <v>nil</v>
          </cell>
          <cell r="AA25" t="str">
            <v>nil</v>
          </cell>
          <cell r="AB25" t="str">
            <v>nil</v>
          </cell>
        </row>
        <row r="26">
          <cell r="A26">
            <v>42776</v>
          </cell>
          <cell r="B26" t="str">
            <v>Friday</v>
          </cell>
          <cell r="C26" t="str">
            <v>Ashleigh</v>
          </cell>
          <cell r="D26" t="str">
            <v>Viv K</v>
          </cell>
          <cell r="E26" t="str">
            <v>Jo L</v>
          </cell>
          <cell r="F26" t="str">
            <v>Hoan</v>
          </cell>
          <cell r="G26" t="str">
            <v>Catherine</v>
          </cell>
          <cell r="H26" t="str">
            <v>Closed</v>
          </cell>
          <cell r="I26" t="str">
            <v>Jessica S</v>
          </cell>
          <cell r="J26" t="str">
            <v>Eugene</v>
          </cell>
          <cell r="K26" t="str">
            <v>Nicholas</v>
          </cell>
          <cell r="L26" t="str">
            <v>nil</v>
          </cell>
          <cell r="M26" t="str">
            <v>nil</v>
          </cell>
          <cell r="N26">
            <v>0</v>
          </cell>
          <cell r="O26" t="str">
            <v>nil</v>
          </cell>
          <cell r="P26" t="str">
            <v>nil</v>
          </cell>
          <cell r="Q26" t="str">
            <v>nil</v>
          </cell>
          <cell r="R26" t="str">
            <v>nil</v>
          </cell>
          <cell r="S26">
            <v>0</v>
          </cell>
          <cell r="T26" t="str">
            <v>Kristina J</v>
          </cell>
          <cell r="U26">
            <v>0</v>
          </cell>
          <cell r="V26" t="str">
            <v>Friday</v>
          </cell>
          <cell r="W26" t="str">
            <v xml:space="preserve">nil </v>
          </cell>
          <cell r="X26" t="str">
            <v>nil</v>
          </cell>
          <cell r="Y26" t="str">
            <v>nil</v>
          </cell>
          <cell r="Z26" t="str">
            <v>nil</v>
          </cell>
          <cell r="AA26" t="str">
            <v>nil</v>
          </cell>
          <cell r="AB26" t="str">
            <v>nil</v>
          </cell>
        </row>
        <row r="27">
          <cell r="A27">
            <v>42779</v>
          </cell>
          <cell r="B27" t="str">
            <v>Monday</v>
          </cell>
          <cell r="C27" t="str">
            <v>Ashleigh</v>
          </cell>
          <cell r="D27" t="str">
            <v>Eugene</v>
          </cell>
          <cell r="E27" t="str">
            <v>Jo L</v>
          </cell>
          <cell r="F27" t="str">
            <v>Hoan</v>
          </cell>
          <cell r="G27" t="str">
            <v>Catherine</v>
          </cell>
          <cell r="H27" t="str">
            <v>Viv K</v>
          </cell>
          <cell r="I27" t="str">
            <v>Jessica S</v>
          </cell>
          <cell r="J27" t="str">
            <v>nil</v>
          </cell>
          <cell r="K27" t="str">
            <v>Nicholas</v>
          </cell>
          <cell r="L27" t="str">
            <v>nil</v>
          </cell>
          <cell r="M27" t="str">
            <v>nil</v>
          </cell>
          <cell r="N27">
            <v>0</v>
          </cell>
          <cell r="O27" t="str">
            <v>nil</v>
          </cell>
          <cell r="P27" t="str">
            <v>nil</v>
          </cell>
          <cell r="Q27" t="str">
            <v>nil</v>
          </cell>
          <cell r="R27" t="str">
            <v>nil</v>
          </cell>
          <cell r="S27">
            <v>0</v>
          </cell>
          <cell r="T27" t="str">
            <v>Kristina J</v>
          </cell>
          <cell r="U27">
            <v>0</v>
          </cell>
          <cell r="V27" t="str">
            <v>Monday</v>
          </cell>
          <cell r="W27" t="str">
            <v xml:space="preserve">nil </v>
          </cell>
          <cell r="X27" t="str">
            <v>nil</v>
          </cell>
          <cell r="Y27" t="str">
            <v>nil</v>
          </cell>
          <cell r="Z27" t="str">
            <v>nil</v>
          </cell>
          <cell r="AA27" t="str">
            <v>nil</v>
          </cell>
          <cell r="AB27" t="str">
            <v>nil</v>
          </cell>
        </row>
        <row r="28">
          <cell r="A28">
            <v>42780</v>
          </cell>
          <cell r="B28" t="str">
            <v>Tuesday</v>
          </cell>
          <cell r="C28" t="str">
            <v>Ashleigh</v>
          </cell>
          <cell r="D28" t="str">
            <v>Eugene</v>
          </cell>
          <cell r="E28" t="str">
            <v>Jo L</v>
          </cell>
          <cell r="F28" t="str">
            <v>Sheridan</v>
          </cell>
          <cell r="G28" t="str">
            <v>Catherine</v>
          </cell>
          <cell r="H28" t="str">
            <v>Viv K</v>
          </cell>
          <cell r="I28" t="str">
            <v>Jessica S</v>
          </cell>
          <cell r="J28" t="str">
            <v>nil</v>
          </cell>
          <cell r="K28" t="str">
            <v>Nicholas</v>
          </cell>
          <cell r="L28" t="str">
            <v>nil</v>
          </cell>
          <cell r="M28" t="str">
            <v>nil</v>
          </cell>
          <cell r="N28">
            <v>0</v>
          </cell>
          <cell r="O28" t="str">
            <v>nil</v>
          </cell>
          <cell r="P28" t="str">
            <v>nil</v>
          </cell>
          <cell r="Q28" t="str">
            <v>nil</v>
          </cell>
          <cell r="R28" t="str">
            <v>nil</v>
          </cell>
          <cell r="S28">
            <v>0</v>
          </cell>
          <cell r="T28" t="str">
            <v>Kristina J</v>
          </cell>
          <cell r="U28">
            <v>0</v>
          </cell>
          <cell r="V28" t="str">
            <v>Tuesday</v>
          </cell>
          <cell r="W28" t="str">
            <v>8.30am Staff</v>
          </cell>
          <cell r="X28" t="str">
            <v>nil</v>
          </cell>
          <cell r="Y28" t="str">
            <v>nil</v>
          </cell>
          <cell r="Z28" t="str">
            <v>nil</v>
          </cell>
          <cell r="AA28" t="str">
            <v>nil</v>
          </cell>
          <cell r="AB28" t="str">
            <v>nil</v>
          </cell>
        </row>
        <row r="29">
          <cell r="A29">
            <v>42781</v>
          </cell>
          <cell r="B29" t="str">
            <v>Wednesday</v>
          </cell>
          <cell r="C29" t="str">
            <v>Ashleigh</v>
          </cell>
          <cell r="D29" t="str">
            <v>Eugene</v>
          </cell>
          <cell r="E29" t="str">
            <v>Jo L</v>
          </cell>
          <cell r="F29" t="str">
            <v>Sheridan</v>
          </cell>
          <cell r="G29" t="str">
            <v>Catherine</v>
          </cell>
          <cell r="H29" t="str">
            <v>Viv K/Brooke</v>
          </cell>
          <cell r="I29" t="str">
            <v>Jessica S</v>
          </cell>
          <cell r="J29" t="str">
            <v>nil</v>
          </cell>
          <cell r="K29" t="str">
            <v>Nicholas</v>
          </cell>
          <cell r="L29" t="str">
            <v>nil</v>
          </cell>
          <cell r="M29" t="str">
            <v>nil</v>
          </cell>
          <cell r="N29">
            <v>0</v>
          </cell>
          <cell r="O29" t="str">
            <v>nil</v>
          </cell>
          <cell r="P29" t="str">
            <v>nil</v>
          </cell>
          <cell r="Q29" t="str">
            <v>nil</v>
          </cell>
          <cell r="R29" t="str">
            <v>nil</v>
          </cell>
          <cell r="S29">
            <v>0</v>
          </cell>
          <cell r="T29" t="str">
            <v>Kristina J</v>
          </cell>
          <cell r="U29">
            <v>0</v>
          </cell>
          <cell r="V29" t="str">
            <v>Wednesday</v>
          </cell>
          <cell r="W29" t="str">
            <v xml:space="preserve">nil </v>
          </cell>
          <cell r="X29" t="str">
            <v>nil</v>
          </cell>
          <cell r="Y29" t="str">
            <v>nil</v>
          </cell>
          <cell r="Z29" t="str">
            <v>nil</v>
          </cell>
          <cell r="AA29" t="str">
            <v>nil</v>
          </cell>
          <cell r="AB29" t="str">
            <v>nil</v>
          </cell>
        </row>
        <row r="30">
          <cell r="A30">
            <v>42782</v>
          </cell>
          <cell r="B30" t="str">
            <v>Thursday</v>
          </cell>
          <cell r="C30" t="str">
            <v>Ashleigh</v>
          </cell>
          <cell r="D30" t="str">
            <v>Eugene</v>
          </cell>
          <cell r="E30" t="str">
            <v>Jo L</v>
          </cell>
          <cell r="F30" t="str">
            <v>blank</v>
          </cell>
          <cell r="G30" t="str">
            <v>Catherine</v>
          </cell>
          <cell r="H30" t="str">
            <v>Viv K</v>
          </cell>
          <cell r="I30" t="str">
            <v>Jessica S</v>
          </cell>
          <cell r="J30" t="str">
            <v>nil</v>
          </cell>
          <cell r="K30" t="str">
            <v>nil</v>
          </cell>
          <cell r="L30" t="str">
            <v>nil</v>
          </cell>
          <cell r="M30" t="str">
            <v>Hoan &amp; Nicolas</v>
          </cell>
          <cell r="N30">
            <v>0</v>
          </cell>
          <cell r="O30" t="str">
            <v>nil</v>
          </cell>
          <cell r="P30" t="str">
            <v>nil</v>
          </cell>
          <cell r="Q30" t="str">
            <v>nil</v>
          </cell>
          <cell r="R30" t="str">
            <v>nil</v>
          </cell>
          <cell r="S30">
            <v>0</v>
          </cell>
          <cell r="T30" t="str">
            <v>Kristina J</v>
          </cell>
          <cell r="U30">
            <v>0</v>
          </cell>
          <cell r="V30" t="str">
            <v>Thursday</v>
          </cell>
          <cell r="W30" t="str">
            <v>1pm Clinical</v>
          </cell>
          <cell r="X30" t="str">
            <v>nil</v>
          </cell>
          <cell r="Y30" t="str">
            <v>nil</v>
          </cell>
          <cell r="Z30" t="str">
            <v>nil</v>
          </cell>
          <cell r="AA30" t="str">
            <v>nil</v>
          </cell>
          <cell r="AB30" t="str">
            <v>nil</v>
          </cell>
        </row>
        <row r="31">
          <cell r="A31">
            <v>42783</v>
          </cell>
          <cell r="B31" t="str">
            <v>Friday</v>
          </cell>
          <cell r="C31" t="str">
            <v>Ashleigh</v>
          </cell>
          <cell r="D31" t="str">
            <v>Nicholas</v>
          </cell>
          <cell r="E31" t="str">
            <v>Jo L</v>
          </cell>
          <cell r="F31" t="str">
            <v>Hoan</v>
          </cell>
          <cell r="G31" t="str">
            <v>Catherine</v>
          </cell>
          <cell r="H31" t="str">
            <v>Closed</v>
          </cell>
          <cell r="I31" t="str">
            <v>Jessica S</v>
          </cell>
          <cell r="J31" t="str">
            <v>Eugene</v>
          </cell>
          <cell r="K31" t="str">
            <v>nil</v>
          </cell>
          <cell r="L31" t="str">
            <v>nil</v>
          </cell>
          <cell r="M31" t="str">
            <v>nil</v>
          </cell>
          <cell r="N31">
            <v>0</v>
          </cell>
          <cell r="O31" t="str">
            <v>nil</v>
          </cell>
          <cell r="P31" t="str">
            <v>nil</v>
          </cell>
          <cell r="Q31" t="str">
            <v>nil</v>
          </cell>
          <cell r="R31" t="str">
            <v>nil</v>
          </cell>
          <cell r="S31">
            <v>0</v>
          </cell>
          <cell r="T31" t="str">
            <v>Kristina J</v>
          </cell>
          <cell r="U31">
            <v>0</v>
          </cell>
          <cell r="V31" t="str">
            <v>Friday</v>
          </cell>
          <cell r="W31" t="str">
            <v xml:space="preserve">nil </v>
          </cell>
          <cell r="X31" t="str">
            <v>nil</v>
          </cell>
          <cell r="Y31" t="str">
            <v>nil</v>
          </cell>
          <cell r="Z31" t="str">
            <v>nil</v>
          </cell>
          <cell r="AA31" t="str">
            <v>nil</v>
          </cell>
          <cell r="AB31" t="str">
            <v>nil</v>
          </cell>
        </row>
        <row r="32">
          <cell r="A32">
            <v>42786</v>
          </cell>
          <cell r="B32" t="str">
            <v>Monday</v>
          </cell>
          <cell r="C32" t="str">
            <v>Nicholas</v>
          </cell>
          <cell r="D32" t="str">
            <v>Eugene</v>
          </cell>
          <cell r="E32" t="str">
            <v>Jo L</v>
          </cell>
          <cell r="F32" t="str">
            <v>Hoan</v>
          </cell>
          <cell r="G32" t="str">
            <v>Catherine</v>
          </cell>
          <cell r="H32" t="str">
            <v>Viv K</v>
          </cell>
          <cell r="I32" t="str">
            <v>Jessica S</v>
          </cell>
          <cell r="J32" t="str">
            <v>nil</v>
          </cell>
          <cell r="K32" t="str">
            <v>nil</v>
          </cell>
          <cell r="L32" t="str">
            <v>nil</v>
          </cell>
          <cell r="M32" t="str">
            <v>Ashleigh</v>
          </cell>
          <cell r="N32">
            <v>0</v>
          </cell>
          <cell r="O32" t="str">
            <v>nil</v>
          </cell>
          <cell r="P32" t="str">
            <v>nil</v>
          </cell>
          <cell r="Q32" t="str">
            <v>nil</v>
          </cell>
          <cell r="R32" t="str">
            <v>nil</v>
          </cell>
          <cell r="S32">
            <v>0</v>
          </cell>
          <cell r="T32" t="str">
            <v>Kristina J</v>
          </cell>
          <cell r="U32">
            <v>0</v>
          </cell>
          <cell r="V32" t="str">
            <v>Monday</v>
          </cell>
          <cell r="W32" t="str">
            <v xml:space="preserve">nil </v>
          </cell>
          <cell r="X32" t="str">
            <v>nil</v>
          </cell>
          <cell r="Y32" t="str">
            <v>nil</v>
          </cell>
          <cell r="Z32" t="str">
            <v>nil</v>
          </cell>
          <cell r="AA32" t="str">
            <v>nil</v>
          </cell>
          <cell r="AB32" t="str">
            <v>nil</v>
          </cell>
        </row>
        <row r="33">
          <cell r="A33">
            <v>42787</v>
          </cell>
          <cell r="B33" t="str">
            <v>Tuesday</v>
          </cell>
          <cell r="C33" t="str">
            <v>Ashleigh</v>
          </cell>
          <cell r="D33" t="str">
            <v>Eugene</v>
          </cell>
          <cell r="E33" t="str">
            <v>Jo L</v>
          </cell>
          <cell r="F33" t="str">
            <v>Sheridan</v>
          </cell>
          <cell r="G33" t="str">
            <v>Catherine</v>
          </cell>
          <cell r="H33" t="str">
            <v>Viv K</v>
          </cell>
          <cell r="I33" t="str">
            <v>Jessica S</v>
          </cell>
          <cell r="J33" t="str">
            <v>nil</v>
          </cell>
          <cell r="K33" t="str">
            <v>Nicholas</v>
          </cell>
          <cell r="L33" t="str">
            <v>nil</v>
          </cell>
          <cell r="M33" t="str">
            <v>nil</v>
          </cell>
          <cell r="N33">
            <v>0</v>
          </cell>
          <cell r="O33" t="str">
            <v>nil</v>
          </cell>
          <cell r="P33" t="str">
            <v>nil</v>
          </cell>
          <cell r="Q33" t="str">
            <v>nil</v>
          </cell>
          <cell r="R33" t="str">
            <v>nil</v>
          </cell>
          <cell r="S33">
            <v>0</v>
          </cell>
          <cell r="T33" t="str">
            <v>Kristina J</v>
          </cell>
          <cell r="U33">
            <v>0</v>
          </cell>
          <cell r="V33" t="str">
            <v>Tuesday</v>
          </cell>
          <cell r="W33" t="str">
            <v>8.30am Staff</v>
          </cell>
          <cell r="X33" t="str">
            <v>nil</v>
          </cell>
          <cell r="Y33" t="str">
            <v>nil</v>
          </cell>
          <cell r="Z33" t="str">
            <v>nil</v>
          </cell>
          <cell r="AA33" t="str">
            <v>nil</v>
          </cell>
          <cell r="AB33" t="str">
            <v>nil</v>
          </cell>
        </row>
        <row r="34">
          <cell r="A34">
            <v>42788</v>
          </cell>
          <cell r="B34" t="str">
            <v>Wednesday</v>
          </cell>
          <cell r="C34" t="str">
            <v>Ashleigh</v>
          </cell>
          <cell r="D34" t="str">
            <v>Eugene</v>
          </cell>
          <cell r="E34" t="str">
            <v>Jo L</v>
          </cell>
          <cell r="F34" t="str">
            <v>Sheridan</v>
          </cell>
          <cell r="G34" t="str">
            <v>Catherine</v>
          </cell>
          <cell r="H34" t="str">
            <v>Nicholas/Carmen</v>
          </cell>
          <cell r="I34" t="str">
            <v>Jessica S</v>
          </cell>
          <cell r="J34" t="str">
            <v>nil</v>
          </cell>
          <cell r="K34" t="str">
            <v>nil</v>
          </cell>
          <cell r="L34" t="str">
            <v>nil</v>
          </cell>
          <cell r="M34" t="str">
            <v>Viv K</v>
          </cell>
          <cell r="N34">
            <v>0</v>
          </cell>
          <cell r="O34" t="str">
            <v>nil</v>
          </cell>
          <cell r="P34" t="str">
            <v>nil</v>
          </cell>
          <cell r="Q34" t="str">
            <v>nil</v>
          </cell>
          <cell r="R34" t="str">
            <v>nil</v>
          </cell>
          <cell r="S34">
            <v>0</v>
          </cell>
          <cell r="T34" t="str">
            <v>Kristina J</v>
          </cell>
          <cell r="U34">
            <v>0</v>
          </cell>
          <cell r="V34" t="str">
            <v>Wednesday</v>
          </cell>
          <cell r="W34" t="str">
            <v xml:space="preserve">nil </v>
          </cell>
          <cell r="X34" t="str">
            <v>nil</v>
          </cell>
          <cell r="Y34" t="str">
            <v>nil</v>
          </cell>
          <cell r="Z34" t="str">
            <v>nil</v>
          </cell>
          <cell r="AA34" t="str">
            <v>nil</v>
          </cell>
          <cell r="AB34" t="str">
            <v>nil</v>
          </cell>
        </row>
        <row r="35">
          <cell r="A35">
            <v>42789</v>
          </cell>
          <cell r="B35" t="str">
            <v>Thursday</v>
          </cell>
          <cell r="C35" t="str">
            <v>Ashleigh</v>
          </cell>
          <cell r="D35" t="str">
            <v>Eugene</v>
          </cell>
          <cell r="E35" t="str">
            <v>Jo L</v>
          </cell>
          <cell r="F35" t="str">
            <v>Hoan</v>
          </cell>
          <cell r="G35" t="str">
            <v>Catherine</v>
          </cell>
          <cell r="H35" t="str">
            <v>Nicholas</v>
          </cell>
          <cell r="I35" t="str">
            <v>Jessica S</v>
          </cell>
          <cell r="J35" t="str">
            <v>nil</v>
          </cell>
          <cell r="K35" t="str">
            <v>nil</v>
          </cell>
          <cell r="L35" t="str">
            <v>nil</v>
          </cell>
          <cell r="M35" t="str">
            <v>nil</v>
          </cell>
          <cell r="N35">
            <v>0</v>
          </cell>
          <cell r="O35" t="str">
            <v>nil</v>
          </cell>
          <cell r="P35" t="str">
            <v>VivK</v>
          </cell>
          <cell r="Q35" t="str">
            <v>nil</v>
          </cell>
          <cell r="R35" t="str">
            <v>nil</v>
          </cell>
          <cell r="S35">
            <v>0</v>
          </cell>
          <cell r="T35" t="str">
            <v>Kristina J</v>
          </cell>
          <cell r="U35">
            <v>0</v>
          </cell>
          <cell r="V35" t="str">
            <v>Thursday</v>
          </cell>
          <cell r="W35" t="str">
            <v>1pm Clinical</v>
          </cell>
          <cell r="X35" t="str">
            <v xml:space="preserve">2pm Seniors </v>
          </cell>
          <cell r="Y35" t="str">
            <v>nil</v>
          </cell>
          <cell r="Z35" t="str">
            <v>nil</v>
          </cell>
          <cell r="AA35" t="str">
            <v>nil</v>
          </cell>
          <cell r="AB35" t="str">
            <v>nil</v>
          </cell>
        </row>
        <row r="36">
          <cell r="A36">
            <v>42790</v>
          </cell>
          <cell r="B36" t="str">
            <v>Friday</v>
          </cell>
          <cell r="C36" t="str">
            <v>Ashleigh</v>
          </cell>
          <cell r="D36" t="str">
            <v>blank</v>
          </cell>
          <cell r="E36" t="str">
            <v>Nicholas</v>
          </cell>
          <cell r="F36" t="str">
            <v>Hoan</v>
          </cell>
          <cell r="G36" t="str">
            <v>Catherine</v>
          </cell>
          <cell r="H36" t="str">
            <v>Closed</v>
          </cell>
          <cell r="I36" t="str">
            <v>Jessica S</v>
          </cell>
          <cell r="J36" t="str">
            <v>Eugene</v>
          </cell>
          <cell r="K36" t="str">
            <v>nil</v>
          </cell>
          <cell r="L36" t="str">
            <v>nil</v>
          </cell>
          <cell r="M36" t="str">
            <v>Jo L</v>
          </cell>
          <cell r="N36">
            <v>0</v>
          </cell>
          <cell r="O36" t="str">
            <v>nil</v>
          </cell>
          <cell r="P36" t="str">
            <v>VivK</v>
          </cell>
          <cell r="Q36" t="str">
            <v>nil</v>
          </cell>
          <cell r="R36" t="str">
            <v>nil</v>
          </cell>
          <cell r="S36">
            <v>0</v>
          </cell>
          <cell r="T36" t="str">
            <v>Kristina J</v>
          </cell>
          <cell r="U36">
            <v>0</v>
          </cell>
          <cell r="V36" t="str">
            <v>Friday</v>
          </cell>
          <cell r="W36" t="str">
            <v xml:space="preserve">nil </v>
          </cell>
          <cell r="X36" t="str">
            <v>nil</v>
          </cell>
          <cell r="Y36" t="str">
            <v>nil</v>
          </cell>
          <cell r="Z36" t="str">
            <v>nil</v>
          </cell>
          <cell r="AA36" t="str">
            <v>nil</v>
          </cell>
          <cell r="AB36" t="str">
            <v>nil</v>
          </cell>
        </row>
        <row r="37">
          <cell r="A37">
            <v>42793</v>
          </cell>
          <cell r="B37" t="str">
            <v>Monday</v>
          </cell>
          <cell r="C37" t="str">
            <v>Ashleigh</v>
          </cell>
          <cell r="D37" t="str">
            <v>Eugene</v>
          </cell>
          <cell r="E37" t="str">
            <v>Jo L</v>
          </cell>
          <cell r="F37" t="str">
            <v>Hoan</v>
          </cell>
          <cell r="G37" t="str">
            <v>Catherine</v>
          </cell>
          <cell r="H37" t="str">
            <v>Viv K</v>
          </cell>
          <cell r="I37" t="str">
            <v>Jessica S</v>
          </cell>
          <cell r="J37" t="str">
            <v>nil</v>
          </cell>
          <cell r="K37" t="str">
            <v>Nicholas</v>
          </cell>
          <cell r="L37" t="str">
            <v>nil</v>
          </cell>
          <cell r="M37" t="str">
            <v>nil</v>
          </cell>
          <cell r="N37">
            <v>0</v>
          </cell>
          <cell r="O37" t="str">
            <v>nil</v>
          </cell>
          <cell r="P37" t="str">
            <v>nil</v>
          </cell>
          <cell r="Q37" t="str">
            <v>nil</v>
          </cell>
          <cell r="R37" t="str">
            <v>nil</v>
          </cell>
          <cell r="S37">
            <v>0</v>
          </cell>
          <cell r="T37" t="str">
            <v>Kristina J</v>
          </cell>
          <cell r="U37">
            <v>0</v>
          </cell>
          <cell r="V37" t="str">
            <v>Monday</v>
          </cell>
          <cell r="W37" t="str">
            <v xml:space="preserve">nil </v>
          </cell>
          <cell r="X37" t="str">
            <v>nil</v>
          </cell>
          <cell r="Y37" t="str">
            <v>nil</v>
          </cell>
          <cell r="Z37" t="str">
            <v>nil</v>
          </cell>
          <cell r="AA37" t="str">
            <v>nil</v>
          </cell>
          <cell r="AB37" t="str">
            <v>nil</v>
          </cell>
        </row>
        <row r="38">
          <cell r="A38">
            <v>42794</v>
          </cell>
          <cell r="B38" t="str">
            <v>Tuesday</v>
          </cell>
          <cell r="C38" t="str">
            <v>Ashleigh</v>
          </cell>
          <cell r="D38" t="str">
            <v>Eugene</v>
          </cell>
          <cell r="E38" t="str">
            <v>Jo L</v>
          </cell>
          <cell r="F38" t="str">
            <v>Sheridan</v>
          </cell>
          <cell r="G38" t="str">
            <v>Catherine</v>
          </cell>
          <cell r="H38" t="str">
            <v>Viv K</v>
          </cell>
          <cell r="I38" t="str">
            <v>Jessica S</v>
          </cell>
          <cell r="J38" t="str">
            <v>nil</v>
          </cell>
          <cell r="K38" t="str">
            <v>Nicholas</v>
          </cell>
          <cell r="L38" t="str">
            <v>nil</v>
          </cell>
          <cell r="M38" t="str">
            <v>Kristina J</v>
          </cell>
          <cell r="N38">
            <v>0</v>
          </cell>
          <cell r="O38" t="str">
            <v>nil</v>
          </cell>
          <cell r="P38" t="str">
            <v>nil</v>
          </cell>
          <cell r="Q38" t="str">
            <v>nil</v>
          </cell>
          <cell r="R38" t="str">
            <v>nil</v>
          </cell>
          <cell r="S38">
            <v>0</v>
          </cell>
          <cell r="T38">
            <v>0</v>
          </cell>
          <cell r="U38">
            <v>0</v>
          </cell>
          <cell r="V38" t="str">
            <v>Tuesday</v>
          </cell>
          <cell r="W38" t="str">
            <v>8.30am Staff</v>
          </cell>
          <cell r="X38" t="str">
            <v>nil</v>
          </cell>
          <cell r="Y38" t="str">
            <v>nil</v>
          </cell>
          <cell r="Z38" t="str">
            <v>nil</v>
          </cell>
          <cell r="AA38" t="str">
            <v>nil</v>
          </cell>
          <cell r="AB38" t="str">
            <v>nil</v>
          </cell>
        </row>
        <row r="39">
          <cell r="A39">
            <v>42795</v>
          </cell>
          <cell r="B39" t="str">
            <v>Wednesday</v>
          </cell>
          <cell r="C39" t="str">
            <v>Ashleigh</v>
          </cell>
          <cell r="D39" t="str">
            <v>Eugene</v>
          </cell>
          <cell r="E39" t="str">
            <v>Jo L</v>
          </cell>
          <cell r="F39" t="str">
            <v>Sheridan</v>
          </cell>
          <cell r="G39" t="str">
            <v>Catherine</v>
          </cell>
          <cell r="H39" t="str">
            <v>Viv K</v>
          </cell>
          <cell r="I39" t="str">
            <v>Nicholas</v>
          </cell>
          <cell r="J39" t="str">
            <v>nil</v>
          </cell>
          <cell r="K39" t="str">
            <v>nil</v>
          </cell>
          <cell r="L39" t="str">
            <v>nil</v>
          </cell>
          <cell r="M39" t="str">
            <v>Jessica S</v>
          </cell>
          <cell r="N39">
            <v>0</v>
          </cell>
          <cell r="O39" t="str">
            <v>nil</v>
          </cell>
          <cell r="P39" t="str">
            <v>nil</v>
          </cell>
          <cell r="Q39" t="str">
            <v>nil</v>
          </cell>
          <cell r="R39" t="str">
            <v>nil</v>
          </cell>
          <cell r="S39">
            <v>0</v>
          </cell>
          <cell r="T39" t="str">
            <v>Kristina J</v>
          </cell>
          <cell r="U39">
            <v>0</v>
          </cell>
          <cell r="V39" t="str">
            <v>Wednesday</v>
          </cell>
          <cell r="W39" t="str">
            <v xml:space="preserve">nil </v>
          </cell>
          <cell r="X39" t="str">
            <v>nil</v>
          </cell>
          <cell r="Y39" t="str">
            <v>nil</v>
          </cell>
          <cell r="Z39" t="str">
            <v>nil</v>
          </cell>
          <cell r="AA39" t="str">
            <v>nil</v>
          </cell>
          <cell r="AB39" t="str">
            <v>nil</v>
          </cell>
        </row>
        <row r="40">
          <cell r="A40">
            <v>42796</v>
          </cell>
          <cell r="B40" t="str">
            <v>Thursday</v>
          </cell>
          <cell r="C40" t="str">
            <v>Ashleigh</v>
          </cell>
          <cell r="D40" t="str">
            <v>Eugene</v>
          </cell>
          <cell r="E40" t="str">
            <v>Jo L</v>
          </cell>
          <cell r="F40" t="str">
            <v>Hoan</v>
          </cell>
          <cell r="G40" t="str">
            <v>Nicholas</v>
          </cell>
          <cell r="H40" t="str">
            <v>Viv K</v>
          </cell>
          <cell r="I40" t="str">
            <v>Jessica S</v>
          </cell>
          <cell r="J40" t="str">
            <v>nil</v>
          </cell>
          <cell r="K40" t="str">
            <v>nil</v>
          </cell>
          <cell r="L40" t="str">
            <v>nil</v>
          </cell>
          <cell r="M40" t="str">
            <v>Catherine</v>
          </cell>
          <cell r="N40">
            <v>0</v>
          </cell>
          <cell r="O40" t="str">
            <v>nil</v>
          </cell>
          <cell r="P40" t="str">
            <v>nil</v>
          </cell>
          <cell r="Q40" t="str">
            <v>nil</v>
          </cell>
          <cell r="R40" t="str">
            <v>nil</v>
          </cell>
          <cell r="S40">
            <v>0</v>
          </cell>
          <cell r="T40" t="str">
            <v>Kristina J</v>
          </cell>
          <cell r="U40">
            <v>0</v>
          </cell>
          <cell r="V40" t="str">
            <v>Thursday</v>
          </cell>
          <cell r="W40" t="str">
            <v>1pm Clinical</v>
          </cell>
          <cell r="X40" t="str">
            <v>nil</v>
          </cell>
          <cell r="Y40" t="str">
            <v>nil</v>
          </cell>
          <cell r="Z40" t="str">
            <v>nil</v>
          </cell>
          <cell r="AA40" t="str">
            <v>nil</v>
          </cell>
          <cell r="AB40" t="str">
            <v>nil</v>
          </cell>
        </row>
        <row r="41">
          <cell r="A41">
            <v>42797</v>
          </cell>
          <cell r="B41" t="str">
            <v>Friday</v>
          </cell>
          <cell r="C41" t="str">
            <v>Ashleigh</v>
          </cell>
          <cell r="D41" t="str">
            <v>Viv K</v>
          </cell>
          <cell r="E41" t="str">
            <v>Jo L</v>
          </cell>
          <cell r="F41" t="str">
            <v>Hoan</v>
          </cell>
          <cell r="G41" t="str">
            <v>Catherine</v>
          </cell>
          <cell r="H41" t="str">
            <v>Closed</v>
          </cell>
          <cell r="I41" t="str">
            <v>Jessica S</v>
          </cell>
          <cell r="J41" t="str">
            <v>nil</v>
          </cell>
          <cell r="K41" t="str">
            <v>Nicholas</v>
          </cell>
          <cell r="L41" t="str">
            <v>nil</v>
          </cell>
          <cell r="M41" t="str">
            <v>Eugene</v>
          </cell>
          <cell r="N41">
            <v>0</v>
          </cell>
          <cell r="O41" t="str">
            <v>nil</v>
          </cell>
          <cell r="P41" t="str">
            <v>nil</v>
          </cell>
          <cell r="Q41" t="str">
            <v>nil</v>
          </cell>
          <cell r="R41" t="str">
            <v>nil</v>
          </cell>
          <cell r="S41">
            <v>0</v>
          </cell>
          <cell r="T41" t="str">
            <v>Kristina J</v>
          </cell>
          <cell r="U41">
            <v>0</v>
          </cell>
          <cell r="V41" t="str">
            <v>Friday</v>
          </cell>
          <cell r="W41" t="str">
            <v xml:space="preserve">nil </v>
          </cell>
          <cell r="X41" t="str">
            <v>nil</v>
          </cell>
          <cell r="Y41" t="str">
            <v>nil</v>
          </cell>
          <cell r="Z41" t="str">
            <v>nil</v>
          </cell>
          <cell r="AA41" t="str">
            <v>nil</v>
          </cell>
          <cell r="AB41" t="str">
            <v>nil</v>
          </cell>
        </row>
        <row r="42">
          <cell r="A42">
            <v>42800</v>
          </cell>
          <cell r="B42" t="str">
            <v>Monday</v>
          </cell>
          <cell r="C42" t="str">
            <v>Ashleigh</v>
          </cell>
          <cell r="D42" t="str">
            <v>Eugene</v>
          </cell>
          <cell r="E42" t="str">
            <v>Jo L</v>
          </cell>
          <cell r="F42" t="str">
            <v>Hoan</v>
          </cell>
          <cell r="G42" t="str">
            <v>Catherine</v>
          </cell>
          <cell r="H42" t="str">
            <v>Viv K</v>
          </cell>
          <cell r="I42" t="str">
            <v>Jessica S</v>
          </cell>
          <cell r="J42" t="str">
            <v>nil</v>
          </cell>
          <cell r="K42" t="str">
            <v>Nicholas</v>
          </cell>
          <cell r="L42" t="str">
            <v>nil</v>
          </cell>
          <cell r="M42" t="str">
            <v>nil</v>
          </cell>
          <cell r="N42">
            <v>0</v>
          </cell>
          <cell r="O42" t="str">
            <v>nil</v>
          </cell>
          <cell r="P42" t="str">
            <v>nil</v>
          </cell>
          <cell r="Q42" t="str">
            <v>nil</v>
          </cell>
          <cell r="R42" t="str">
            <v>nil</v>
          </cell>
          <cell r="S42">
            <v>0</v>
          </cell>
          <cell r="T42">
            <v>0</v>
          </cell>
          <cell r="U42">
            <v>0</v>
          </cell>
          <cell r="V42" t="str">
            <v>Monday</v>
          </cell>
          <cell r="W42" t="str">
            <v xml:space="preserve">nil </v>
          </cell>
          <cell r="X42" t="str">
            <v>nil</v>
          </cell>
          <cell r="Y42" t="str">
            <v>nil</v>
          </cell>
          <cell r="Z42" t="str">
            <v>nil</v>
          </cell>
          <cell r="AA42" t="str">
            <v>nil</v>
          </cell>
          <cell r="AB42" t="str">
            <v>nil</v>
          </cell>
        </row>
        <row r="43">
          <cell r="A43">
            <v>42801</v>
          </cell>
          <cell r="B43" t="str">
            <v>Tuesday</v>
          </cell>
          <cell r="C43" t="str">
            <v>Ashleigh</v>
          </cell>
          <cell r="D43" t="str">
            <v>Eugene</v>
          </cell>
          <cell r="E43" t="str">
            <v>Jo L</v>
          </cell>
          <cell r="F43" t="str">
            <v>Sheridan</v>
          </cell>
          <cell r="G43" t="str">
            <v>Catherine</v>
          </cell>
          <cell r="H43" t="str">
            <v>Viv K</v>
          </cell>
          <cell r="I43" t="str">
            <v>Jessica S</v>
          </cell>
          <cell r="J43" t="str">
            <v>nil</v>
          </cell>
          <cell r="K43" t="str">
            <v>Nicholas</v>
          </cell>
          <cell r="L43" t="str">
            <v>nil</v>
          </cell>
          <cell r="M43" t="str">
            <v>nil</v>
          </cell>
          <cell r="N43">
            <v>0</v>
          </cell>
          <cell r="O43" t="str">
            <v>nil</v>
          </cell>
          <cell r="P43" t="str">
            <v>nil</v>
          </cell>
          <cell r="Q43" t="str">
            <v>nil</v>
          </cell>
          <cell r="R43" t="str">
            <v>nil</v>
          </cell>
          <cell r="S43">
            <v>0</v>
          </cell>
          <cell r="T43">
            <v>0</v>
          </cell>
          <cell r="U43">
            <v>0</v>
          </cell>
          <cell r="V43" t="str">
            <v>Tuesday</v>
          </cell>
          <cell r="W43" t="str">
            <v>8.30am Staff</v>
          </cell>
          <cell r="X43" t="str">
            <v>nil</v>
          </cell>
          <cell r="Y43" t="str">
            <v>nil</v>
          </cell>
          <cell r="Z43" t="str">
            <v>nil</v>
          </cell>
          <cell r="AA43" t="str">
            <v>nil</v>
          </cell>
          <cell r="AB43" t="str">
            <v>nil</v>
          </cell>
        </row>
        <row r="44">
          <cell r="A44">
            <v>42802</v>
          </cell>
          <cell r="B44" t="str">
            <v>Wednesday</v>
          </cell>
          <cell r="C44" t="str">
            <v>Ashleigh</v>
          </cell>
          <cell r="D44" t="str">
            <v>Eugene</v>
          </cell>
          <cell r="E44" t="str">
            <v>Jo L</v>
          </cell>
          <cell r="F44" t="str">
            <v>Sheridan</v>
          </cell>
          <cell r="G44" t="str">
            <v>Catherine</v>
          </cell>
          <cell r="H44" t="str">
            <v>Viv K/Tran</v>
          </cell>
          <cell r="I44" t="str">
            <v>Jessica S</v>
          </cell>
          <cell r="J44" t="str">
            <v>nil</v>
          </cell>
          <cell r="K44" t="str">
            <v>Nicholas</v>
          </cell>
          <cell r="L44" t="str">
            <v>nil</v>
          </cell>
          <cell r="M44" t="str">
            <v>nil</v>
          </cell>
          <cell r="N44">
            <v>0</v>
          </cell>
          <cell r="O44" t="str">
            <v>nil</v>
          </cell>
          <cell r="P44" t="str">
            <v>nil</v>
          </cell>
          <cell r="Q44" t="str">
            <v>nil</v>
          </cell>
          <cell r="R44" t="str">
            <v>nil</v>
          </cell>
          <cell r="S44">
            <v>0</v>
          </cell>
          <cell r="T44">
            <v>0</v>
          </cell>
          <cell r="U44">
            <v>0</v>
          </cell>
          <cell r="V44" t="str">
            <v>Wednesday</v>
          </cell>
          <cell r="W44" t="str">
            <v xml:space="preserve">1pm </v>
          </cell>
          <cell r="X44" t="str">
            <v xml:space="preserve">2pm Seniors </v>
          </cell>
          <cell r="Y44" t="str">
            <v>nil</v>
          </cell>
          <cell r="Z44" t="str">
            <v>nil</v>
          </cell>
          <cell r="AA44" t="str">
            <v>nil</v>
          </cell>
          <cell r="AB44" t="str">
            <v>nil</v>
          </cell>
        </row>
        <row r="45">
          <cell r="A45">
            <v>42803</v>
          </cell>
          <cell r="B45" t="str">
            <v>Thursday</v>
          </cell>
          <cell r="C45" t="str">
            <v>Ashleigh</v>
          </cell>
          <cell r="D45" t="str">
            <v>Eugene</v>
          </cell>
          <cell r="E45" t="str">
            <v>Jo L</v>
          </cell>
          <cell r="F45" t="str">
            <v>Kris N</v>
          </cell>
          <cell r="G45" t="str">
            <v>Catherine</v>
          </cell>
          <cell r="H45" t="str">
            <v>Viv K</v>
          </cell>
          <cell r="I45" t="str">
            <v>Jessica S</v>
          </cell>
          <cell r="J45" t="str">
            <v>nil</v>
          </cell>
          <cell r="K45" t="str">
            <v>Nicholas</v>
          </cell>
          <cell r="L45" t="str">
            <v>nil</v>
          </cell>
          <cell r="M45" t="str">
            <v>nil</v>
          </cell>
          <cell r="N45">
            <v>0</v>
          </cell>
          <cell r="O45" t="str">
            <v>nil</v>
          </cell>
          <cell r="P45" t="str">
            <v>nil</v>
          </cell>
          <cell r="Q45" t="str">
            <v>nil</v>
          </cell>
          <cell r="R45" t="str">
            <v>nil</v>
          </cell>
          <cell r="S45">
            <v>0</v>
          </cell>
          <cell r="T45">
            <v>0</v>
          </cell>
          <cell r="U45">
            <v>0</v>
          </cell>
          <cell r="V45" t="str">
            <v>Thursday</v>
          </cell>
          <cell r="W45" t="str">
            <v>1pm Clinical</v>
          </cell>
          <cell r="X45" t="str">
            <v>nil</v>
          </cell>
          <cell r="Y45" t="str">
            <v>nil</v>
          </cell>
          <cell r="Z45" t="str">
            <v>nil</v>
          </cell>
          <cell r="AA45" t="str">
            <v>nil</v>
          </cell>
          <cell r="AB45" t="str">
            <v>nil</v>
          </cell>
        </row>
        <row r="46">
          <cell r="A46">
            <v>42804</v>
          </cell>
          <cell r="B46" t="str">
            <v>Friday</v>
          </cell>
          <cell r="C46" t="str">
            <v>Ashleigh</v>
          </cell>
          <cell r="D46" t="str">
            <v>Eugene</v>
          </cell>
          <cell r="E46" t="str">
            <v>Jo L</v>
          </cell>
          <cell r="F46" t="str">
            <v>Kris N</v>
          </cell>
          <cell r="G46" t="str">
            <v>Catherine</v>
          </cell>
          <cell r="H46" t="str">
            <v>Closed</v>
          </cell>
          <cell r="I46" t="str">
            <v>Jessica S</v>
          </cell>
          <cell r="J46" t="str">
            <v>nil</v>
          </cell>
          <cell r="K46" t="str">
            <v>Nicholas/VivK</v>
          </cell>
          <cell r="L46" t="str">
            <v>nil</v>
          </cell>
          <cell r="M46" t="str">
            <v>nil</v>
          </cell>
          <cell r="N46">
            <v>0</v>
          </cell>
          <cell r="O46" t="str">
            <v>nil</v>
          </cell>
          <cell r="P46" t="str">
            <v>nil</v>
          </cell>
          <cell r="Q46" t="str">
            <v>nil</v>
          </cell>
          <cell r="R46" t="str">
            <v>nil</v>
          </cell>
          <cell r="S46">
            <v>0</v>
          </cell>
          <cell r="T46">
            <v>0</v>
          </cell>
          <cell r="U46">
            <v>0</v>
          </cell>
          <cell r="V46" t="str">
            <v>Friday</v>
          </cell>
          <cell r="W46" t="str">
            <v xml:space="preserve">nil </v>
          </cell>
          <cell r="X46" t="str">
            <v>nil</v>
          </cell>
          <cell r="Y46" t="str">
            <v>nil</v>
          </cell>
          <cell r="Z46" t="str">
            <v>nil</v>
          </cell>
          <cell r="AA46" t="str">
            <v>nil</v>
          </cell>
          <cell r="AB46" t="str">
            <v>nil</v>
          </cell>
        </row>
        <row r="47">
          <cell r="A47">
            <v>42807</v>
          </cell>
          <cell r="B47" t="str">
            <v>Monday</v>
          </cell>
          <cell r="C47" t="str">
            <v>Public Holiday</v>
          </cell>
          <cell r="D47" t="str">
            <v>Public Holiday</v>
          </cell>
          <cell r="E47" t="str">
            <v>Public Holiday</v>
          </cell>
          <cell r="F47" t="str">
            <v>Public Holiday</v>
          </cell>
          <cell r="G47" t="str">
            <v>Public Holiday</v>
          </cell>
          <cell r="H47" t="str">
            <v>Public Holiday</v>
          </cell>
          <cell r="I47" t="str">
            <v>Public Holiday</v>
          </cell>
          <cell r="J47" t="str">
            <v>public holiday</v>
          </cell>
          <cell r="K47" t="str">
            <v>Public holiday</v>
          </cell>
          <cell r="L47" t="str">
            <v>public holiday</v>
          </cell>
          <cell r="M47" t="str">
            <v>public holiday</v>
          </cell>
          <cell r="N47">
            <v>0</v>
          </cell>
          <cell r="O47" t="str">
            <v>public holiday</v>
          </cell>
          <cell r="P47" t="str">
            <v>public holiday</v>
          </cell>
          <cell r="Q47" t="str">
            <v>public holiday</v>
          </cell>
          <cell r="R47" t="str">
            <v>public holiday</v>
          </cell>
          <cell r="S47">
            <v>0</v>
          </cell>
          <cell r="T47">
            <v>0</v>
          </cell>
          <cell r="U47">
            <v>0</v>
          </cell>
          <cell r="V47" t="str">
            <v>Monday</v>
          </cell>
          <cell r="W47" t="str">
            <v>PH</v>
          </cell>
          <cell r="X47" t="str">
            <v>PH</v>
          </cell>
          <cell r="Y47" t="str">
            <v>PH</v>
          </cell>
          <cell r="Z47" t="str">
            <v>nil</v>
          </cell>
          <cell r="AA47" t="str">
            <v>nil</v>
          </cell>
          <cell r="AB47" t="str">
            <v>nil</v>
          </cell>
        </row>
        <row r="48">
          <cell r="A48">
            <v>42808</v>
          </cell>
          <cell r="B48" t="str">
            <v>Tuesday</v>
          </cell>
          <cell r="C48" t="str">
            <v>Ashleigh</v>
          </cell>
          <cell r="D48" t="str">
            <v>Eugene</v>
          </cell>
          <cell r="E48" t="str">
            <v>Jo L</v>
          </cell>
          <cell r="F48" t="str">
            <v>Sheridan</v>
          </cell>
          <cell r="G48" t="str">
            <v>Catherine</v>
          </cell>
          <cell r="H48" t="str">
            <v>Viv K</v>
          </cell>
          <cell r="I48" t="str">
            <v>Jessica S</v>
          </cell>
          <cell r="J48" t="str">
            <v>nil</v>
          </cell>
          <cell r="K48" t="str">
            <v>Nicholas</v>
          </cell>
          <cell r="L48" t="str">
            <v>nil</v>
          </cell>
          <cell r="M48" t="str">
            <v>nil</v>
          </cell>
          <cell r="N48">
            <v>0</v>
          </cell>
          <cell r="O48" t="str">
            <v>nil</v>
          </cell>
          <cell r="P48" t="str">
            <v>nil</v>
          </cell>
          <cell r="Q48" t="str">
            <v>nil</v>
          </cell>
          <cell r="R48" t="str">
            <v>nil</v>
          </cell>
          <cell r="S48">
            <v>0</v>
          </cell>
          <cell r="T48">
            <v>0</v>
          </cell>
          <cell r="U48">
            <v>0</v>
          </cell>
          <cell r="V48" t="str">
            <v>Tuesday</v>
          </cell>
          <cell r="W48" t="str">
            <v xml:space="preserve">nil </v>
          </cell>
          <cell r="X48" t="str">
            <v>nil</v>
          </cell>
          <cell r="Y48" t="str">
            <v>nil</v>
          </cell>
          <cell r="Z48" t="str">
            <v>nil</v>
          </cell>
          <cell r="AA48" t="str">
            <v>nil</v>
          </cell>
          <cell r="AB48" t="str">
            <v>nil</v>
          </cell>
        </row>
        <row r="49">
          <cell r="A49">
            <v>42809</v>
          </cell>
          <cell r="B49" t="str">
            <v>Wednesday</v>
          </cell>
          <cell r="C49" t="str">
            <v>Ashleigh</v>
          </cell>
          <cell r="D49" t="str">
            <v>Eugene</v>
          </cell>
          <cell r="E49" t="str">
            <v>Jo L</v>
          </cell>
          <cell r="F49" t="str">
            <v>Sheridan</v>
          </cell>
          <cell r="G49" t="str">
            <v>Catherine</v>
          </cell>
          <cell r="H49" t="str">
            <v>Viv K</v>
          </cell>
          <cell r="I49" t="str">
            <v>Jessica S</v>
          </cell>
          <cell r="J49" t="str">
            <v>nil</v>
          </cell>
          <cell r="K49" t="str">
            <v>nil</v>
          </cell>
          <cell r="L49" t="str">
            <v>nil</v>
          </cell>
          <cell r="M49" t="str">
            <v>Nicholas</v>
          </cell>
          <cell r="N49">
            <v>0</v>
          </cell>
          <cell r="O49" t="str">
            <v>nil</v>
          </cell>
          <cell r="P49" t="str">
            <v>nil</v>
          </cell>
          <cell r="Q49" t="str">
            <v>nil</v>
          </cell>
          <cell r="R49" t="str">
            <v>nil</v>
          </cell>
          <cell r="S49">
            <v>0</v>
          </cell>
          <cell r="T49">
            <v>0</v>
          </cell>
          <cell r="U49">
            <v>0</v>
          </cell>
          <cell r="V49" t="str">
            <v>Wednesday</v>
          </cell>
          <cell r="W49" t="str">
            <v xml:space="preserve">nil </v>
          </cell>
          <cell r="X49" t="str">
            <v>nil</v>
          </cell>
          <cell r="Y49" t="str">
            <v>nil</v>
          </cell>
          <cell r="Z49" t="str">
            <v>nil</v>
          </cell>
          <cell r="AA49" t="str">
            <v>nil</v>
          </cell>
          <cell r="AB49" t="str">
            <v>nil</v>
          </cell>
        </row>
        <row r="50">
          <cell r="A50">
            <v>42810</v>
          </cell>
          <cell r="B50" t="str">
            <v>Thursday</v>
          </cell>
          <cell r="C50" t="str">
            <v>Ashleigh</v>
          </cell>
          <cell r="D50" t="str">
            <v>Eugene</v>
          </cell>
          <cell r="E50" t="str">
            <v>Jo L</v>
          </cell>
          <cell r="F50" t="str">
            <v>Kris N</v>
          </cell>
          <cell r="G50" t="str">
            <v>Catherine</v>
          </cell>
          <cell r="H50" t="str">
            <v>Nicholas</v>
          </cell>
          <cell r="I50" t="str">
            <v>Jessica S</v>
          </cell>
          <cell r="J50" t="str">
            <v>nil</v>
          </cell>
          <cell r="K50" t="str">
            <v>Nicholas</v>
          </cell>
          <cell r="L50" t="str">
            <v>nil</v>
          </cell>
          <cell r="M50" t="str">
            <v>Ashleigh &amp; VivK</v>
          </cell>
          <cell r="N50">
            <v>0</v>
          </cell>
          <cell r="O50" t="str">
            <v>nil</v>
          </cell>
          <cell r="P50" t="str">
            <v>nil</v>
          </cell>
          <cell r="Q50" t="str">
            <v>nil</v>
          </cell>
          <cell r="R50" t="str">
            <v>nil</v>
          </cell>
          <cell r="S50">
            <v>0</v>
          </cell>
          <cell r="T50">
            <v>0</v>
          </cell>
          <cell r="U50">
            <v>0</v>
          </cell>
          <cell r="V50" t="str">
            <v>Thursday</v>
          </cell>
          <cell r="W50" t="str">
            <v>1pm Clinical</v>
          </cell>
          <cell r="X50" t="str">
            <v>nil</v>
          </cell>
          <cell r="Y50" t="str">
            <v>nil</v>
          </cell>
          <cell r="Z50" t="str">
            <v>nil</v>
          </cell>
          <cell r="AA50" t="str">
            <v>nil</v>
          </cell>
          <cell r="AB50" t="str">
            <v>nil</v>
          </cell>
        </row>
        <row r="51">
          <cell r="A51">
            <v>42811</v>
          </cell>
          <cell r="B51" t="str">
            <v>Friday</v>
          </cell>
          <cell r="C51" t="str">
            <v>Ashleigh</v>
          </cell>
          <cell r="D51" t="str">
            <v>Viv K</v>
          </cell>
          <cell r="E51" t="str">
            <v>Jo L</v>
          </cell>
          <cell r="F51" t="str">
            <v>Kris N</v>
          </cell>
          <cell r="G51" t="str">
            <v>Catherine</v>
          </cell>
          <cell r="H51" t="str">
            <v>closed</v>
          </cell>
          <cell r="I51" t="str">
            <v>Jessica S</v>
          </cell>
          <cell r="J51" t="str">
            <v>nil</v>
          </cell>
          <cell r="K51" t="str">
            <v>Nicholas</v>
          </cell>
          <cell r="L51" t="str">
            <v>nil</v>
          </cell>
          <cell r="M51" t="str">
            <v>Eugene</v>
          </cell>
          <cell r="N51">
            <v>0</v>
          </cell>
          <cell r="O51" t="str">
            <v>nil</v>
          </cell>
          <cell r="P51" t="str">
            <v>nil</v>
          </cell>
          <cell r="Q51" t="str">
            <v>nil</v>
          </cell>
          <cell r="R51" t="str">
            <v>nil</v>
          </cell>
          <cell r="S51">
            <v>0</v>
          </cell>
          <cell r="T51">
            <v>0</v>
          </cell>
          <cell r="U51">
            <v>0</v>
          </cell>
          <cell r="V51" t="str">
            <v>Friday</v>
          </cell>
          <cell r="W51" t="str">
            <v xml:space="preserve">nil </v>
          </cell>
          <cell r="X51" t="str">
            <v>nil</v>
          </cell>
          <cell r="Y51" t="str">
            <v>nil</v>
          </cell>
          <cell r="Z51" t="str">
            <v>nil</v>
          </cell>
          <cell r="AA51" t="str">
            <v>nil</v>
          </cell>
          <cell r="AB51" t="str">
            <v>nil</v>
          </cell>
        </row>
        <row r="52">
          <cell r="A52">
            <v>42814</v>
          </cell>
          <cell r="B52" t="str">
            <v>Monday</v>
          </cell>
          <cell r="C52" t="str">
            <v>Ashleigh</v>
          </cell>
          <cell r="D52" t="str">
            <v>Nicholas</v>
          </cell>
          <cell r="E52" t="str">
            <v>Jo L</v>
          </cell>
          <cell r="F52" t="str">
            <v>Kris N</v>
          </cell>
          <cell r="G52" t="str">
            <v>Catherine</v>
          </cell>
          <cell r="H52" t="str">
            <v>Viv K</v>
          </cell>
          <cell r="I52" t="str">
            <v>Jessica S</v>
          </cell>
          <cell r="J52" t="str">
            <v>Eugene</v>
          </cell>
          <cell r="K52" t="str">
            <v>nil</v>
          </cell>
          <cell r="L52" t="str">
            <v>nil</v>
          </cell>
          <cell r="M52" t="str">
            <v>nil</v>
          </cell>
          <cell r="N52">
            <v>0</v>
          </cell>
          <cell r="O52" t="str">
            <v>nil</v>
          </cell>
          <cell r="P52" t="str">
            <v>nil</v>
          </cell>
          <cell r="Q52" t="str">
            <v>nil</v>
          </cell>
          <cell r="R52" t="str">
            <v>nil</v>
          </cell>
          <cell r="S52">
            <v>0</v>
          </cell>
          <cell r="T52">
            <v>0</v>
          </cell>
          <cell r="U52">
            <v>0</v>
          </cell>
          <cell r="V52" t="str">
            <v>Monday</v>
          </cell>
          <cell r="W52" t="str">
            <v xml:space="preserve">nil </v>
          </cell>
          <cell r="X52" t="str">
            <v>nil</v>
          </cell>
          <cell r="Y52" t="str">
            <v>nil</v>
          </cell>
          <cell r="Z52" t="str">
            <v>nil</v>
          </cell>
          <cell r="AA52" t="str">
            <v>nil</v>
          </cell>
          <cell r="AB52" t="str">
            <v>nil</v>
          </cell>
        </row>
        <row r="53">
          <cell r="A53">
            <v>42815</v>
          </cell>
          <cell r="B53" t="str">
            <v>Tuesday</v>
          </cell>
          <cell r="C53" t="str">
            <v>Ashleigh</v>
          </cell>
          <cell r="D53" t="str">
            <v>Eugene</v>
          </cell>
          <cell r="E53" t="str">
            <v>Jo L</v>
          </cell>
          <cell r="F53" t="str">
            <v>Sheridan</v>
          </cell>
          <cell r="G53" t="str">
            <v>Catherine</v>
          </cell>
          <cell r="H53" t="str">
            <v>Viv K</v>
          </cell>
          <cell r="I53" t="str">
            <v>Jessica S</v>
          </cell>
          <cell r="J53" t="str">
            <v>nil</v>
          </cell>
          <cell r="K53" t="str">
            <v>Nicholas</v>
          </cell>
          <cell r="L53" t="str">
            <v>nil</v>
          </cell>
          <cell r="M53" t="str">
            <v>nil</v>
          </cell>
          <cell r="N53">
            <v>0</v>
          </cell>
          <cell r="O53" t="str">
            <v>nil</v>
          </cell>
          <cell r="P53" t="str">
            <v>nil</v>
          </cell>
          <cell r="Q53" t="str">
            <v>nil</v>
          </cell>
          <cell r="R53" t="str">
            <v>nil</v>
          </cell>
          <cell r="S53">
            <v>0</v>
          </cell>
          <cell r="T53">
            <v>0</v>
          </cell>
          <cell r="U53">
            <v>0</v>
          </cell>
          <cell r="V53" t="str">
            <v>Tuesday</v>
          </cell>
          <cell r="W53" t="str">
            <v>8.30am Staff</v>
          </cell>
          <cell r="X53" t="str">
            <v>nil</v>
          </cell>
          <cell r="Y53" t="str">
            <v>nil</v>
          </cell>
          <cell r="Z53" t="str">
            <v>nil</v>
          </cell>
          <cell r="AA53" t="str">
            <v>nil</v>
          </cell>
          <cell r="AB53" t="str">
            <v>nil</v>
          </cell>
        </row>
        <row r="54">
          <cell r="A54">
            <v>42816</v>
          </cell>
          <cell r="B54" t="str">
            <v>Wednesday</v>
          </cell>
          <cell r="C54" t="str">
            <v>Ashleigh</v>
          </cell>
          <cell r="D54" t="str">
            <v>Eugene</v>
          </cell>
          <cell r="E54" t="str">
            <v>Jo L</v>
          </cell>
          <cell r="F54" t="str">
            <v>Sheridan</v>
          </cell>
          <cell r="G54" t="str">
            <v>Catherine</v>
          </cell>
          <cell r="H54" t="str">
            <v>Viv K</v>
          </cell>
          <cell r="I54" t="str">
            <v>Jessica S</v>
          </cell>
          <cell r="J54" t="str">
            <v>nil</v>
          </cell>
          <cell r="K54" t="str">
            <v>Nicholas</v>
          </cell>
          <cell r="L54" t="str">
            <v>nil</v>
          </cell>
          <cell r="M54" t="str">
            <v>nil</v>
          </cell>
          <cell r="N54">
            <v>0</v>
          </cell>
          <cell r="O54" t="str">
            <v>nil</v>
          </cell>
          <cell r="P54" t="str">
            <v>nil</v>
          </cell>
          <cell r="Q54" t="str">
            <v>nil</v>
          </cell>
          <cell r="R54" t="str">
            <v>nil</v>
          </cell>
          <cell r="S54">
            <v>0</v>
          </cell>
          <cell r="T54">
            <v>0</v>
          </cell>
          <cell r="U54">
            <v>0</v>
          </cell>
          <cell r="V54" t="str">
            <v>Wednesday</v>
          </cell>
          <cell r="W54" t="str">
            <v xml:space="preserve">nil </v>
          </cell>
          <cell r="X54" t="str">
            <v>3pm Joint Seniors</v>
          </cell>
          <cell r="Y54" t="str">
            <v>nil</v>
          </cell>
          <cell r="Z54" t="str">
            <v>nil</v>
          </cell>
          <cell r="AA54" t="str">
            <v>nil</v>
          </cell>
          <cell r="AB54" t="str">
            <v>nil</v>
          </cell>
        </row>
        <row r="55">
          <cell r="A55">
            <v>42817</v>
          </cell>
          <cell r="B55" t="str">
            <v>Thursday</v>
          </cell>
          <cell r="C55" t="str">
            <v>Ashleigh</v>
          </cell>
          <cell r="D55" t="str">
            <v>Eugene</v>
          </cell>
          <cell r="E55" t="str">
            <v>Jo L</v>
          </cell>
          <cell r="F55" t="str">
            <v>Kris N</v>
          </cell>
          <cell r="G55" t="str">
            <v>Catherine</v>
          </cell>
          <cell r="H55" t="str">
            <v>Viv K</v>
          </cell>
          <cell r="I55" t="str">
            <v>Jessica S</v>
          </cell>
          <cell r="J55" t="str">
            <v>nil</v>
          </cell>
          <cell r="K55" t="str">
            <v>Nicholas</v>
          </cell>
          <cell r="L55" t="str">
            <v>nil</v>
          </cell>
          <cell r="M55" t="str">
            <v>nil</v>
          </cell>
          <cell r="N55">
            <v>0</v>
          </cell>
          <cell r="O55" t="str">
            <v>nil</v>
          </cell>
          <cell r="P55" t="str">
            <v>nil</v>
          </cell>
          <cell r="Q55" t="str">
            <v>nil</v>
          </cell>
          <cell r="R55" t="str">
            <v>nil</v>
          </cell>
          <cell r="S55">
            <v>0</v>
          </cell>
          <cell r="T55">
            <v>0</v>
          </cell>
          <cell r="U55">
            <v>0</v>
          </cell>
          <cell r="V55" t="str">
            <v>Thursday</v>
          </cell>
          <cell r="W55" t="str">
            <v>1pm Seniors</v>
          </cell>
          <cell r="X55" t="str">
            <v>nil</v>
          </cell>
          <cell r="Y55" t="str">
            <v>nil</v>
          </cell>
          <cell r="Z55" t="str">
            <v>nil</v>
          </cell>
          <cell r="AA55" t="str">
            <v>nil</v>
          </cell>
          <cell r="AB55" t="str">
            <v>nil</v>
          </cell>
        </row>
        <row r="56">
          <cell r="A56">
            <v>42818</v>
          </cell>
          <cell r="B56" t="str">
            <v>Friday</v>
          </cell>
          <cell r="C56" t="str">
            <v>Ashleigh</v>
          </cell>
          <cell r="D56" t="str">
            <v>Viv K</v>
          </cell>
          <cell r="E56" t="str">
            <v>Jo L</v>
          </cell>
          <cell r="F56" t="str">
            <v>Kris N</v>
          </cell>
          <cell r="G56" t="str">
            <v>Catherine</v>
          </cell>
          <cell r="H56" t="str">
            <v>Closed</v>
          </cell>
          <cell r="I56" t="str">
            <v>Jessica S</v>
          </cell>
          <cell r="J56" t="str">
            <v>Eugene</v>
          </cell>
          <cell r="K56" t="str">
            <v>Nicholas</v>
          </cell>
          <cell r="L56" t="str">
            <v>nil</v>
          </cell>
          <cell r="M56" t="str">
            <v>nil</v>
          </cell>
          <cell r="N56">
            <v>0</v>
          </cell>
          <cell r="O56" t="str">
            <v>nil</v>
          </cell>
          <cell r="P56" t="str">
            <v>nil</v>
          </cell>
          <cell r="Q56" t="str">
            <v>nil</v>
          </cell>
          <cell r="R56" t="str">
            <v>nil</v>
          </cell>
          <cell r="S56">
            <v>0</v>
          </cell>
          <cell r="T56">
            <v>0</v>
          </cell>
          <cell r="U56">
            <v>0</v>
          </cell>
          <cell r="V56" t="str">
            <v>Friday</v>
          </cell>
          <cell r="W56" t="str">
            <v xml:space="preserve">nil </v>
          </cell>
          <cell r="X56" t="str">
            <v>nil</v>
          </cell>
          <cell r="Y56" t="str">
            <v>nil</v>
          </cell>
          <cell r="Z56" t="str">
            <v>nil</v>
          </cell>
          <cell r="AA56" t="str">
            <v>nil</v>
          </cell>
          <cell r="AB56" t="str">
            <v>nil</v>
          </cell>
        </row>
        <row r="57">
          <cell r="A57">
            <v>42821</v>
          </cell>
          <cell r="B57" t="str">
            <v>Monday</v>
          </cell>
          <cell r="C57" t="str">
            <v>Ashleigh</v>
          </cell>
          <cell r="D57" t="str">
            <v>Eugene</v>
          </cell>
          <cell r="E57" t="str">
            <v>Jo L</v>
          </cell>
          <cell r="F57" t="str">
            <v>Kris N</v>
          </cell>
          <cell r="G57" t="str">
            <v>Catherine</v>
          </cell>
          <cell r="H57" t="str">
            <v>Viv K</v>
          </cell>
          <cell r="I57" t="str">
            <v>Jessica S</v>
          </cell>
          <cell r="J57" t="str">
            <v>nil</v>
          </cell>
          <cell r="K57" t="str">
            <v>Nicholas</v>
          </cell>
          <cell r="L57" t="str">
            <v>nil</v>
          </cell>
          <cell r="M57" t="str">
            <v>Kristina</v>
          </cell>
          <cell r="N57">
            <v>0</v>
          </cell>
          <cell r="O57" t="str">
            <v>nil</v>
          </cell>
          <cell r="P57" t="str">
            <v>nil</v>
          </cell>
          <cell r="Q57" t="str">
            <v>nil</v>
          </cell>
          <cell r="R57" t="str">
            <v>nil</v>
          </cell>
          <cell r="S57">
            <v>0</v>
          </cell>
          <cell r="T57">
            <v>0</v>
          </cell>
          <cell r="U57">
            <v>0</v>
          </cell>
          <cell r="V57" t="str">
            <v>Monday</v>
          </cell>
          <cell r="W57" t="str">
            <v xml:space="preserve">nil </v>
          </cell>
          <cell r="X57" t="str">
            <v>nil</v>
          </cell>
          <cell r="Y57" t="str">
            <v>nil</v>
          </cell>
          <cell r="Z57" t="str">
            <v>nil</v>
          </cell>
          <cell r="AA57" t="str">
            <v>nil</v>
          </cell>
          <cell r="AB57" t="str">
            <v>nil</v>
          </cell>
        </row>
        <row r="58">
          <cell r="A58">
            <v>42822</v>
          </cell>
          <cell r="B58" t="str">
            <v>Tuesday</v>
          </cell>
          <cell r="C58" t="str">
            <v>Ashleigh</v>
          </cell>
          <cell r="D58" t="str">
            <v>Eugene</v>
          </cell>
          <cell r="E58" t="str">
            <v>Jo L</v>
          </cell>
          <cell r="F58" t="str">
            <v>Sheridan</v>
          </cell>
          <cell r="G58" t="str">
            <v>Catherine</v>
          </cell>
          <cell r="H58" t="str">
            <v>Viv K</v>
          </cell>
          <cell r="I58" t="str">
            <v>Jessica S</v>
          </cell>
          <cell r="J58" t="str">
            <v>nil</v>
          </cell>
          <cell r="K58" t="str">
            <v>Nicholas</v>
          </cell>
          <cell r="L58" t="str">
            <v>nil</v>
          </cell>
          <cell r="M58" t="str">
            <v>nil</v>
          </cell>
          <cell r="N58">
            <v>0</v>
          </cell>
          <cell r="O58" t="str">
            <v>nil</v>
          </cell>
          <cell r="P58" t="str">
            <v>nil</v>
          </cell>
          <cell r="Q58" t="str">
            <v>nil</v>
          </cell>
          <cell r="R58" t="str">
            <v>nil</v>
          </cell>
          <cell r="S58">
            <v>0</v>
          </cell>
          <cell r="T58">
            <v>0</v>
          </cell>
          <cell r="U58">
            <v>0</v>
          </cell>
          <cell r="V58" t="str">
            <v>Tuesday</v>
          </cell>
          <cell r="W58" t="str">
            <v>8.30am Staff</v>
          </cell>
          <cell r="X58" t="str">
            <v>nil</v>
          </cell>
          <cell r="Y58" t="str">
            <v>nil</v>
          </cell>
          <cell r="Z58" t="str">
            <v>nil</v>
          </cell>
          <cell r="AA58" t="str">
            <v>nil</v>
          </cell>
          <cell r="AB58" t="str">
            <v>nil</v>
          </cell>
        </row>
        <row r="59">
          <cell r="A59">
            <v>42823</v>
          </cell>
          <cell r="B59" t="str">
            <v>Wednesday</v>
          </cell>
          <cell r="C59" t="str">
            <v>Ashleigh</v>
          </cell>
          <cell r="D59" t="str">
            <v>Eugene</v>
          </cell>
          <cell r="E59" t="str">
            <v>Jo L</v>
          </cell>
          <cell r="F59" t="str">
            <v>Sheridan</v>
          </cell>
          <cell r="G59" t="str">
            <v>Catherine</v>
          </cell>
          <cell r="H59" t="str">
            <v>Viv K/Angelene</v>
          </cell>
          <cell r="I59" t="str">
            <v>Jessica S</v>
          </cell>
          <cell r="J59" t="str">
            <v>nil</v>
          </cell>
          <cell r="K59" t="str">
            <v>Nicholas</v>
          </cell>
          <cell r="L59" t="str">
            <v>nil</v>
          </cell>
          <cell r="M59" t="str">
            <v>nil</v>
          </cell>
          <cell r="N59">
            <v>0</v>
          </cell>
          <cell r="O59" t="str">
            <v>nil</v>
          </cell>
          <cell r="P59" t="str">
            <v>nil</v>
          </cell>
          <cell r="Q59" t="str">
            <v>nil</v>
          </cell>
          <cell r="R59" t="str">
            <v>nil</v>
          </cell>
          <cell r="S59">
            <v>0</v>
          </cell>
          <cell r="T59">
            <v>0</v>
          </cell>
          <cell r="U59">
            <v>0</v>
          </cell>
          <cell r="V59" t="str">
            <v>Wednesday</v>
          </cell>
          <cell r="W59" t="str">
            <v xml:space="preserve">nil </v>
          </cell>
          <cell r="X59" t="str">
            <v>nil</v>
          </cell>
          <cell r="Y59" t="str">
            <v>nil</v>
          </cell>
          <cell r="Z59" t="str">
            <v>nil</v>
          </cell>
          <cell r="AA59" t="str">
            <v>nil</v>
          </cell>
          <cell r="AB59" t="str">
            <v>nil</v>
          </cell>
        </row>
        <row r="60">
          <cell r="A60">
            <v>42824</v>
          </cell>
          <cell r="B60" t="str">
            <v>Thursday</v>
          </cell>
          <cell r="C60" t="str">
            <v>Ashleigh</v>
          </cell>
          <cell r="D60" t="str">
            <v>Eugene</v>
          </cell>
          <cell r="E60" t="str">
            <v>Jo L</v>
          </cell>
          <cell r="F60" t="str">
            <v>Kris N</v>
          </cell>
          <cell r="G60" t="str">
            <v>Catherine</v>
          </cell>
          <cell r="H60" t="str">
            <v>Viv K</v>
          </cell>
          <cell r="I60" t="str">
            <v>Jessica S</v>
          </cell>
          <cell r="J60" t="str">
            <v>nil</v>
          </cell>
          <cell r="K60" t="str">
            <v>Nicholas</v>
          </cell>
          <cell r="L60" t="str">
            <v>nil</v>
          </cell>
          <cell r="M60" t="str">
            <v>nil</v>
          </cell>
          <cell r="N60">
            <v>0</v>
          </cell>
          <cell r="O60" t="str">
            <v>nil</v>
          </cell>
          <cell r="P60" t="str">
            <v>nil</v>
          </cell>
          <cell r="Q60" t="str">
            <v>nil</v>
          </cell>
          <cell r="R60" t="str">
            <v>nil</v>
          </cell>
          <cell r="S60">
            <v>0</v>
          </cell>
          <cell r="T60">
            <v>0</v>
          </cell>
          <cell r="U60">
            <v>0</v>
          </cell>
          <cell r="V60" t="str">
            <v>Thursday</v>
          </cell>
          <cell r="W60" t="str">
            <v>1pm Clinical</v>
          </cell>
          <cell r="X60" t="str">
            <v>nil</v>
          </cell>
          <cell r="Y60" t="str">
            <v>nil</v>
          </cell>
          <cell r="Z60" t="str">
            <v>nil</v>
          </cell>
          <cell r="AA60" t="str">
            <v>nil</v>
          </cell>
          <cell r="AB60" t="str">
            <v>nil</v>
          </cell>
        </row>
        <row r="61">
          <cell r="A61">
            <v>42825</v>
          </cell>
          <cell r="B61" t="str">
            <v>Friday</v>
          </cell>
          <cell r="C61" t="str">
            <v>Ashleigh</v>
          </cell>
          <cell r="D61" t="str">
            <v>Viv K</v>
          </cell>
          <cell r="E61" t="str">
            <v>Jo L</v>
          </cell>
          <cell r="F61" t="str">
            <v>Kris N</v>
          </cell>
          <cell r="G61" t="str">
            <v>Nicholas</v>
          </cell>
          <cell r="H61" t="str">
            <v>Closed</v>
          </cell>
          <cell r="I61" t="str">
            <v>Jessica S</v>
          </cell>
          <cell r="J61" t="str">
            <v>Eugene</v>
          </cell>
          <cell r="K61" t="str">
            <v>nil</v>
          </cell>
          <cell r="L61" t="str">
            <v>nil</v>
          </cell>
          <cell r="M61" t="str">
            <v>Catherine</v>
          </cell>
          <cell r="N61">
            <v>0</v>
          </cell>
          <cell r="O61" t="str">
            <v>nil</v>
          </cell>
          <cell r="P61" t="str">
            <v>nil</v>
          </cell>
          <cell r="Q61" t="str">
            <v>nil</v>
          </cell>
          <cell r="R61" t="str">
            <v>nil</v>
          </cell>
          <cell r="S61">
            <v>0</v>
          </cell>
          <cell r="T61">
            <v>0</v>
          </cell>
          <cell r="U61">
            <v>0</v>
          </cell>
          <cell r="V61" t="str">
            <v>Friday</v>
          </cell>
          <cell r="W61" t="str">
            <v xml:space="preserve">nil </v>
          </cell>
          <cell r="X61" t="str">
            <v>nil</v>
          </cell>
          <cell r="Y61" t="str">
            <v>nil</v>
          </cell>
          <cell r="Z61" t="str">
            <v>nil</v>
          </cell>
          <cell r="AA61" t="str">
            <v>nil</v>
          </cell>
          <cell r="AB61" t="str">
            <v>nil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35"/>
  <sheetViews>
    <sheetView tabSelected="1" topLeftCell="A73" zoomScale="85" zoomScaleNormal="85" workbookViewId="0">
      <pane xSplit="1" topLeftCell="B1" activePane="topRight" state="frozen"/>
      <selection activeCell="A22" sqref="A22"/>
      <selection pane="topRight" activeCell="E81" sqref="E81"/>
    </sheetView>
  </sheetViews>
  <sheetFormatPr defaultRowHeight="16.5" x14ac:dyDescent="0.3"/>
  <cols>
    <col min="1" max="1" width="11.5" style="11" customWidth="1"/>
    <col min="2" max="2" width="10.25" style="73" customWidth="1"/>
    <col min="3" max="3" width="11.875" bestFit="1" customWidth="1"/>
    <col min="4" max="4" width="10.25" customWidth="1"/>
    <col min="5" max="5" width="12.25" customWidth="1"/>
    <col min="6" max="6" width="17.875" bestFit="1" customWidth="1"/>
    <col min="7" max="7" width="12.875" customWidth="1"/>
    <col min="8" max="8" width="12.625" bestFit="1" customWidth="1"/>
    <col min="9" max="9" width="23.75" bestFit="1" customWidth="1"/>
    <col min="10" max="10" width="11.75" customWidth="1"/>
    <col min="11" max="13" width="15.5" hidden="1" customWidth="1"/>
    <col min="14" max="16" width="15.5" customWidth="1"/>
    <col min="17" max="17" width="21.875" bestFit="1" customWidth="1"/>
    <col min="18" max="19" width="15.5" customWidth="1"/>
    <col min="20" max="20" width="13.625" style="95" bestFit="1" customWidth="1"/>
    <col min="21" max="22" width="13.625" style="42" bestFit="1" customWidth="1"/>
    <col min="23" max="23" width="19.625" bestFit="1" customWidth="1"/>
    <col min="24" max="24" width="13.375" bestFit="1" customWidth="1"/>
    <col min="25" max="25" width="9" style="10" customWidth="1"/>
    <col min="26" max="26" width="9.25" bestFit="1" customWidth="1"/>
    <col min="27" max="27" width="10.625" bestFit="1" customWidth="1"/>
    <col min="28" max="28" width="17.375" bestFit="1" customWidth="1"/>
    <col min="29" max="29" width="24.875" bestFit="1" customWidth="1"/>
    <col min="30" max="30" width="24.625" bestFit="1" customWidth="1"/>
    <col min="31" max="31" width="9" style="10"/>
    <col min="32" max="32" width="14.25" customWidth="1"/>
    <col min="33" max="33" width="9" style="38"/>
    <col min="34" max="34" width="62.625" customWidth="1"/>
  </cols>
  <sheetData>
    <row r="1" spans="1:32" ht="135" x14ac:dyDescent="0.3">
      <c r="A1" s="74"/>
      <c r="B1" s="2"/>
      <c r="C1" s="76" t="s">
        <v>66</v>
      </c>
      <c r="D1" s="72" t="s">
        <v>67</v>
      </c>
      <c r="E1" s="72" t="s">
        <v>63</v>
      </c>
      <c r="F1" s="72" t="s">
        <v>71</v>
      </c>
      <c r="G1" s="72" t="s">
        <v>68</v>
      </c>
      <c r="H1" s="72" t="s">
        <v>48</v>
      </c>
      <c r="I1" s="72" t="s">
        <v>70</v>
      </c>
      <c r="J1" s="72" t="s">
        <v>69</v>
      </c>
      <c r="K1" s="72" t="s">
        <v>90</v>
      </c>
      <c r="L1" s="72" t="s">
        <v>92</v>
      </c>
      <c r="M1" s="72" t="s">
        <v>89</v>
      </c>
      <c r="N1" s="3" t="s">
        <v>104</v>
      </c>
      <c r="O1" s="3" t="s">
        <v>105</v>
      </c>
      <c r="P1" s="3" t="s">
        <v>117</v>
      </c>
      <c r="Q1" s="3" t="s">
        <v>117</v>
      </c>
      <c r="R1" s="3" t="s">
        <v>15</v>
      </c>
      <c r="S1" s="3" t="s">
        <v>15</v>
      </c>
      <c r="T1" s="3" t="s">
        <v>81</v>
      </c>
      <c r="U1" s="72" t="s">
        <v>102</v>
      </c>
      <c r="V1" s="96"/>
      <c r="W1" s="6" t="s">
        <v>9</v>
      </c>
      <c r="X1" s="6" t="s">
        <v>3</v>
      </c>
      <c r="Y1" s="61" t="s">
        <v>56</v>
      </c>
      <c r="Z1" s="8" t="s">
        <v>10</v>
      </c>
      <c r="AA1" s="8" t="s">
        <v>11</v>
      </c>
      <c r="AB1" s="8" t="s">
        <v>12</v>
      </c>
      <c r="AC1" s="8" t="s">
        <v>13</v>
      </c>
      <c r="AD1" s="8" t="s">
        <v>23</v>
      </c>
      <c r="AE1" s="61"/>
      <c r="AF1" s="62" t="s">
        <v>16</v>
      </c>
    </row>
    <row r="2" spans="1:32" x14ac:dyDescent="0.3">
      <c r="A2" s="75">
        <v>43444</v>
      </c>
      <c r="B2" s="1" t="s">
        <v>4</v>
      </c>
      <c r="C2" s="77" t="s">
        <v>51</v>
      </c>
      <c r="D2" s="4" t="s">
        <v>55</v>
      </c>
      <c r="E2" s="4" t="s">
        <v>54</v>
      </c>
      <c r="F2" s="5" t="s">
        <v>74</v>
      </c>
      <c r="G2" s="5" t="s">
        <v>60</v>
      </c>
      <c r="H2" s="5" t="s">
        <v>58</v>
      </c>
      <c r="I2" s="5" t="s">
        <v>61</v>
      </c>
      <c r="J2" s="5" t="s">
        <v>64</v>
      </c>
      <c r="K2" s="5"/>
      <c r="L2" s="5"/>
      <c r="M2" s="5"/>
      <c r="N2" s="5"/>
      <c r="O2" s="5"/>
      <c r="P2" s="5"/>
      <c r="Q2" s="5"/>
      <c r="R2" s="5"/>
      <c r="S2" s="5"/>
      <c r="T2" s="93" t="s">
        <v>52</v>
      </c>
      <c r="U2" s="94"/>
      <c r="V2" s="97"/>
      <c r="W2" s="7"/>
      <c r="X2" s="7"/>
      <c r="Z2" s="9"/>
      <c r="AA2" s="9"/>
      <c r="AB2" s="9"/>
      <c r="AC2" s="9"/>
      <c r="AD2" s="9"/>
      <c r="AF2" s="63"/>
    </row>
    <row r="3" spans="1:32" x14ac:dyDescent="0.3">
      <c r="A3" s="75">
        <v>43445</v>
      </c>
      <c r="B3" s="1" t="s">
        <v>5</v>
      </c>
      <c r="C3" s="77" t="s">
        <v>51</v>
      </c>
      <c r="D3" s="4" t="s">
        <v>55</v>
      </c>
      <c r="E3" s="4" t="s">
        <v>50</v>
      </c>
      <c r="F3" s="5" t="s">
        <v>75</v>
      </c>
      <c r="G3" s="5" t="s">
        <v>60</v>
      </c>
      <c r="H3" s="5" t="s">
        <v>58</v>
      </c>
      <c r="I3" s="5" t="s">
        <v>61</v>
      </c>
      <c r="J3" s="5" t="s">
        <v>64</v>
      </c>
      <c r="K3" s="5"/>
      <c r="L3" s="5"/>
      <c r="M3" s="5"/>
      <c r="N3" s="5"/>
      <c r="O3" s="5"/>
      <c r="P3" s="5"/>
      <c r="Q3" s="5"/>
      <c r="R3" s="5"/>
      <c r="S3" s="5"/>
      <c r="T3" s="93"/>
      <c r="U3" s="94"/>
      <c r="V3" s="97"/>
      <c r="W3" s="7"/>
      <c r="X3" s="7"/>
      <c r="Z3" s="9"/>
      <c r="AA3" s="9"/>
      <c r="AB3" s="9"/>
      <c r="AC3" s="9"/>
      <c r="AD3" s="9"/>
      <c r="AF3" s="63"/>
    </row>
    <row r="4" spans="1:32" x14ac:dyDescent="0.3">
      <c r="A4" s="75">
        <v>43446</v>
      </c>
      <c r="B4" s="1" t="s">
        <v>6</v>
      </c>
      <c r="C4" s="77" t="s">
        <v>51</v>
      </c>
      <c r="D4" s="4" t="s">
        <v>55</v>
      </c>
      <c r="E4" s="4" t="s">
        <v>50</v>
      </c>
      <c r="F4" s="5" t="s">
        <v>75</v>
      </c>
      <c r="G4" s="5" t="s">
        <v>60</v>
      </c>
      <c r="H4" s="5" t="s">
        <v>58</v>
      </c>
      <c r="I4" s="5" t="s">
        <v>61</v>
      </c>
      <c r="J4" s="5" t="s">
        <v>64</v>
      </c>
      <c r="K4" s="5"/>
      <c r="L4" s="5"/>
      <c r="M4" s="5"/>
      <c r="N4" s="5"/>
      <c r="O4" s="5"/>
      <c r="P4" s="5"/>
      <c r="Q4" s="5"/>
      <c r="R4" s="5"/>
      <c r="S4" s="5"/>
      <c r="T4" s="93"/>
      <c r="U4" s="94"/>
      <c r="V4" s="97"/>
      <c r="W4" s="7"/>
      <c r="X4" s="7"/>
      <c r="Z4" s="9"/>
      <c r="AA4" s="9"/>
      <c r="AB4" s="9"/>
      <c r="AC4" s="9"/>
      <c r="AD4" s="9"/>
      <c r="AF4" s="63"/>
    </row>
    <row r="5" spans="1:32" x14ac:dyDescent="0.3">
      <c r="A5" s="75">
        <v>43447</v>
      </c>
      <c r="B5" s="1" t="s">
        <v>7</v>
      </c>
      <c r="C5" s="77" t="s">
        <v>51</v>
      </c>
      <c r="D5" s="4" t="s">
        <v>55</v>
      </c>
      <c r="E5" s="4" t="s">
        <v>54</v>
      </c>
      <c r="F5" s="5" t="s">
        <v>75</v>
      </c>
      <c r="G5" s="5" t="s">
        <v>60</v>
      </c>
      <c r="H5" s="5" t="s">
        <v>58</v>
      </c>
      <c r="I5" s="5" t="s">
        <v>61</v>
      </c>
      <c r="J5" s="5" t="s">
        <v>64</v>
      </c>
      <c r="K5" s="5"/>
      <c r="L5" s="5"/>
      <c r="M5" s="5"/>
      <c r="N5" s="5"/>
      <c r="O5" s="5"/>
      <c r="P5" s="5"/>
      <c r="Q5" s="5"/>
      <c r="R5" s="5"/>
      <c r="S5" s="5"/>
      <c r="T5" s="93" t="s">
        <v>52</v>
      </c>
      <c r="U5" s="94"/>
      <c r="V5" s="97"/>
      <c r="W5" s="7"/>
      <c r="X5" s="7"/>
      <c r="Z5" s="9"/>
      <c r="AA5" s="9"/>
      <c r="AB5" s="9"/>
      <c r="AC5" s="9"/>
      <c r="AD5" s="9"/>
      <c r="AF5" s="63"/>
    </row>
    <row r="6" spans="1:32" x14ac:dyDescent="0.3">
      <c r="A6" s="75">
        <v>43448</v>
      </c>
      <c r="B6" s="1" t="s">
        <v>8</v>
      </c>
      <c r="C6" s="77" t="s">
        <v>51</v>
      </c>
      <c r="D6" s="4" t="s">
        <v>55</v>
      </c>
      <c r="E6" s="4" t="s">
        <v>54</v>
      </c>
      <c r="F6" s="5" t="s">
        <v>75</v>
      </c>
      <c r="G6" s="5" t="s">
        <v>60</v>
      </c>
      <c r="H6" s="5" t="s">
        <v>52</v>
      </c>
      <c r="I6" s="5" t="s">
        <v>61</v>
      </c>
      <c r="J6" s="5" t="s">
        <v>64</v>
      </c>
      <c r="K6" s="5"/>
      <c r="L6" s="5"/>
      <c r="M6" s="5"/>
      <c r="N6" s="5"/>
      <c r="O6" s="5"/>
      <c r="P6" s="5"/>
      <c r="Q6" s="5"/>
      <c r="R6" s="5"/>
      <c r="S6" s="5"/>
      <c r="T6" s="93"/>
      <c r="U6" s="94"/>
      <c r="V6" s="97"/>
      <c r="W6" s="7"/>
      <c r="X6" s="7" t="s">
        <v>73</v>
      </c>
      <c r="Z6" s="9"/>
      <c r="AA6" s="9"/>
      <c r="AB6" s="9"/>
      <c r="AC6" s="9"/>
      <c r="AD6" s="9"/>
      <c r="AF6" s="63"/>
    </row>
    <row r="7" spans="1:32" x14ac:dyDescent="0.3">
      <c r="A7" s="75">
        <v>43451</v>
      </c>
      <c r="B7" s="1" t="s">
        <v>4</v>
      </c>
      <c r="C7" s="77" t="s">
        <v>51</v>
      </c>
      <c r="D7" s="4" t="s">
        <v>49</v>
      </c>
      <c r="E7" s="4" t="s">
        <v>54</v>
      </c>
      <c r="F7" s="5" t="s">
        <v>57</v>
      </c>
      <c r="G7" s="5" t="s">
        <v>60</v>
      </c>
      <c r="H7" s="5" t="s">
        <v>58</v>
      </c>
      <c r="I7" s="5" t="s">
        <v>75</v>
      </c>
      <c r="J7" s="5" t="s">
        <v>62</v>
      </c>
      <c r="K7" s="5"/>
      <c r="L7" s="5"/>
      <c r="M7" s="5"/>
      <c r="N7" s="5" t="s">
        <v>77</v>
      </c>
      <c r="O7" s="5"/>
      <c r="P7" s="5"/>
      <c r="Q7" s="5"/>
      <c r="R7" s="5"/>
      <c r="S7" s="5"/>
      <c r="T7" s="93"/>
      <c r="U7" s="94"/>
      <c r="V7" s="97"/>
      <c r="W7" s="7"/>
      <c r="X7" s="7" t="s">
        <v>72</v>
      </c>
      <c r="Z7" s="9" t="s">
        <v>65</v>
      </c>
      <c r="AA7" s="9"/>
      <c r="AB7" s="9"/>
      <c r="AC7" s="9"/>
      <c r="AD7" s="9"/>
      <c r="AF7" s="63"/>
    </row>
    <row r="8" spans="1:32" x14ac:dyDescent="0.3">
      <c r="A8" s="75">
        <v>43452</v>
      </c>
      <c r="B8" s="1" t="s">
        <v>5</v>
      </c>
      <c r="C8" s="77" t="s">
        <v>51</v>
      </c>
      <c r="D8" s="4" t="s">
        <v>55</v>
      </c>
      <c r="E8" s="4" t="s">
        <v>50</v>
      </c>
      <c r="F8" s="5" t="s">
        <v>57</v>
      </c>
      <c r="G8" s="5" t="s">
        <v>60</v>
      </c>
      <c r="H8" s="5" t="s">
        <v>58</v>
      </c>
      <c r="I8" s="5" t="s">
        <v>61</v>
      </c>
      <c r="J8" s="5" t="s">
        <v>76</v>
      </c>
      <c r="K8" s="5"/>
      <c r="L8" s="5"/>
      <c r="M8" s="5"/>
      <c r="N8" s="5" t="s">
        <v>77</v>
      </c>
      <c r="O8" s="5"/>
      <c r="P8" s="5"/>
      <c r="Q8" s="5"/>
      <c r="R8" s="5"/>
      <c r="S8" s="5"/>
      <c r="T8" s="93"/>
      <c r="U8" s="94"/>
      <c r="V8" s="97"/>
      <c r="W8" s="7"/>
      <c r="X8" s="7"/>
      <c r="Z8" s="9" t="s">
        <v>65</v>
      </c>
      <c r="AA8" s="9"/>
      <c r="AB8" s="9"/>
      <c r="AC8" s="9"/>
      <c r="AD8" s="9"/>
      <c r="AF8" s="63"/>
    </row>
    <row r="9" spans="1:32" x14ac:dyDescent="0.3">
      <c r="A9" s="75">
        <v>43453</v>
      </c>
      <c r="B9" s="1" t="s">
        <v>6</v>
      </c>
      <c r="C9" s="77" t="s">
        <v>51</v>
      </c>
      <c r="D9" s="4" t="s">
        <v>55</v>
      </c>
      <c r="E9" s="4" t="s">
        <v>50</v>
      </c>
      <c r="F9" s="5" t="s">
        <v>57</v>
      </c>
      <c r="G9" s="5" t="s">
        <v>60</v>
      </c>
      <c r="H9" s="5" t="s">
        <v>58</v>
      </c>
      <c r="I9" s="5" t="s">
        <v>61</v>
      </c>
      <c r="J9" s="5" t="s">
        <v>59</v>
      </c>
      <c r="K9" s="5"/>
      <c r="L9" s="5"/>
      <c r="M9" s="5"/>
      <c r="N9" s="5" t="s">
        <v>77</v>
      </c>
      <c r="O9" s="5"/>
      <c r="P9" s="5"/>
      <c r="Q9" s="5"/>
      <c r="R9" s="5"/>
      <c r="S9" s="5"/>
      <c r="T9" s="93"/>
      <c r="U9" s="94"/>
      <c r="V9" s="97"/>
      <c r="W9" s="7"/>
      <c r="X9" s="7"/>
      <c r="Z9" s="9" t="s">
        <v>65</v>
      </c>
      <c r="AA9" s="9"/>
      <c r="AB9" s="9"/>
      <c r="AC9" s="9"/>
      <c r="AD9" s="9"/>
      <c r="AF9" s="63"/>
    </row>
    <row r="10" spans="1:32" x14ac:dyDescent="0.3">
      <c r="A10" s="75">
        <v>43454</v>
      </c>
      <c r="B10" s="1" t="s">
        <v>7</v>
      </c>
      <c r="C10" s="77" t="s">
        <v>51</v>
      </c>
      <c r="D10" s="4" t="s">
        <v>55</v>
      </c>
      <c r="E10" s="4" t="s">
        <v>78</v>
      </c>
      <c r="F10" s="5" t="s">
        <v>57</v>
      </c>
      <c r="G10" s="5" t="s">
        <v>60</v>
      </c>
      <c r="H10" s="5" t="s">
        <v>58</v>
      </c>
      <c r="I10" s="5" t="s">
        <v>61</v>
      </c>
      <c r="J10" s="5" t="s">
        <v>62</v>
      </c>
      <c r="K10" s="5"/>
      <c r="L10" s="5"/>
      <c r="M10" s="5"/>
      <c r="N10" s="5" t="s">
        <v>77</v>
      </c>
      <c r="O10" s="5"/>
      <c r="P10" s="5"/>
      <c r="Q10" s="5"/>
      <c r="R10" s="5"/>
      <c r="S10" s="5"/>
      <c r="T10" s="93"/>
      <c r="U10" s="94"/>
      <c r="V10" s="97"/>
      <c r="W10" s="7"/>
      <c r="X10" s="7"/>
      <c r="Z10" s="9" t="s">
        <v>65</v>
      </c>
      <c r="AA10" s="9"/>
      <c r="AB10" s="9"/>
      <c r="AC10" s="9"/>
      <c r="AD10" s="9"/>
      <c r="AF10" s="63"/>
    </row>
    <row r="11" spans="1:32" x14ac:dyDescent="0.3">
      <c r="A11" s="75">
        <v>43455</v>
      </c>
      <c r="B11" s="1" t="s">
        <v>8</v>
      </c>
      <c r="C11" s="77" t="s">
        <v>79</v>
      </c>
      <c r="D11" s="4" t="s">
        <v>55</v>
      </c>
      <c r="E11" s="4" t="s">
        <v>54</v>
      </c>
      <c r="F11" s="5" t="s">
        <v>57</v>
      </c>
      <c r="G11" s="5" t="s">
        <v>60</v>
      </c>
      <c r="H11" s="5" t="s">
        <v>52</v>
      </c>
      <c r="I11" s="5" t="s">
        <v>61</v>
      </c>
      <c r="J11" s="5" t="s">
        <v>62</v>
      </c>
      <c r="K11" s="5"/>
      <c r="L11" s="5"/>
      <c r="M11" s="5"/>
      <c r="N11" s="5" t="s">
        <v>77</v>
      </c>
      <c r="O11" s="5"/>
      <c r="P11" s="5"/>
      <c r="Q11" s="5"/>
      <c r="R11" s="5"/>
      <c r="S11" s="5"/>
      <c r="T11" s="93"/>
      <c r="U11" s="94"/>
      <c r="V11" s="97"/>
      <c r="W11" s="7"/>
      <c r="X11" s="7"/>
      <c r="Z11" s="9" t="s">
        <v>65</v>
      </c>
      <c r="AA11" s="9"/>
      <c r="AB11" s="9"/>
      <c r="AC11" s="9"/>
      <c r="AD11" s="9"/>
      <c r="AF11" s="63"/>
    </row>
    <row r="12" spans="1:32" x14ac:dyDescent="0.3">
      <c r="A12" s="75">
        <v>43458</v>
      </c>
      <c r="B12" s="1" t="s">
        <v>4</v>
      </c>
      <c r="C12" s="77" t="s">
        <v>49</v>
      </c>
      <c r="D12" s="4" t="s">
        <v>55</v>
      </c>
      <c r="E12" s="4" t="s">
        <v>54</v>
      </c>
      <c r="F12" s="5" t="s">
        <v>57</v>
      </c>
      <c r="G12" s="5" t="s">
        <v>64</v>
      </c>
      <c r="H12" s="5" t="s">
        <v>52</v>
      </c>
      <c r="I12" s="5" t="s">
        <v>61</v>
      </c>
      <c r="J12" s="5" t="s">
        <v>60</v>
      </c>
      <c r="K12" s="5" t="s">
        <v>103</v>
      </c>
      <c r="L12" s="5"/>
      <c r="M12" s="5"/>
      <c r="N12" s="5"/>
      <c r="O12" s="5"/>
      <c r="P12" s="5"/>
      <c r="Q12" s="5"/>
      <c r="R12" s="5"/>
      <c r="S12" s="5"/>
      <c r="T12" s="93"/>
      <c r="U12" s="94"/>
      <c r="V12" s="97"/>
      <c r="W12" s="7" t="s">
        <v>65</v>
      </c>
      <c r="X12" s="7" t="s">
        <v>51</v>
      </c>
      <c r="Z12" s="9"/>
      <c r="AA12" s="9"/>
      <c r="AB12" s="9"/>
      <c r="AC12" s="9"/>
      <c r="AD12" s="9"/>
      <c r="AF12" s="63"/>
    </row>
    <row r="13" spans="1:32" x14ac:dyDescent="0.3">
      <c r="A13" s="75">
        <v>43459</v>
      </c>
      <c r="B13" s="1" t="s">
        <v>5</v>
      </c>
      <c r="C13" s="77" t="s">
        <v>82</v>
      </c>
      <c r="D13" s="77" t="s">
        <v>82</v>
      </c>
      <c r="E13" s="77" t="s">
        <v>82</v>
      </c>
      <c r="F13" s="77" t="s">
        <v>82</v>
      </c>
      <c r="G13" s="77" t="s">
        <v>82</v>
      </c>
      <c r="H13" s="77" t="s">
        <v>82</v>
      </c>
      <c r="I13" s="77" t="s">
        <v>82</v>
      </c>
      <c r="J13" s="77" t="s">
        <v>82</v>
      </c>
      <c r="K13" s="77" t="s">
        <v>82</v>
      </c>
      <c r="L13" s="77"/>
      <c r="M13" s="77"/>
      <c r="N13" s="77" t="s">
        <v>82</v>
      </c>
      <c r="O13" s="77" t="s">
        <v>82</v>
      </c>
      <c r="P13" s="5"/>
      <c r="Q13" s="5"/>
      <c r="R13" s="5"/>
      <c r="S13" s="5"/>
      <c r="T13" s="93"/>
      <c r="U13" s="94"/>
      <c r="V13" s="97"/>
      <c r="W13" s="7"/>
      <c r="X13" s="7"/>
      <c r="Z13" s="9"/>
      <c r="AA13" s="9"/>
      <c r="AB13" s="9"/>
      <c r="AC13" s="9"/>
      <c r="AD13" s="9"/>
      <c r="AF13" s="63"/>
    </row>
    <row r="14" spans="1:32" x14ac:dyDescent="0.3">
      <c r="A14" s="75">
        <v>43460</v>
      </c>
      <c r="B14" s="1" t="s">
        <v>6</v>
      </c>
      <c r="C14" s="77" t="s">
        <v>82</v>
      </c>
      <c r="D14" s="77" t="s">
        <v>82</v>
      </c>
      <c r="E14" s="77" t="s">
        <v>82</v>
      </c>
      <c r="F14" s="77" t="s">
        <v>82</v>
      </c>
      <c r="G14" s="77" t="s">
        <v>82</v>
      </c>
      <c r="H14" s="77" t="s">
        <v>82</v>
      </c>
      <c r="I14" s="77" t="s">
        <v>82</v>
      </c>
      <c r="J14" s="77" t="s">
        <v>82</v>
      </c>
      <c r="K14" s="77" t="s">
        <v>82</v>
      </c>
      <c r="L14" s="77"/>
      <c r="M14" s="77"/>
      <c r="N14" s="77" t="s">
        <v>82</v>
      </c>
      <c r="O14" s="77" t="s">
        <v>82</v>
      </c>
      <c r="P14" s="5"/>
      <c r="Q14" s="5"/>
      <c r="R14" s="5"/>
      <c r="S14" s="5"/>
      <c r="T14" s="93"/>
      <c r="U14" s="94"/>
      <c r="V14" s="97"/>
      <c r="W14" s="7"/>
      <c r="X14" s="7"/>
      <c r="Z14" s="9"/>
      <c r="AA14" s="9"/>
      <c r="AB14" s="9"/>
      <c r="AC14" s="9"/>
      <c r="AD14" s="9"/>
      <c r="AF14" s="63"/>
    </row>
    <row r="15" spans="1:32" x14ac:dyDescent="0.3">
      <c r="A15" s="75">
        <v>43461</v>
      </c>
      <c r="B15" s="1" t="s">
        <v>7</v>
      </c>
      <c r="C15" s="77" t="s">
        <v>51</v>
      </c>
      <c r="D15" s="4" t="s">
        <v>55</v>
      </c>
      <c r="E15" s="4" t="s">
        <v>54</v>
      </c>
      <c r="F15" s="5" t="s">
        <v>57</v>
      </c>
      <c r="G15" s="5" t="s">
        <v>64</v>
      </c>
      <c r="H15" s="5" t="s">
        <v>58</v>
      </c>
      <c r="I15" s="5" t="s">
        <v>83</v>
      </c>
      <c r="J15" s="5" t="s">
        <v>62</v>
      </c>
      <c r="K15" s="5" t="s">
        <v>103</v>
      </c>
      <c r="L15" s="5"/>
      <c r="M15" s="5"/>
      <c r="N15" s="5"/>
      <c r="O15" s="5"/>
      <c r="P15" s="5"/>
      <c r="Q15" s="5"/>
      <c r="R15" s="5"/>
      <c r="S15" s="5"/>
      <c r="T15" s="93"/>
      <c r="U15" s="94"/>
      <c r="V15" s="97"/>
      <c r="W15" s="7"/>
      <c r="X15" s="7"/>
      <c r="Z15" s="9"/>
      <c r="AA15" s="9"/>
      <c r="AB15" s="9"/>
      <c r="AC15" s="9"/>
      <c r="AD15" s="9"/>
      <c r="AF15" s="63"/>
    </row>
    <row r="16" spans="1:32" x14ac:dyDescent="0.3">
      <c r="A16" s="75">
        <v>43462</v>
      </c>
      <c r="B16" s="1" t="s">
        <v>8</v>
      </c>
      <c r="C16" s="77" t="s">
        <v>51</v>
      </c>
      <c r="D16" s="4" t="s">
        <v>55</v>
      </c>
      <c r="E16" s="4" t="s">
        <v>54</v>
      </c>
      <c r="F16" s="5" t="s">
        <v>57</v>
      </c>
      <c r="G16" s="5" t="s">
        <v>58</v>
      </c>
      <c r="H16" s="5" t="s">
        <v>52</v>
      </c>
      <c r="I16" s="5" t="s">
        <v>61</v>
      </c>
      <c r="J16" s="5" t="s">
        <v>64</v>
      </c>
      <c r="K16" s="5" t="s">
        <v>103</v>
      </c>
      <c r="L16" s="5"/>
      <c r="M16" s="5"/>
      <c r="N16" s="5"/>
      <c r="O16" s="5"/>
      <c r="P16" s="5"/>
      <c r="Q16" s="5"/>
      <c r="R16" s="5"/>
      <c r="S16" s="5"/>
      <c r="T16" s="93"/>
      <c r="U16" s="94"/>
      <c r="V16" s="97"/>
      <c r="W16" s="7"/>
      <c r="X16" s="7"/>
      <c r="Z16" s="9"/>
      <c r="AA16" s="9"/>
      <c r="AB16" s="9"/>
      <c r="AC16" s="9"/>
      <c r="AD16" s="9"/>
      <c r="AF16" s="63"/>
    </row>
    <row r="17" spans="1:33" x14ac:dyDescent="0.3">
      <c r="A17" s="79">
        <v>43465</v>
      </c>
      <c r="B17" s="80" t="s">
        <v>4</v>
      </c>
      <c r="C17" s="81" t="s">
        <v>51</v>
      </c>
      <c r="D17" s="82" t="s">
        <v>55</v>
      </c>
      <c r="E17" s="82" t="s">
        <v>54</v>
      </c>
      <c r="F17" s="83" t="s">
        <v>109</v>
      </c>
      <c r="G17" s="83" t="s">
        <v>60</v>
      </c>
      <c r="H17" s="83" t="s">
        <v>58</v>
      </c>
      <c r="I17" s="83" t="s">
        <v>61</v>
      </c>
      <c r="J17" s="83" t="s">
        <v>64</v>
      </c>
      <c r="K17" s="83"/>
      <c r="L17" s="83"/>
      <c r="M17" s="83"/>
      <c r="N17" s="83"/>
      <c r="O17" s="83"/>
      <c r="P17" s="83"/>
      <c r="Q17" s="83"/>
      <c r="R17" s="83"/>
      <c r="S17" s="83"/>
      <c r="T17" s="93"/>
      <c r="U17" s="94"/>
      <c r="V17" s="97"/>
      <c r="W17" s="84"/>
      <c r="X17" s="84"/>
      <c r="Z17" s="85"/>
      <c r="AA17" s="85"/>
      <c r="AB17" s="85"/>
      <c r="AC17" s="85"/>
      <c r="AD17" s="85"/>
      <c r="AF17" s="86"/>
    </row>
    <row r="18" spans="1:33" s="73" customFormat="1" x14ac:dyDescent="0.3">
      <c r="A18" s="79">
        <v>43466</v>
      </c>
      <c r="B18" s="80" t="s">
        <v>5</v>
      </c>
      <c r="C18" s="90" t="s">
        <v>82</v>
      </c>
      <c r="D18" s="90" t="s">
        <v>82</v>
      </c>
      <c r="E18" s="90" t="s">
        <v>82</v>
      </c>
      <c r="F18" s="90" t="s">
        <v>82</v>
      </c>
      <c r="G18" s="90" t="s">
        <v>82</v>
      </c>
      <c r="H18" s="90" t="s">
        <v>82</v>
      </c>
      <c r="I18" s="90" t="s">
        <v>82</v>
      </c>
      <c r="J18" s="90" t="s">
        <v>82</v>
      </c>
      <c r="K18" s="92"/>
      <c r="L18" s="92"/>
      <c r="M18" s="92"/>
      <c r="N18" s="92"/>
      <c r="O18" s="92"/>
      <c r="P18" s="92"/>
      <c r="Q18" s="92"/>
      <c r="R18" s="92"/>
      <c r="S18" s="92"/>
      <c r="T18" s="93"/>
      <c r="U18" s="94"/>
      <c r="V18" s="97"/>
      <c r="W18" s="7"/>
      <c r="X18" s="7"/>
      <c r="Z18" s="9"/>
      <c r="AA18" s="9"/>
      <c r="AB18" s="9"/>
      <c r="AC18" s="9"/>
      <c r="AD18" s="9"/>
      <c r="AF18" s="63"/>
      <c r="AG18" s="87"/>
    </row>
    <row r="19" spans="1:33" s="73" customFormat="1" x14ac:dyDescent="0.3">
      <c r="A19" s="79">
        <v>43467</v>
      </c>
      <c r="B19" s="80" t="s">
        <v>6</v>
      </c>
      <c r="C19" s="4" t="s">
        <v>91</v>
      </c>
      <c r="D19" s="82" t="s">
        <v>55</v>
      </c>
      <c r="E19" s="4" t="s">
        <v>50</v>
      </c>
      <c r="F19" s="5" t="s">
        <v>109</v>
      </c>
      <c r="G19" s="5" t="s">
        <v>60</v>
      </c>
      <c r="H19" s="5" t="s">
        <v>58</v>
      </c>
      <c r="I19" s="5" t="s">
        <v>61</v>
      </c>
      <c r="J19" s="5" t="s">
        <v>64</v>
      </c>
      <c r="K19" s="5"/>
      <c r="L19" s="5"/>
      <c r="M19" s="5"/>
      <c r="N19" s="5"/>
      <c r="O19" s="5"/>
      <c r="P19" s="5"/>
      <c r="Q19" s="5"/>
      <c r="R19" s="5"/>
      <c r="S19" s="5"/>
      <c r="T19" s="93"/>
      <c r="U19" s="94"/>
      <c r="V19" s="97"/>
      <c r="W19" s="7"/>
      <c r="X19" s="7" t="s">
        <v>51</v>
      </c>
      <c r="Z19" s="9"/>
      <c r="AA19" s="9"/>
      <c r="AB19" s="9"/>
      <c r="AC19" s="9"/>
      <c r="AD19" s="9"/>
      <c r="AF19" s="63"/>
      <c r="AG19" s="87"/>
    </row>
    <row r="20" spans="1:33" s="73" customFormat="1" x14ac:dyDescent="0.3">
      <c r="A20" s="79">
        <v>43468</v>
      </c>
      <c r="B20" s="80" t="s">
        <v>7</v>
      </c>
      <c r="C20" s="4" t="s">
        <v>51</v>
      </c>
      <c r="D20" s="82" t="s">
        <v>55</v>
      </c>
      <c r="E20" s="4" t="s">
        <v>54</v>
      </c>
      <c r="F20" s="5" t="s">
        <v>57</v>
      </c>
      <c r="G20" s="5" t="s">
        <v>60</v>
      </c>
      <c r="H20" s="5" t="s">
        <v>58</v>
      </c>
      <c r="I20" s="5" t="s">
        <v>61</v>
      </c>
      <c r="J20" s="5" t="s">
        <v>64</v>
      </c>
      <c r="K20" s="5"/>
      <c r="L20" s="5"/>
      <c r="M20" s="5"/>
      <c r="N20" s="5"/>
      <c r="O20" s="5"/>
      <c r="P20" s="5"/>
      <c r="Q20" s="5"/>
      <c r="R20" s="5"/>
      <c r="S20" s="5"/>
      <c r="T20" s="93"/>
      <c r="U20" s="94"/>
      <c r="V20" s="97"/>
      <c r="W20" s="7"/>
      <c r="X20" s="7"/>
      <c r="Z20" s="9"/>
      <c r="AA20" s="9"/>
      <c r="AB20" s="9"/>
      <c r="AC20" s="9"/>
      <c r="AD20" s="9"/>
      <c r="AF20" s="63"/>
      <c r="AG20" s="87"/>
    </row>
    <row r="21" spans="1:33" s="73" customFormat="1" x14ac:dyDescent="0.3">
      <c r="A21" s="79">
        <v>43469</v>
      </c>
      <c r="B21" s="80" t="s">
        <v>8</v>
      </c>
      <c r="C21" s="4" t="s">
        <v>51</v>
      </c>
      <c r="D21" s="82" t="s">
        <v>55</v>
      </c>
      <c r="E21" s="4" t="s">
        <v>54</v>
      </c>
      <c r="F21" s="5" t="s">
        <v>57</v>
      </c>
      <c r="G21" s="5" t="s">
        <v>60</v>
      </c>
      <c r="H21" s="92" t="s">
        <v>52</v>
      </c>
      <c r="I21" s="5" t="s">
        <v>61</v>
      </c>
      <c r="J21" s="5" t="s">
        <v>64</v>
      </c>
      <c r="K21" s="5"/>
      <c r="L21" s="5"/>
      <c r="M21" s="5"/>
      <c r="N21" s="5"/>
      <c r="O21" s="5"/>
      <c r="P21" s="5"/>
      <c r="Q21" s="5"/>
      <c r="R21" s="5"/>
      <c r="S21" s="5"/>
      <c r="T21" s="93"/>
      <c r="U21" s="94"/>
      <c r="V21" s="97"/>
      <c r="W21" s="7"/>
      <c r="X21" s="7"/>
      <c r="Z21" s="9"/>
      <c r="AA21" s="9"/>
      <c r="AB21" s="9"/>
      <c r="AC21" s="9"/>
      <c r="AD21" s="9"/>
      <c r="AF21" s="63"/>
      <c r="AG21" s="87"/>
    </row>
    <row r="22" spans="1:33" s="73" customFormat="1" x14ac:dyDescent="0.3">
      <c r="A22" s="79">
        <v>43472</v>
      </c>
      <c r="B22" s="80" t="s">
        <v>4</v>
      </c>
      <c r="C22" s="4" t="s">
        <v>55</v>
      </c>
      <c r="D22" s="4" t="s">
        <v>77</v>
      </c>
      <c r="E22" s="4" t="s">
        <v>75</v>
      </c>
      <c r="F22" s="5" t="s">
        <v>57</v>
      </c>
      <c r="G22" s="5" t="s">
        <v>103</v>
      </c>
      <c r="H22" s="5" t="s">
        <v>60</v>
      </c>
      <c r="I22" s="5" t="s">
        <v>84</v>
      </c>
      <c r="J22" s="5" t="s">
        <v>65</v>
      </c>
      <c r="K22" s="5"/>
      <c r="L22" s="5" t="s">
        <v>52</v>
      </c>
      <c r="M22" s="5" t="s">
        <v>85</v>
      </c>
      <c r="N22" s="5" t="s">
        <v>94</v>
      </c>
      <c r="O22" s="5"/>
      <c r="P22" s="5"/>
      <c r="Q22" s="5"/>
      <c r="R22" s="5"/>
      <c r="S22" s="5"/>
      <c r="T22" s="93"/>
      <c r="U22" s="94"/>
      <c r="V22" s="97"/>
      <c r="W22" s="7"/>
      <c r="X22" s="7" t="s">
        <v>80</v>
      </c>
      <c r="Z22" s="9"/>
      <c r="AA22" s="9"/>
      <c r="AB22" s="9"/>
      <c r="AC22" s="9"/>
      <c r="AD22" s="9"/>
      <c r="AF22" s="63"/>
      <c r="AG22" s="87"/>
    </row>
    <row r="23" spans="1:33" s="73" customFormat="1" x14ac:dyDescent="0.3">
      <c r="A23" s="79">
        <v>43473</v>
      </c>
      <c r="B23" s="80" t="s">
        <v>5</v>
      </c>
      <c r="C23" s="4" t="s">
        <v>55</v>
      </c>
      <c r="D23" s="4" t="s">
        <v>77</v>
      </c>
      <c r="E23" s="4" t="s">
        <v>50</v>
      </c>
      <c r="F23" s="5" t="s">
        <v>57</v>
      </c>
      <c r="G23" s="5" t="s">
        <v>103</v>
      </c>
      <c r="H23" s="5" t="s">
        <v>60</v>
      </c>
      <c r="I23" s="5" t="s">
        <v>84</v>
      </c>
      <c r="J23" s="5" t="s">
        <v>65</v>
      </c>
      <c r="K23" s="5"/>
      <c r="L23" s="5" t="s">
        <v>85</v>
      </c>
      <c r="M23" s="5" t="s">
        <v>52</v>
      </c>
      <c r="N23" s="5" t="s">
        <v>93</v>
      </c>
      <c r="O23" s="5"/>
      <c r="P23" s="5"/>
      <c r="Q23" s="5"/>
      <c r="R23" s="5"/>
      <c r="S23" s="5"/>
      <c r="T23" s="93"/>
      <c r="U23" s="94"/>
      <c r="V23" s="97"/>
      <c r="W23" s="7"/>
      <c r="X23" s="7"/>
      <c r="Z23" s="9"/>
      <c r="AA23" s="9"/>
      <c r="AB23" s="9"/>
      <c r="AC23" s="9"/>
      <c r="AD23" s="9"/>
      <c r="AF23" s="63"/>
      <c r="AG23" s="87"/>
    </row>
    <row r="24" spans="1:33" s="73" customFormat="1" x14ac:dyDescent="0.3">
      <c r="A24" s="79">
        <v>43474</v>
      </c>
      <c r="B24" s="80" t="s">
        <v>6</v>
      </c>
      <c r="C24" s="4" t="s">
        <v>55</v>
      </c>
      <c r="D24" s="4" t="s">
        <v>80</v>
      </c>
      <c r="E24" s="4" t="s">
        <v>50</v>
      </c>
      <c r="F24" s="5" t="s">
        <v>57</v>
      </c>
      <c r="G24" s="5" t="s">
        <v>103</v>
      </c>
      <c r="H24" s="5" t="s">
        <v>60</v>
      </c>
      <c r="I24" s="5" t="s">
        <v>77</v>
      </c>
      <c r="J24" s="5" t="s">
        <v>65</v>
      </c>
      <c r="K24" s="5"/>
      <c r="L24" s="5" t="s">
        <v>52</v>
      </c>
      <c r="M24" s="5" t="s">
        <v>85</v>
      </c>
      <c r="N24" s="5" t="s">
        <v>52</v>
      </c>
      <c r="O24" s="5"/>
      <c r="P24" s="5"/>
      <c r="Q24" s="5"/>
      <c r="R24" s="5"/>
      <c r="S24" s="5"/>
      <c r="T24" s="93"/>
      <c r="U24" s="94"/>
      <c r="V24" s="97"/>
      <c r="W24" s="7"/>
      <c r="X24" s="7" t="s">
        <v>84</v>
      </c>
      <c r="Z24" s="9"/>
      <c r="AA24" s="9"/>
      <c r="AB24" s="9"/>
      <c r="AC24" s="9"/>
      <c r="AD24" s="9"/>
      <c r="AF24" s="63"/>
      <c r="AG24" s="87"/>
    </row>
    <row r="25" spans="1:33" s="73" customFormat="1" x14ac:dyDescent="0.3">
      <c r="A25" s="79">
        <v>43475</v>
      </c>
      <c r="B25" s="80" t="s">
        <v>7</v>
      </c>
      <c r="C25" s="4" t="s">
        <v>55</v>
      </c>
      <c r="D25" s="4" t="s">
        <v>80</v>
      </c>
      <c r="E25" s="4" t="s">
        <v>77</v>
      </c>
      <c r="F25" s="5" t="s">
        <v>57</v>
      </c>
      <c r="G25" s="5" t="s">
        <v>103</v>
      </c>
      <c r="H25" s="5" t="s">
        <v>60</v>
      </c>
      <c r="I25" s="5" t="s">
        <v>84</v>
      </c>
      <c r="J25" s="5" t="s">
        <v>65</v>
      </c>
      <c r="K25" s="5"/>
      <c r="L25" s="5" t="s">
        <v>52</v>
      </c>
      <c r="M25" s="5" t="s">
        <v>85</v>
      </c>
      <c r="N25" s="5" t="s">
        <v>95</v>
      </c>
      <c r="O25" s="5"/>
      <c r="P25" s="5"/>
      <c r="Q25" s="5"/>
      <c r="R25" s="5"/>
      <c r="S25" s="5"/>
      <c r="T25" s="93"/>
      <c r="U25" s="94"/>
      <c r="V25" s="97"/>
      <c r="W25" s="7"/>
      <c r="X25" s="7"/>
      <c r="Z25" s="9"/>
      <c r="AA25" s="9"/>
      <c r="AB25" s="9"/>
      <c r="AC25" s="9"/>
      <c r="AD25" s="9"/>
      <c r="AF25" s="63"/>
      <c r="AG25" s="87"/>
    </row>
    <row r="26" spans="1:33" s="73" customFormat="1" x14ac:dyDescent="0.3">
      <c r="A26" s="79">
        <v>43476</v>
      </c>
      <c r="B26" s="80" t="s">
        <v>8</v>
      </c>
      <c r="C26" s="4" t="s">
        <v>55</v>
      </c>
      <c r="D26" s="4" t="s">
        <v>80</v>
      </c>
      <c r="E26" s="4" t="s">
        <v>77</v>
      </c>
      <c r="F26" s="5" t="s">
        <v>57</v>
      </c>
      <c r="G26" s="5" t="s">
        <v>103</v>
      </c>
      <c r="H26" s="5" t="s">
        <v>52</v>
      </c>
      <c r="I26" s="5" t="s">
        <v>84</v>
      </c>
      <c r="J26" s="5" t="s">
        <v>60</v>
      </c>
      <c r="K26" s="5"/>
      <c r="L26" s="5" t="s">
        <v>52</v>
      </c>
      <c r="M26" s="5" t="s">
        <v>52</v>
      </c>
      <c r="N26" s="5" t="s">
        <v>93</v>
      </c>
      <c r="O26" s="5"/>
      <c r="P26" s="5"/>
      <c r="Q26" s="5"/>
      <c r="R26" s="5"/>
      <c r="S26" s="5"/>
      <c r="T26" s="93" t="s">
        <v>85</v>
      </c>
      <c r="U26" s="94"/>
      <c r="V26" s="97"/>
      <c r="W26" s="7"/>
      <c r="X26" s="7" t="s">
        <v>65</v>
      </c>
      <c r="Z26" s="9"/>
      <c r="AA26" s="9"/>
      <c r="AB26" s="9"/>
      <c r="AC26" s="9"/>
      <c r="AD26" s="9"/>
      <c r="AF26" s="63"/>
      <c r="AG26" s="87"/>
    </row>
    <row r="27" spans="1:33" s="73" customFormat="1" x14ac:dyDescent="0.3">
      <c r="A27" s="79">
        <v>43479</v>
      </c>
      <c r="B27" s="80" t="s">
        <v>4</v>
      </c>
      <c r="C27" s="4" t="s">
        <v>55</v>
      </c>
      <c r="D27" s="4" t="s">
        <v>80</v>
      </c>
      <c r="E27" s="4" t="s">
        <v>77</v>
      </c>
      <c r="F27" s="5" t="s">
        <v>57</v>
      </c>
      <c r="G27" s="5" t="s">
        <v>103</v>
      </c>
      <c r="H27" s="5" t="s">
        <v>60</v>
      </c>
      <c r="I27" s="5" t="s">
        <v>84</v>
      </c>
      <c r="J27" s="5" t="s">
        <v>65</v>
      </c>
      <c r="K27" s="5"/>
      <c r="L27" s="5" t="s">
        <v>52</v>
      </c>
      <c r="M27" s="5" t="s">
        <v>52</v>
      </c>
      <c r="N27" s="5" t="s">
        <v>97</v>
      </c>
      <c r="O27" s="5"/>
      <c r="P27" s="5"/>
      <c r="Q27" s="5"/>
      <c r="R27" s="5"/>
      <c r="S27" s="5"/>
      <c r="T27" s="93" t="s">
        <v>85</v>
      </c>
      <c r="U27" s="94"/>
      <c r="V27" s="97"/>
      <c r="W27" s="7"/>
      <c r="X27" s="7"/>
      <c r="Z27" s="9"/>
      <c r="AA27" s="9"/>
      <c r="AB27" s="9"/>
      <c r="AC27" s="9"/>
      <c r="AD27" s="9"/>
      <c r="AF27" s="63"/>
      <c r="AG27" s="87"/>
    </row>
    <row r="28" spans="1:33" s="73" customFormat="1" x14ac:dyDescent="0.3">
      <c r="A28" s="79">
        <v>43480</v>
      </c>
      <c r="B28" s="80" t="s">
        <v>5</v>
      </c>
      <c r="C28" s="4" t="s">
        <v>77</v>
      </c>
      <c r="D28" s="4" t="s">
        <v>80</v>
      </c>
      <c r="E28" s="4" t="s">
        <v>50</v>
      </c>
      <c r="F28" s="5" t="s">
        <v>64</v>
      </c>
      <c r="G28" s="5" t="s">
        <v>103</v>
      </c>
      <c r="H28" s="5" t="s">
        <v>60</v>
      </c>
      <c r="I28" s="5" t="s">
        <v>84</v>
      </c>
      <c r="J28" s="5" t="s">
        <v>65</v>
      </c>
      <c r="K28" s="5"/>
      <c r="L28" s="5"/>
      <c r="M28" s="5" t="s">
        <v>52</v>
      </c>
      <c r="N28" s="5" t="s">
        <v>97</v>
      </c>
      <c r="O28" s="5"/>
      <c r="P28" s="5"/>
      <c r="Q28" s="5"/>
      <c r="R28" s="5"/>
      <c r="S28" s="5"/>
      <c r="T28" s="93" t="s">
        <v>85</v>
      </c>
      <c r="U28" s="94"/>
      <c r="V28" s="97"/>
      <c r="W28" s="7"/>
      <c r="X28" s="7" t="s">
        <v>55</v>
      </c>
      <c r="Z28" s="9"/>
      <c r="AA28" s="9"/>
      <c r="AB28" s="9"/>
      <c r="AC28" s="9"/>
      <c r="AD28" s="9"/>
      <c r="AF28" s="63"/>
      <c r="AG28" s="87"/>
    </row>
    <row r="29" spans="1:33" s="73" customFormat="1" x14ac:dyDescent="0.3">
      <c r="A29" s="79">
        <v>43481</v>
      </c>
      <c r="B29" s="80" t="s">
        <v>6</v>
      </c>
      <c r="C29" s="4" t="s">
        <v>55</v>
      </c>
      <c r="D29" s="4" t="s">
        <v>80</v>
      </c>
      <c r="E29" s="4" t="s">
        <v>50</v>
      </c>
      <c r="F29" s="5" t="s">
        <v>57</v>
      </c>
      <c r="G29" s="5" t="s">
        <v>103</v>
      </c>
      <c r="H29" s="5" t="s">
        <v>60</v>
      </c>
      <c r="I29" s="5" t="s">
        <v>84</v>
      </c>
      <c r="J29" s="5" t="s">
        <v>65</v>
      </c>
      <c r="K29" s="5"/>
      <c r="L29" s="5"/>
      <c r="M29" s="5" t="s">
        <v>52</v>
      </c>
      <c r="N29" s="5" t="s">
        <v>97</v>
      </c>
      <c r="O29" s="5"/>
      <c r="P29" s="5"/>
      <c r="Q29" s="5"/>
      <c r="R29" s="5"/>
      <c r="S29" s="5"/>
      <c r="T29" s="93" t="s">
        <v>85</v>
      </c>
      <c r="U29" s="94"/>
      <c r="V29" s="97"/>
      <c r="W29" s="7"/>
      <c r="X29" s="7" t="s">
        <v>77</v>
      </c>
      <c r="Z29" s="9"/>
      <c r="AA29" s="9"/>
      <c r="AB29" s="9"/>
      <c r="AC29" s="9"/>
      <c r="AD29" s="9"/>
      <c r="AF29" s="63"/>
      <c r="AG29" s="87"/>
    </row>
    <row r="30" spans="1:33" s="73" customFormat="1" x14ac:dyDescent="0.3">
      <c r="A30" s="79">
        <v>43482</v>
      </c>
      <c r="B30" s="80" t="s">
        <v>7</v>
      </c>
      <c r="C30" s="4" t="s">
        <v>55</v>
      </c>
      <c r="D30" s="4" t="s">
        <v>80</v>
      </c>
      <c r="E30" s="4" t="s">
        <v>96</v>
      </c>
      <c r="F30" s="5" t="s">
        <v>57</v>
      </c>
      <c r="G30" s="5" t="s">
        <v>103</v>
      </c>
      <c r="H30" s="5" t="s">
        <v>60</v>
      </c>
      <c r="I30" s="5" t="s">
        <v>84</v>
      </c>
      <c r="J30" s="5" t="s">
        <v>65</v>
      </c>
      <c r="K30" s="5"/>
      <c r="L30" s="5"/>
      <c r="M30" s="5" t="s">
        <v>77</v>
      </c>
      <c r="N30" s="5" t="s">
        <v>97</v>
      </c>
      <c r="O30" s="5"/>
      <c r="P30" s="5"/>
      <c r="Q30" s="5"/>
      <c r="R30" s="5"/>
      <c r="S30" s="5"/>
      <c r="T30" s="93" t="s">
        <v>85</v>
      </c>
      <c r="U30" s="94"/>
      <c r="V30" s="97"/>
      <c r="W30" s="7"/>
      <c r="X30" s="7"/>
      <c r="Z30" s="9"/>
      <c r="AA30" s="9"/>
      <c r="AB30" s="9"/>
      <c r="AC30" s="9"/>
      <c r="AD30" s="9"/>
      <c r="AF30" s="63"/>
      <c r="AG30" s="87"/>
    </row>
    <row r="31" spans="1:33" s="73" customFormat="1" x14ac:dyDescent="0.3">
      <c r="A31" s="79">
        <v>43483</v>
      </c>
      <c r="B31" s="80" t="s">
        <v>8</v>
      </c>
      <c r="C31" s="4" t="s">
        <v>55</v>
      </c>
      <c r="D31" s="4" t="s">
        <v>80</v>
      </c>
      <c r="E31" s="4" t="s">
        <v>77</v>
      </c>
      <c r="F31" s="5" t="s">
        <v>57</v>
      </c>
      <c r="G31" s="5" t="s">
        <v>103</v>
      </c>
      <c r="H31" s="92"/>
      <c r="I31" s="5" t="s">
        <v>84</v>
      </c>
      <c r="J31" s="5" t="s">
        <v>65</v>
      </c>
      <c r="K31" s="5"/>
      <c r="L31" s="5"/>
      <c r="M31" s="5" t="s">
        <v>52</v>
      </c>
      <c r="N31" s="5" t="s">
        <v>97</v>
      </c>
      <c r="O31" s="5"/>
      <c r="P31" s="5"/>
      <c r="Q31" s="5"/>
      <c r="R31" s="5"/>
      <c r="S31" s="5"/>
      <c r="T31" s="93" t="s">
        <v>85</v>
      </c>
      <c r="U31" s="94"/>
      <c r="V31" s="97"/>
      <c r="W31" s="7"/>
      <c r="X31" s="7"/>
      <c r="Z31" s="9"/>
      <c r="AA31" s="9"/>
      <c r="AB31" s="9"/>
      <c r="AC31" s="9"/>
      <c r="AD31" s="9"/>
      <c r="AF31" s="63"/>
      <c r="AG31" s="87"/>
    </row>
    <row r="32" spans="1:33" s="73" customFormat="1" x14ac:dyDescent="0.3">
      <c r="A32" s="79">
        <v>43486</v>
      </c>
      <c r="B32" s="80" t="s">
        <v>4</v>
      </c>
      <c r="C32" s="4" t="s">
        <v>77</v>
      </c>
      <c r="D32" s="4" t="s">
        <v>80</v>
      </c>
      <c r="E32" s="4" t="s">
        <v>54</v>
      </c>
      <c r="F32" s="5" t="s">
        <v>57</v>
      </c>
      <c r="G32" s="5" t="s">
        <v>103</v>
      </c>
      <c r="H32" s="5" t="s">
        <v>60</v>
      </c>
      <c r="I32" s="5" t="s">
        <v>84</v>
      </c>
      <c r="J32" s="5" t="s">
        <v>65</v>
      </c>
      <c r="K32" s="5"/>
      <c r="L32" s="5"/>
      <c r="M32" s="5"/>
      <c r="N32" s="5" t="s">
        <v>52</v>
      </c>
      <c r="O32" s="5"/>
      <c r="P32" s="5"/>
      <c r="Q32" s="5"/>
      <c r="R32" s="5"/>
      <c r="S32" s="5"/>
      <c r="T32" s="93" t="s">
        <v>85</v>
      </c>
      <c r="U32" s="94"/>
      <c r="V32" s="97"/>
      <c r="W32" s="7"/>
      <c r="X32" s="7" t="s">
        <v>98</v>
      </c>
      <c r="Z32" s="9" t="s">
        <v>55</v>
      </c>
      <c r="AA32" s="9"/>
      <c r="AB32" s="9"/>
      <c r="AC32" s="9"/>
      <c r="AD32" s="9"/>
      <c r="AF32" s="63"/>
      <c r="AG32" s="87"/>
    </row>
    <row r="33" spans="1:33" s="73" customFormat="1" x14ac:dyDescent="0.3">
      <c r="A33" s="79">
        <v>43487</v>
      </c>
      <c r="B33" s="80" t="s">
        <v>5</v>
      </c>
      <c r="C33" s="4" t="s">
        <v>77</v>
      </c>
      <c r="D33" s="4" t="s">
        <v>80</v>
      </c>
      <c r="E33" s="4" t="s">
        <v>50</v>
      </c>
      <c r="F33" s="5" t="s">
        <v>57</v>
      </c>
      <c r="G33" s="5" t="s">
        <v>103</v>
      </c>
      <c r="H33" s="5" t="s">
        <v>85</v>
      </c>
      <c r="I33" s="5" t="s">
        <v>84</v>
      </c>
      <c r="J33" s="5" t="s">
        <v>65</v>
      </c>
      <c r="K33" s="5"/>
      <c r="L33" s="5"/>
      <c r="M33" s="5"/>
      <c r="N33" s="5" t="s">
        <v>101</v>
      </c>
      <c r="O33" s="5"/>
      <c r="P33" s="5"/>
      <c r="Q33" s="5"/>
      <c r="R33" s="5"/>
      <c r="S33" s="5"/>
      <c r="T33" s="93" t="s">
        <v>85</v>
      </c>
      <c r="U33" s="94"/>
      <c r="V33" s="97"/>
      <c r="W33" s="7"/>
      <c r="X33" s="7" t="s">
        <v>60</v>
      </c>
      <c r="Z33" s="9" t="s">
        <v>55</v>
      </c>
      <c r="AA33" s="9"/>
      <c r="AB33" s="9"/>
      <c r="AC33" s="9"/>
      <c r="AD33" s="9"/>
      <c r="AF33" s="63"/>
      <c r="AG33" s="87"/>
    </row>
    <row r="34" spans="1:33" s="73" customFormat="1" x14ac:dyDescent="0.3">
      <c r="A34" s="79">
        <v>43488</v>
      </c>
      <c r="B34" s="80" t="s">
        <v>6</v>
      </c>
      <c r="C34" s="4" t="s">
        <v>77</v>
      </c>
      <c r="D34" s="4" t="s">
        <v>80</v>
      </c>
      <c r="E34" s="4" t="s">
        <v>50</v>
      </c>
      <c r="F34" s="5" t="s">
        <v>57</v>
      </c>
      <c r="G34" s="5" t="s">
        <v>103</v>
      </c>
      <c r="H34" s="5" t="s">
        <v>60</v>
      </c>
      <c r="I34" s="5" t="s">
        <v>84</v>
      </c>
      <c r="J34" s="5" t="s">
        <v>65</v>
      </c>
      <c r="K34" s="5"/>
      <c r="L34" s="5"/>
      <c r="M34" s="5"/>
      <c r="N34" s="5" t="s">
        <v>101</v>
      </c>
      <c r="O34" s="5"/>
      <c r="P34" s="5"/>
      <c r="Q34" s="5"/>
      <c r="R34" s="5"/>
      <c r="S34" s="5"/>
      <c r="T34" s="93"/>
      <c r="U34" s="94"/>
      <c r="V34" s="97"/>
      <c r="W34" s="7"/>
      <c r="X34" s="7" t="s">
        <v>85</v>
      </c>
      <c r="Z34" s="9" t="s">
        <v>55</v>
      </c>
      <c r="AA34" s="9"/>
      <c r="AB34" s="9"/>
      <c r="AC34" s="9"/>
      <c r="AD34" s="9"/>
      <c r="AF34" s="63"/>
      <c r="AG34" s="87"/>
    </row>
    <row r="35" spans="1:33" s="73" customFormat="1" x14ac:dyDescent="0.3">
      <c r="A35" s="79">
        <v>43489</v>
      </c>
      <c r="B35" s="80" t="s">
        <v>7</v>
      </c>
      <c r="C35" s="4" t="s">
        <v>77</v>
      </c>
      <c r="D35" s="4" t="s">
        <v>80</v>
      </c>
      <c r="E35" s="4" t="s">
        <v>54</v>
      </c>
      <c r="F35" s="5" t="s">
        <v>57</v>
      </c>
      <c r="G35" s="5" t="s">
        <v>60</v>
      </c>
      <c r="H35" s="5" t="s">
        <v>85</v>
      </c>
      <c r="I35" s="5" t="s">
        <v>84</v>
      </c>
      <c r="J35" s="5" t="s">
        <v>100</v>
      </c>
      <c r="K35" s="5"/>
      <c r="L35" s="5"/>
      <c r="M35" s="5"/>
      <c r="N35" s="5" t="s">
        <v>101</v>
      </c>
      <c r="O35" s="5"/>
      <c r="P35" s="5"/>
      <c r="Q35" s="5"/>
      <c r="R35" s="5"/>
      <c r="S35" s="5"/>
      <c r="T35" s="93" t="s">
        <v>85</v>
      </c>
      <c r="U35" s="94"/>
      <c r="V35" s="97"/>
      <c r="W35" s="7"/>
      <c r="X35" s="7" t="s">
        <v>103</v>
      </c>
      <c r="Z35" s="9" t="s">
        <v>55</v>
      </c>
      <c r="AA35" s="9"/>
      <c r="AB35" s="9"/>
      <c r="AC35" s="9"/>
      <c r="AD35" s="9"/>
      <c r="AF35" s="63"/>
      <c r="AG35" s="87"/>
    </row>
    <row r="36" spans="1:33" s="73" customFormat="1" x14ac:dyDescent="0.3">
      <c r="A36" s="79">
        <v>43490</v>
      </c>
      <c r="B36" s="80" t="s">
        <v>8</v>
      </c>
      <c r="C36" s="4" t="s">
        <v>77</v>
      </c>
      <c r="D36" s="4" t="s">
        <v>80</v>
      </c>
      <c r="E36" s="4" t="s">
        <v>54</v>
      </c>
      <c r="F36" s="5" t="s">
        <v>57</v>
      </c>
      <c r="G36" s="5" t="s">
        <v>103</v>
      </c>
      <c r="H36" s="92" t="s">
        <v>52</v>
      </c>
      <c r="I36" s="5" t="s">
        <v>84</v>
      </c>
      <c r="J36" s="5" t="s">
        <v>99</v>
      </c>
      <c r="K36" s="5"/>
      <c r="L36" s="5"/>
      <c r="M36" s="5"/>
      <c r="N36" s="5" t="s">
        <v>101</v>
      </c>
      <c r="O36" s="5"/>
      <c r="P36" s="5"/>
      <c r="Q36" s="5"/>
      <c r="R36" s="5"/>
      <c r="S36" s="5"/>
      <c r="T36" s="93" t="s">
        <v>85</v>
      </c>
      <c r="U36" s="94"/>
      <c r="V36" s="97"/>
      <c r="W36" s="7" t="s">
        <v>65</v>
      </c>
      <c r="X36" s="7"/>
      <c r="Z36" s="9" t="s">
        <v>55</v>
      </c>
      <c r="AA36" s="9"/>
      <c r="AB36" s="9"/>
      <c r="AC36" s="9"/>
      <c r="AD36" s="9"/>
      <c r="AF36" s="63"/>
      <c r="AG36" s="87"/>
    </row>
    <row r="37" spans="1:33" s="73" customFormat="1" x14ac:dyDescent="0.3">
      <c r="A37" s="79">
        <v>43493</v>
      </c>
      <c r="B37" s="80" t="s">
        <v>4</v>
      </c>
      <c r="C37" s="91" t="s">
        <v>82</v>
      </c>
      <c r="D37" s="91" t="s">
        <v>82</v>
      </c>
      <c r="E37" s="91" t="s">
        <v>82</v>
      </c>
      <c r="F37" s="91" t="s">
        <v>82</v>
      </c>
      <c r="G37" s="91" t="s">
        <v>82</v>
      </c>
      <c r="H37" s="91" t="s">
        <v>82</v>
      </c>
      <c r="I37" s="91" t="s">
        <v>82</v>
      </c>
      <c r="J37" s="91" t="s">
        <v>82</v>
      </c>
      <c r="K37" s="91" t="s">
        <v>82</v>
      </c>
      <c r="L37" s="91" t="s">
        <v>82</v>
      </c>
      <c r="M37" s="91" t="s">
        <v>82</v>
      </c>
      <c r="N37" s="91" t="s">
        <v>82</v>
      </c>
      <c r="O37" s="91" t="s">
        <v>82</v>
      </c>
      <c r="P37" s="91" t="s">
        <v>82</v>
      </c>
      <c r="Q37" s="91" t="s">
        <v>82</v>
      </c>
      <c r="R37" s="91" t="s">
        <v>82</v>
      </c>
      <c r="S37" s="91" t="s">
        <v>82</v>
      </c>
      <c r="T37" s="91" t="s">
        <v>82</v>
      </c>
      <c r="U37" s="91" t="s">
        <v>82</v>
      </c>
      <c r="V37" s="98"/>
      <c r="W37" s="7" t="s">
        <v>60</v>
      </c>
      <c r="X37" s="7" t="s">
        <v>52</v>
      </c>
      <c r="Z37" s="9"/>
      <c r="AA37" s="9"/>
      <c r="AB37" s="9"/>
      <c r="AC37" s="9"/>
      <c r="AD37" s="9"/>
      <c r="AF37" s="63"/>
      <c r="AG37" s="87"/>
    </row>
    <row r="38" spans="1:33" s="73" customFormat="1" x14ac:dyDescent="0.3">
      <c r="A38" s="79">
        <v>43494</v>
      </c>
      <c r="B38" s="80" t="s">
        <v>5</v>
      </c>
      <c r="C38" s="4" t="s">
        <v>55</v>
      </c>
      <c r="D38" s="4" t="s">
        <v>80</v>
      </c>
      <c r="E38" s="4" t="s">
        <v>50</v>
      </c>
      <c r="F38" s="5" t="s">
        <v>57</v>
      </c>
      <c r="G38" s="5" t="s">
        <v>103</v>
      </c>
      <c r="H38" s="5" t="s">
        <v>85</v>
      </c>
      <c r="I38" s="5" t="s">
        <v>84</v>
      </c>
      <c r="J38" s="5" t="s">
        <v>65</v>
      </c>
      <c r="K38" s="5"/>
      <c r="L38" s="5"/>
      <c r="M38" s="5"/>
      <c r="N38" s="5"/>
      <c r="O38" s="5"/>
      <c r="P38" s="5"/>
      <c r="Q38" s="5"/>
      <c r="R38" s="5"/>
      <c r="S38" s="5"/>
      <c r="T38" s="93"/>
      <c r="U38" s="94" t="s">
        <v>52</v>
      </c>
      <c r="V38" s="97"/>
      <c r="W38" s="7" t="s">
        <v>60</v>
      </c>
      <c r="X38" s="7"/>
      <c r="Z38" s="9"/>
      <c r="AA38" s="9"/>
      <c r="AB38" s="9"/>
      <c r="AC38" s="9"/>
      <c r="AD38" s="9"/>
      <c r="AF38" s="63"/>
      <c r="AG38" s="87"/>
    </row>
    <row r="39" spans="1:33" s="73" customFormat="1" x14ac:dyDescent="0.3">
      <c r="A39" s="79">
        <v>43495</v>
      </c>
      <c r="B39" s="80" t="s">
        <v>6</v>
      </c>
      <c r="C39" s="4" t="s">
        <v>55</v>
      </c>
      <c r="D39" s="4" t="s">
        <v>80</v>
      </c>
      <c r="E39" s="4" t="s">
        <v>50</v>
      </c>
      <c r="F39" s="5" t="s">
        <v>57</v>
      </c>
      <c r="G39" s="5" t="s">
        <v>103</v>
      </c>
      <c r="H39" s="5" t="s">
        <v>85</v>
      </c>
      <c r="I39" s="5" t="s">
        <v>84</v>
      </c>
      <c r="J39" s="5" t="s">
        <v>65</v>
      </c>
      <c r="K39" s="5"/>
      <c r="L39" s="5"/>
      <c r="M39" s="5"/>
      <c r="N39" s="5"/>
      <c r="O39" s="5"/>
      <c r="P39" s="5"/>
      <c r="Q39" s="5"/>
      <c r="R39" s="5"/>
      <c r="S39" s="5"/>
      <c r="T39" s="93"/>
      <c r="U39" s="94" t="s">
        <v>52</v>
      </c>
      <c r="V39" s="97"/>
      <c r="W39" s="7" t="s">
        <v>60</v>
      </c>
      <c r="X39" s="7"/>
      <c r="Z39" s="9"/>
      <c r="AA39" s="9"/>
      <c r="AB39" s="9"/>
      <c r="AC39" s="9"/>
      <c r="AD39" s="9"/>
      <c r="AF39" s="63"/>
      <c r="AG39" s="87"/>
    </row>
    <row r="40" spans="1:33" s="73" customFormat="1" x14ac:dyDescent="0.3">
      <c r="A40" s="79">
        <v>43496</v>
      </c>
      <c r="B40" s="80" t="s">
        <v>7</v>
      </c>
      <c r="C40" s="4" t="s">
        <v>55</v>
      </c>
      <c r="D40" s="4" t="s">
        <v>80</v>
      </c>
      <c r="E40" s="4" t="s">
        <v>54</v>
      </c>
      <c r="F40" s="5" t="s">
        <v>57</v>
      </c>
      <c r="G40" s="5" t="s">
        <v>99</v>
      </c>
      <c r="H40" s="5" t="s">
        <v>85</v>
      </c>
      <c r="I40" s="5" t="s">
        <v>84</v>
      </c>
      <c r="J40" s="5" t="s">
        <v>65</v>
      </c>
      <c r="K40" s="5"/>
      <c r="L40" s="5"/>
      <c r="M40" s="5"/>
      <c r="N40" s="5"/>
      <c r="O40" s="5"/>
      <c r="P40" s="5"/>
      <c r="Q40" s="5"/>
      <c r="R40" s="5"/>
      <c r="S40" s="5"/>
      <c r="T40" s="93"/>
      <c r="U40" s="94" t="s">
        <v>52</v>
      </c>
      <c r="V40" s="97"/>
      <c r="W40" s="7" t="s">
        <v>60</v>
      </c>
      <c r="X40" s="7"/>
      <c r="Z40" s="9"/>
      <c r="AA40" s="9"/>
      <c r="AB40" s="9"/>
      <c r="AC40" s="9"/>
      <c r="AD40" s="9"/>
      <c r="AF40" s="63"/>
      <c r="AG40" s="87"/>
    </row>
    <row r="41" spans="1:33" s="73" customFormat="1" x14ac:dyDescent="0.3">
      <c r="A41" s="79">
        <v>43497</v>
      </c>
      <c r="B41" s="80" t="s">
        <v>8</v>
      </c>
      <c r="C41" s="4" t="s">
        <v>55</v>
      </c>
      <c r="D41" s="4" t="s">
        <v>80</v>
      </c>
      <c r="E41" s="4" t="s">
        <v>54</v>
      </c>
      <c r="F41" s="5" t="s">
        <v>57</v>
      </c>
      <c r="G41" s="5" t="s">
        <v>103</v>
      </c>
      <c r="H41" s="92"/>
      <c r="I41" s="5" t="s">
        <v>84</v>
      </c>
      <c r="J41" s="5" t="s">
        <v>65</v>
      </c>
      <c r="K41" s="5"/>
      <c r="L41" s="5"/>
      <c r="M41" s="5"/>
      <c r="N41" s="5"/>
      <c r="O41" s="5"/>
      <c r="P41" s="5"/>
      <c r="Q41" s="5"/>
      <c r="R41" s="5"/>
      <c r="S41" s="5"/>
      <c r="T41" s="93"/>
      <c r="U41" s="94" t="s">
        <v>52</v>
      </c>
      <c r="V41" s="97"/>
      <c r="W41" s="7" t="s">
        <v>60</v>
      </c>
      <c r="X41" s="7"/>
      <c r="Z41" s="9"/>
      <c r="AA41" s="9"/>
      <c r="AB41" s="9"/>
      <c r="AC41" s="9"/>
      <c r="AD41" s="9"/>
      <c r="AF41" s="63"/>
      <c r="AG41" s="87"/>
    </row>
    <row r="42" spans="1:33" s="73" customFormat="1" x14ac:dyDescent="0.3">
      <c r="A42" s="79">
        <v>43500</v>
      </c>
      <c r="B42" s="80" t="s">
        <v>4</v>
      </c>
      <c r="C42" s="4" t="s">
        <v>77</v>
      </c>
      <c r="D42" s="4" t="s">
        <v>80</v>
      </c>
      <c r="E42" s="4" t="s">
        <v>54</v>
      </c>
      <c r="F42" s="5" t="s">
        <v>57</v>
      </c>
      <c r="G42" s="5" t="s">
        <v>103</v>
      </c>
      <c r="H42" s="5" t="s">
        <v>85</v>
      </c>
      <c r="I42" s="5" t="s">
        <v>84</v>
      </c>
      <c r="J42" s="5" t="s">
        <v>65</v>
      </c>
      <c r="K42" s="5"/>
      <c r="L42" s="5"/>
      <c r="M42" s="5"/>
      <c r="N42" s="5" t="s">
        <v>52</v>
      </c>
      <c r="O42" s="5"/>
      <c r="P42" s="5"/>
      <c r="Q42" s="5"/>
      <c r="R42" s="5"/>
      <c r="S42" s="5"/>
      <c r="T42" s="93"/>
      <c r="U42" s="94"/>
      <c r="V42" s="97"/>
      <c r="W42" s="7"/>
      <c r="X42" s="7" t="s">
        <v>55</v>
      </c>
      <c r="Z42" s="9" t="s">
        <v>60</v>
      </c>
      <c r="AA42" s="9"/>
      <c r="AB42" s="9"/>
      <c r="AC42" s="9"/>
      <c r="AD42" s="9"/>
      <c r="AF42" s="63"/>
      <c r="AG42" s="87"/>
    </row>
    <row r="43" spans="1:33" s="73" customFormat="1" x14ac:dyDescent="0.3">
      <c r="A43" s="79">
        <v>43501</v>
      </c>
      <c r="B43" s="80" t="s">
        <v>5</v>
      </c>
      <c r="C43" s="4" t="s">
        <v>55</v>
      </c>
      <c r="D43" s="4" t="s">
        <v>80</v>
      </c>
      <c r="E43" s="4" t="s">
        <v>50</v>
      </c>
      <c r="F43" s="5" t="s">
        <v>57</v>
      </c>
      <c r="G43" s="5" t="s">
        <v>103</v>
      </c>
      <c r="H43" s="5" t="s">
        <v>85</v>
      </c>
      <c r="I43" s="5" t="s">
        <v>84</v>
      </c>
      <c r="J43" s="5" t="s">
        <v>65</v>
      </c>
      <c r="K43" s="5"/>
      <c r="L43" s="5"/>
      <c r="M43" s="5"/>
      <c r="N43" s="5" t="s">
        <v>77</v>
      </c>
      <c r="O43" s="5"/>
      <c r="P43" s="5"/>
      <c r="Q43" s="5"/>
      <c r="R43" s="5"/>
      <c r="S43" s="5"/>
      <c r="T43" s="93"/>
      <c r="U43" s="94"/>
      <c r="V43" s="97"/>
      <c r="W43" s="7"/>
      <c r="X43" s="7" t="s">
        <v>52</v>
      </c>
      <c r="Z43" s="9" t="s">
        <v>60</v>
      </c>
      <c r="AA43" s="9"/>
      <c r="AB43" s="9"/>
      <c r="AC43" s="9"/>
      <c r="AD43" s="9"/>
      <c r="AF43" s="63"/>
      <c r="AG43" s="87"/>
    </row>
    <row r="44" spans="1:33" s="73" customFormat="1" x14ac:dyDescent="0.3">
      <c r="A44" s="79">
        <v>43502</v>
      </c>
      <c r="B44" s="80" t="s">
        <v>6</v>
      </c>
      <c r="C44" s="4" t="s">
        <v>55</v>
      </c>
      <c r="D44" s="4" t="s">
        <v>80</v>
      </c>
      <c r="E44" s="4" t="s">
        <v>50</v>
      </c>
      <c r="F44" s="5" t="s">
        <v>57</v>
      </c>
      <c r="G44" s="5" t="s">
        <v>103</v>
      </c>
      <c r="H44" s="5" t="s">
        <v>85</v>
      </c>
      <c r="I44" s="5" t="s">
        <v>84</v>
      </c>
      <c r="J44" s="5" t="s">
        <v>65</v>
      </c>
      <c r="K44" s="5"/>
      <c r="L44" s="5"/>
      <c r="M44" s="5"/>
      <c r="N44" s="5" t="s">
        <v>77</v>
      </c>
      <c r="O44" s="5"/>
      <c r="P44" s="5"/>
      <c r="Q44" s="5"/>
      <c r="R44" s="5"/>
      <c r="S44" s="5"/>
      <c r="T44" s="93"/>
      <c r="U44" s="94"/>
      <c r="V44" s="97"/>
      <c r="W44" s="7"/>
      <c r="X44" s="7" t="s">
        <v>52</v>
      </c>
      <c r="Z44" s="9" t="s">
        <v>60</v>
      </c>
      <c r="AA44" s="9"/>
      <c r="AB44" s="9"/>
      <c r="AC44" s="9"/>
      <c r="AD44" s="9"/>
      <c r="AF44" s="63"/>
      <c r="AG44" s="87"/>
    </row>
    <row r="45" spans="1:33" s="73" customFormat="1" x14ac:dyDescent="0.3">
      <c r="A45" s="79">
        <v>43503</v>
      </c>
      <c r="B45" s="80" t="s">
        <v>7</v>
      </c>
      <c r="C45" s="4" t="s">
        <v>55</v>
      </c>
      <c r="D45" s="4" t="s">
        <v>80</v>
      </c>
      <c r="E45" s="4" t="s">
        <v>54</v>
      </c>
      <c r="F45" s="5" t="s">
        <v>77</v>
      </c>
      <c r="G45" s="5" t="s">
        <v>103</v>
      </c>
      <c r="H45" s="5" t="s">
        <v>85</v>
      </c>
      <c r="I45" s="5" t="s">
        <v>84</v>
      </c>
      <c r="J45" s="5" t="s">
        <v>65</v>
      </c>
      <c r="K45" s="5"/>
      <c r="L45" s="5"/>
      <c r="M45" s="5"/>
      <c r="N45" s="5" t="s">
        <v>52</v>
      </c>
      <c r="O45" s="5"/>
      <c r="P45" s="5"/>
      <c r="Q45" s="5"/>
      <c r="R45" s="5"/>
      <c r="S45" s="5"/>
      <c r="T45" s="93"/>
      <c r="U45" s="94"/>
      <c r="V45" s="97"/>
      <c r="W45" s="7"/>
      <c r="X45" s="7" t="s">
        <v>57</v>
      </c>
      <c r="Z45" s="9" t="s">
        <v>60</v>
      </c>
      <c r="AA45" s="9"/>
      <c r="AB45" s="9"/>
      <c r="AC45" s="9"/>
      <c r="AD45" s="9"/>
      <c r="AF45" s="63"/>
      <c r="AG45" s="87"/>
    </row>
    <row r="46" spans="1:33" s="73" customFormat="1" x14ac:dyDescent="0.3">
      <c r="A46" s="79">
        <v>43504</v>
      </c>
      <c r="B46" s="80" t="s">
        <v>8</v>
      </c>
      <c r="C46" s="4" t="s">
        <v>55</v>
      </c>
      <c r="D46" s="4" t="s">
        <v>80</v>
      </c>
      <c r="E46" s="4" t="s">
        <v>54</v>
      </c>
      <c r="F46" s="5" t="s">
        <v>57</v>
      </c>
      <c r="G46" s="5" t="s">
        <v>103</v>
      </c>
      <c r="H46" s="92" t="s">
        <v>52</v>
      </c>
      <c r="I46" s="5" t="s">
        <v>77</v>
      </c>
      <c r="J46" s="5" t="s">
        <v>65</v>
      </c>
      <c r="K46" s="5"/>
      <c r="L46" s="5"/>
      <c r="M46" s="5"/>
      <c r="N46" s="5" t="s">
        <v>52</v>
      </c>
      <c r="O46" s="5"/>
      <c r="P46" s="5"/>
      <c r="Q46" s="5"/>
      <c r="R46" s="5"/>
      <c r="S46" s="5"/>
      <c r="T46" s="93" t="s">
        <v>85</v>
      </c>
      <c r="U46" s="94"/>
      <c r="V46" s="97"/>
      <c r="W46" s="7"/>
      <c r="X46" s="7" t="s">
        <v>84</v>
      </c>
      <c r="Z46" s="9" t="s">
        <v>60</v>
      </c>
      <c r="AA46" s="9"/>
      <c r="AB46" s="9"/>
      <c r="AC46" s="9"/>
      <c r="AD46" s="9"/>
      <c r="AF46" s="63"/>
      <c r="AG46" s="87"/>
    </row>
    <row r="47" spans="1:33" s="73" customFormat="1" x14ac:dyDescent="0.3">
      <c r="A47" s="79">
        <v>43507</v>
      </c>
      <c r="B47" s="80" t="s">
        <v>4</v>
      </c>
      <c r="C47" s="4" t="s">
        <v>55</v>
      </c>
      <c r="D47" s="4" t="s">
        <v>80</v>
      </c>
      <c r="E47" s="4" t="s">
        <v>54</v>
      </c>
      <c r="F47" s="5" t="s">
        <v>57</v>
      </c>
      <c r="G47" s="5" t="s">
        <v>103</v>
      </c>
      <c r="H47" s="5" t="s">
        <v>60</v>
      </c>
      <c r="I47" s="5" t="s">
        <v>84</v>
      </c>
      <c r="J47" s="5" t="s">
        <v>65</v>
      </c>
      <c r="K47" s="5"/>
      <c r="L47" s="5"/>
      <c r="M47" s="5"/>
      <c r="N47" s="5"/>
      <c r="O47" s="5" t="s">
        <v>98</v>
      </c>
      <c r="P47" s="5"/>
      <c r="Q47" s="5"/>
      <c r="R47" s="5"/>
      <c r="S47" s="5"/>
      <c r="T47" s="93" t="s">
        <v>85</v>
      </c>
      <c r="U47" s="94" t="s">
        <v>77</v>
      </c>
      <c r="V47" s="97"/>
      <c r="W47" s="7"/>
      <c r="X47" s="7" t="s">
        <v>52</v>
      </c>
      <c r="Z47" s="9"/>
      <c r="AA47" s="9"/>
      <c r="AB47" s="9"/>
      <c r="AC47" s="9"/>
      <c r="AD47" s="9"/>
      <c r="AF47" s="63"/>
      <c r="AG47" s="87"/>
    </row>
    <row r="48" spans="1:33" s="73" customFormat="1" x14ac:dyDescent="0.3">
      <c r="A48" s="79">
        <v>43508</v>
      </c>
      <c r="B48" s="80" t="s">
        <v>5</v>
      </c>
      <c r="C48" s="4" t="s">
        <v>55</v>
      </c>
      <c r="D48" s="4" t="s">
        <v>80</v>
      </c>
      <c r="E48" s="4" t="s">
        <v>50</v>
      </c>
      <c r="F48" s="5" t="s">
        <v>57</v>
      </c>
      <c r="G48" s="5" t="s">
        <v>103</v>
      </c>
      <c r="H48" s="5" t="s">
        <v>60</v>
      </c>
      <c r="I48" s="5" t="s">
        <v>84</v>
      </c>
      <c r="J48" s="5" t="s">
        <v>65</v>
      </c>
      <c r="K48" s="5"/>
      <c r="L48" s="5"/>
      <c r="M48" s="5"/>
      <c r="N48" s="5"/>
      <c r="O48" s="5" t="s">
        <v>52</v>
      </c>
      <c r="P48" s="5"/>
      <c r="Q48" s="5"/>
      <c r="R48" s="5"/>
      <c r="S48" s="5"/>
      <c r="T48" s="93" t="s">
        <v>85</v>
      </c>
      <c r="U48" s="94"/>
      <c r="V48" s="97"/>
      <c r="W48" s="7"/>
      <c r="X48" s="7" t="s">
        <v>52</v>
      </c>
      <c r="Z48" s="9"/>
      <c r="AA48" s="9"/>
      <c r="AB48" s="9"/>
      <c r="AC48" s="9"/>
      <c r="AD48" s="9"/>
      <c r="AF48" s="63"/>
      <c r="AG48" s="87"/>
    </row>
    <row r="49" spans="1:33" s="73" customFormat="1" x14ac:dyDescent="0.3">
      <c r="A49" s="79">
        <v>43509</v>
      </c>
      <c r="B49" s="80" t="s">
        <v>6</v>
      </c>
      <c r="C49" s="4" t="s">
        <v>55</v>
      </c>
      <c r="D49" s="4" t="s">
        <v>77</v>
      </c>
      <c r="E49" s="4" t="s">
        <v>50</v>
      </c>
      <c r="F49" s="5" t="s">
        <v>57</v>
      </c>
      <c r="G49" s="5" t="s">
        <v>103</v>
      </c>
      <c r="H49" s="5" t="s">
        <v>60</v>
      </c>
      <c r="I49" s="5" t="s">
        <v>84</v>
      </c>
      <c r="J49" s="5" t="s">
        <v>65</v>
      </c>
      <c r="K49" s="5"/>
      <c r="L49" s="5"/>
      <c r="M49" s="5"/>
      <c r="N49" s="5"/>
      <c r="O49" s="5" t="s">
        <v>106</v>
      </c>
      <c r="P49" s="5"/>
      <c r="Q49" s="5"/>
      <c r="R49" s="5"/>
      <c r="S49" s="5"/>
      <c r="T49" s="93" t="s">
        <v>85</v>
      </c>
      <c r="U49" s="94" t="s">
        <v>77</v>
      </c>
      <c r="V49" s="97"/>
      <c r="W49" s="7"/>
      <c r="X49" s="7" t="s">
        <v>80</v>
      </c>
      <c r="Z49" s="9"/>
      <c r="AA49" s="9"/>
      <c r="AB49" s="9"/>
      <c r="AC49" s="9"/>
      <c r="AD49" s="9"/>
      <c r="AF49" s="63"/>
      <c r="AG49" s="87"/>
    </row>
    <row r="50" spans="1:33" s="73" customFormat="1" ht="17.25" customHeight="1" x14ac:dyDescent="0.3">
      <c r="A50" s="79">
        <v>43510</v>
      </c>
      <c r="B50" s="80" t="s">
        <v>7</v>
      </c>
      <c r="C50" s="4" t="s">
        <v>55</v>
      </c>
      <c r="D50" s="4" t="s">
        <v>80</v>
      </c>
      <c r="E50" s="4" t="s">
        <v>54</v>
      </c>
      <c r="F50" s="5" t="s">
        <v>57</v>
      </c>
      <c r="G50" s="5" t="s">
        <v>103</v>
      </c>
      <c r="H50" s="5" t="s">
        <v>60</v>
      </c>
      <c r="I50" s="5" t="s">
        <v>84</v>
      </c>
      <c r="J50" s="5" t="s">
        <v>65</v>
      </c>
      <c r="K50" s="5"/>
      <c r="L50" s="5"/>
      <c r="M50" s="5"/>
      <c r="N50" s="5"/>
      <c r="O50" s="5" t="s">
        <v>106</v>
      </c>
      <c r="P50" s="5"/>
      <c r="Q50" s="5"/>
      <c r="R50" s="5"/>
      <c r="S50" s="5"/>
      <c r="T50" s="93" t="s">
        <v>85</v>
      </c>
      <c r="U50" s="94" t="s">
        <v>77</v>
      </c>
      <c r="V50" s="97"/>
      <c r="W50" s="7"/>
      <c r="X50" s="7" t="s">
        <v>52</v>
      </c>
      <c r="Z50" s="9"/>
      <c r="AA50" s="9"/>
      <c r="AB50" s="9"/>
      <c r="AC50" s="9"/>
      <c r="AD50" s="9"/>
      <c r="AF50" s="63"/>
      <c r="AG50" s="87"/>
    </row>
    <row r="51" spans="1:33" s="73" customFormat="1" x14ac:dyDescent="0.3">
      <c r="A51" s="79">
        <v>43511</v>
      </c>
      <c r="B51" s="80" t="s">
        <v>8</v>
      </c>
      <c r="C51" s="4" t="s">
        <v>55</v>
      </c>
      <c r="D51" s="4" t="s">
        <v>80</v>
      </c>
      <c r="E51" s="4" t="s">
        <v>54</v>
      </c>
      <c r="F51" s="5" t="s">
        <v>57</v>
      </c>
      <c r="G51" s="5" t="s">
        <v>103</v>
      </c>
      <c r="H51" s="92" t="s">
        <v>52</v>
      </c>
      <c r="I51" s="5" t="s">
        <v>84</v>
      </c>
      <c r="J51" s="5" t="s">
        <v>77</v>
      </c>
      <c r="K51" s="5"/>
      <c r="L51" s="5"/>
      <c r="M51" s="5"/>
      <c r="N51" s="5"/>
      <c r="O51" s="5" t="s">
        <v>106</v>
      </c>
      <c r="P51" s="5"/>
      <c r="Q51" s="5"/>
      <c r="R51" s="5"/>
      <c r="S51" s="5"/>
      <c r="T51" s="93" t="s">
        <v>85</v>
      </c>
      <c r="U51" s="94"/>
      <c r="V51" s="97"/>
      <c r="W51" s="7"/>
      <c r="X51" s="7" t="s">
        <v>65</v>
      </c>
      <c r="Z51" s="9"/>
      <c r="AA51" s="9"/>
      <c r="AB51" s="9"/>
      <c r="AC51" s="9"/>
      <c r="AD51" s="9"/>
      <c r="AF51" s="63"/>
      <c r="AG51" s="87"/>
    </row>
    <row r="52" spans="1:33" s="73" customFormat="1" x14ac:dyDescent="0.3">
      <c r="A52" s="78">
        <v>43514</v>
      </c>
      <c r="B52" s="80" t="s">
        <v>4</v>
      </c>
      <c r="C52" s="4" t="s">
        <v>55</v>
      </c>
      <c r="D52" s="4" t="s">
        <v>80</v>
      </c>
      <c r="E52" s="4" t="s">
        <v>49</v>
      </c>
      <c r="F52" s="5" t="s">
        <v>57</v>
      </c>
      <c r="G52" s="5" t="s">
        <v>103</v>
      </c>
      <c r="H52" s="5" t="s">
        <v>60</v>
      </c>
      <c r="I52" s="5" t="s">
        <v>111</v>
      </c>
      <c r="J52" s="5" t="s">
        <v>85</v>
      </c>
      <c r="K52" s="5"/>
      <c r="L52" s="5"/>
      <c r="M52" s="5"/>
      <c r="N52" s="5" t="s">
        <v>110</v>
      </c>
      <c r="O52" s="5"/>
      <c r="P52" s="5"/>
      <c r="Q52" s="5"/>
      <c r="R52" s="5"/>
      <c r="S52" s="5"/>
      <c r="T52" s="93"/>
      <c r="U52" s="94"/>
      <c r="V52" s="97"/>
      <c r="W52" s="7" t="s">
        <v>108</v>
      </c>
      <c r="X52" s="7"/>
      <c r="Z52" s="9"/>
      <c r="AA52" s="9"/>
      <c r="AB52" s="9"/>
      <c r="AC52" s="9"/>
      <c r="AD52" s="9"/>
      <c r="AF52" s="63"/>
      <c r="AG52" s="87"/>
    </row>
    <row r="53" spans="1:33" s="73" customFormat="1" x14ac:dyDescent="0.3">
      <c r="A53" s="78">
        <v>43515</v>
      </c>
      <c r="B53" s="80" t="s">
        <v>5</v>
      </c>
      <c r="C53" s="4" t="s">
        <v>55</v>
      </c>
      <c r="D53" s="4" t="s">
        <v>80</v>
      </c>
      <c r="E53" s="4" t="s">
        <v>50</v>
      </c>
      <c r="F53" s="5" t="s">
        <v>57</v>
      </c>
      <c r="G53" s="5" t="s">
        <v>103</v>
      </c>
      <c r="H53" s="5" t="s">
        <v>60</v>
      </c>
      <c r="I53" s="5" t="s">
        <v>84</v>
      </c>
      <c r="J53" s="5" t="s">
        <v>65</v>
      </c>
      <c r="K53" s="5"/>
      <c r="L53" s="5"/>
      <c r="M53" s="5"/>
      <c r="N53" s="5" t="s">
        <v>52</v>
      </c>
      <c r="O53" s="5"/>
      <c r="P53" s="5"/>
      <c r="Q53" s="5"/>
      <c r="R53" s="5"/>
      <c r="S53" s="5"/>
      <c r="T53" s="93" t="s">
        <v>85</v>
      </c>
      <c r="U53" s="94"/>
      <c r="V53" s="97"/>
      <c r="W53" s="7" t="s">
        <v>77</v>
      </c>
      <c r="X53" s="7"/>
      <c r="Z53" s="9"/>
      <c r="AA53" s="9"/>
      <c r="AB53" s="9"/>
      <c r="AC53" s="9"/>
      <c r="AD53" s="9"/>
      <c r="AF53" s="63"/>
      <c r="AG53" s="87"/>
    </row>
    <row r="54" spans="1:33" s="73" customFormat="1" x14ac:dyDescent="0.3">
      <c r="A54" s="78">
        <v>43516</v>
      </c>
      <c r="B54" s="80" t="s">
        <v>6</v>
      </c>
      <c r="C54" s="4" t="s">
        <v>55</v>
      </c>
      <c r="D54" s="4" t="s">
        <v>80</v>
      </c>
      <c r="E54" s="4" t="s">
        <v>50</v>
      </c>
      <c r="F54" s="5" t="s">
        <v>57</v>
      </c>
      <c r="G54" s="5" t="s">
        <v>60</v>
      </c>
      <c r="H54" s="5" t="s">
        <v>85</v>
      </c>
      <c r="I54" s="5" t="s">
        <v>84</v>
      </c>
      <c r="J54" s="5" t="s">
        <v>65</v>
      </c>
      <c r="K54" s="5"/>
      <c r="L54" s="5"/>
      <c r="M54" s="5"/>
      <c r="N54" s="5" t="s">
        <v>52</v>
      </c>
      <c r="O54" s="5"/>
      <c r="P54" s="5"/>
      <c r="Q54" s="5"/>
      <c r="R54" s="5"/>
      <c r="S54" s="5"/>
      <c r="T54" s="93"/>
      <c r="U54" s="94"/>
      <c r="V54" s="97"/>
      <c r="W54" s="7"/>
      <c r="X54" s="7" t="s">
        <v>107</v>
      </c>
      <c r="Z54" s="9"/>
      <c r="AA54" s="9"/>
      <c r="AB54" s="9"/>
      <c r="AC54" s="9"/>
      <c r="AD54" s="9"/>
      <c r="AF54" s="63"/>
      <c r="AG54" s="87"/>
    </row>
    <row r="55" spans="1:33" s="73" customFormat="1" x14ac:dyDescent="0.3">
      <c r="A55" s="78">
        <v>43517</v>
      </c>
      <c r="B55" s="80" t="s">
        <v>7</v>
      </c>
      <c r="C55" s="4" t="s">
        <v>55</v>
      </c>
      <c r="D55" s="4" t="s">
        <v>80</v>
      </c>
      <c r="E55" s="4" t="s">
        <v>112</v>
      </c>
      <c r="F55" s="5" t="s">
        <v>57</v>
      </c>
      <c r="G55" s="5" t="s">
        <v>103</v>
      </c>
      <c r="H55" s="5" t="s">
        <v>113</v>
      </c>
      <c r="I55" s="5" t="s">
        <v>84</v>
      </c>
      <c r="J55" s="5" t="s">
        <v>65</v>
      </c>
      <c r="K55" s="5"/>
      <c r="L55" s="5"/>
      <c r="M55" s="5"/>
      <c r="N55" s="5" t="s">
        <v>110</v>
      </c>
      <c r="O55" s="5"/>
      <c r="P55" s="5"/>
      <c r="Q55" s="5"/>
      <c r="R55" s="5"/>
      <c r="S55" s="5"/>
      <c r="T55" s="93" t="s">
        <v>85</v>
      </c>
      <c r="U55" s="94" t="s">
        <v>77</v>
      </c>
      <c r="V55" s="97"/>
      <c r="W55" s="7"/>
      <c r="X55" s="7"/>
      <c r="Z55" s="9"/>
      <c r="AA55" s="9"/>
      <c r="AB55" s="9"/>
      <c r="AC55" s="9"/>
      <c r="AD55" s="9"/>
      <c r="AF55" s="63"/>
      <c r="AG55" s="87"/>
    </row>
    <row r="56" spans="1:33" s="73" customFormat="1" x14ac:dyDescent="0.3">
      <c r="A56" s="78">
        <v>43518</v>
      </c>
      <c r="B56" s="80" t="s">
        <v>8</v>
      </c>
      <c r="C56" s="4" t="s">
        <v>55</v>
      </c>
      <c r="D56" s="4" t="s">
        <v>80</v>
      </c>
      <c r="E56" s="4" t="s">
        <v>54</v>
      </c>
      <c r="F56" s="5" t="s">
        <v>57</v>
      </c>
      <c r="G56" s="5" t="s">
        <v>103</v>
      </c>
      <c r="H56" s="92" t="s">
        <v>52</v>
      </c>
      <c r="I56" s="5" t="s">
        <v>84</v>
      </c>
      <c r="J56" s="5" t="s">
        <v>65</v>
      </c>
      <c r="K56" s="5"/>
      <c r="L56" s="5"/>
      <c r="M56" s="5"/>
      <c r="N56" s="5" t="s">
        <v>52</v>
      </c>
      <c r="O56" s="5"/>
      <c r="P56" s="5"/>
      <c r="Q56" s="5"/>
      <c r="R56" s="5"/>
      <c r="S56" s="5"/>
      <c r="T56" s="93" t="s">
        <v>85</v>
      </c>
      <c r="U56" s="94" t="s">
        <v>77</v>
      </c>
      <c r="V56" s="97"/>
      <c r="W56" s="7"/>
      <c r="X56" s="7"/>
      <c r="Z56" s="9"/>
      <c r="AA56" s="9"/>
      <c r="AB56" s="9"/>
      <c r="AC56" s="9"/>
      <c r="AD56" s="9"/>
      <c r="AF56" s="63"/>
      <c r="AG56" s="87"/>
    </row>
    <row r="57" spans="1:33" s="73" customFormat="1" x14ac:dyDescent="0.3">
      <c r="A57" s="78">
        <v>43521</v>
      </c>
      <c r="B57" s="80" t="s">
        <v>4</v>
      </c>
      <c r="C57" s="4" t="s">
        <v>55</v>
      </c>
      <c r="D57" s="4" t="s">
        <v>80</v>
      </c>
      <c r="E57" s="4" t="s">
        <v>54</v>
      </c>
      <c r="F57" s="5" t="s">
        <v>57</v>
      </c>
      <c r="G57" s="5" t="s">
        <v>77</v>
      </c>
      <c r="H57" s="5" t="s">
        <v>85</v>
      </c>
      <c r="I57" s="5" t="s">
        <v>84</v>
      </c>
      <c r="J57" s="5" t="s">
        <v>65</v>
      </c>
      <c r="K57" s="5"/>
      <c r="L57" s="5"/>
      <c r="M57" s="5"/>
      <c r="N57" s="5"/>
      <c r="O57" s="5"/>
      <c r="P57" s="5"/>
      <c r="Q57" s="5"/>
      <c r="R57" s="5"/>
      <c r="S57" s="5"/>
      <c r="T57" s="93"/>
      <c r="U57" s="94"/>
      <c r="V57" s="97"/>
      <c r="W57" s="7"/>
      <c r="X57" s="7" t="s">
        <v>60</v>
      </c>
      <c r="Z57" s="9" t="s">
        <v>77</v>
      </c>
      <c r="AA57" s="9"/>
      <c r="AB57" s="9"/>
      <c r="AC57" s="9"/>
      <c r="AD57" s="9"/>
      <c r="AF57" s="63"/>
      <c r="AG57" s="87"/>
    </row>
    <row r="58" spans="1:33" s="73" customFormat="1" x14ac:dyDescent="0.3">
      <c r="A58" s="78">
        <v>43522</v>
      </c>
      <c r="B58" s="80" t="s">
        <v>5</v>
      </c>
      <c r="C58" s="4" t="s">
        <v>55</v>
      </c>
      <c r="D58" s="4" t="s">
        <v>80</v>
      </c>
      <c r="E58" s="4" t="s">
        <v>50</v>
      </c>
      <c r="F58" s="5" t="s">
        <v>57</v>
      </c>
      <c r="G58" s="5" t="s">
        <v>77</v>
      </c>
      <c r="H58" s="5" t="s">
        <v>60</v>
      </c>
      <c r="I58" s="5" t="s">
        <v>84</v>
      </c>
      <c r="J58" s="5" t="s">
        <v>65</v>
      </c>
      <c r="K58" s="5"/>
      <c r="L58" s="5"/>
      <c r="M58" s="5"/>
      <c r="N58" s="5"/>
      <c r="O58" s="5"/>
      <c r="P58" s="5"/>
      <c r="Q58" s="5"/>
      <c r="R58" s="5"/>
      <c r="S58" s="5"/>
      <c r="T58" s="93" t="s">
        <v>85</v>
      </c>
      <c r="U58" s="94"/>
      <c r="V58" s="97"/>
      <c r="W58" s="7"/>
      <c r="X58" s="7" t="s">
        <v>52</v>
      </c>
      <c r="Z58" s="9" t="s">
        <v>77</v>
      </c>
      <c r="AA58" s="9"/>
      <c r="AB58" s="9"/>
      <c r="AC58" s="9"/>
      <c r="AD58" s="9"/>
      <c r="AF58" s="63"/>
      <c r="AG58" s="87"/>
    </row>
    <row r="59" spans="1:33" s="73" customFormat="1" x14ac:dyDescent="0.3">
      <c r="A59" s="78">
        <v>43523</v>
      </c>
      <c r="B59" s="80" t="s">
        <v>6</v>
      </c>
      <c r="C59" s="4" t="s">
        <v>55</v>
      </c>
      <c r="D59" s="4" t="s">
        <v>80</v>
      </c>
      <c r="E59" s="4" t="s">
        <v>50</v>
      </c>
      <c r="F59" s="5" t="s">
        <v>57</v>
      </c>
      <c r="G59" s="5" t="s">
        <v>77</v>
      </c>
      <c r="H59" s="5" t="s">
        <v>60</v>
      </c>
      <c r="I59" s="5" t="s">
        <v>84</v>
      </c>
      <c r="J59" s="5" t="s">
        <v>65</v>
      </c>
      <c r="K59" s="5"/>
      <c r="L59" s="5"/>
      <c r="M59" s="5"/>
      <c r="N59" s="5"/>
      <c r="O59" s="5"/>
      <c r="P59" s="5"/>
      <c r="Q59" s="5"/>
      <c r="R59" s="5"/>
      <c r="S59" s="5"/>
      <c r="T59" s="93" t="s">
        <v>85</v>
      </c>
      <c r="U59" s="94"/>
      <c r="V59" s="97"/>
      <c r="W59" s="7"/>
      <c r="X59" s="7" t="s">
        <v>52</v>
      </c>
      <c r="Z59" s="9" t="s">
        <v>77</v>
      </c>
      <c r="AA59" s="9"/>
      <c r="AB59" s="9"/>
      <c r="AC59" s="9"/>
      <c r="AD59" s="9"/>
      <c r="AF59" s="63"/>
      <c r="AG59" s="87"/>
    </row>
    <row r="60" spans="1:33" s="73" customFormat="1" x14ac:dyDescent="0.3">
      <c r="A60" s="78">
        <v>43524</v>
      </c>
      <c r="B60" s="80" t="s">
        <v>7</v>
      </c>
      <c r="C60" s="4" t="s">
        <v>55</v>
      </c>
      <c r="D60" s="4" t="s">
        <v>80</v>
      </c>
      <c r="E60" s="4" t="s">
        <v>54</v>
      </c>
      <c r="F60" s="5" t="s">
        <v>57</v>
      </c>
      <c r="G60" s="5" t="s">
        <v>77</v>
      </c>
      <c r="H60" s="5" t="s">
        <v>60</v>
      </c>
      <c r="I60" s="5" t="s">
        <v>84</v>
      </c>
      <c r="J60" s="5" t="s">
        <v>65</v>
      </c>
      <c r="K60" s="5"/>
      <c r="L60" s="5"/>
      <c r="M60" s="5"/>
      <c r="N60" s="5"/>
      <c r="O60" s="5"/>
      <c r="P60" s="5"/>
      <c r="Q60" s="5"/>
      <c r="R60" s="5"/>
      <c r="S60" s="5"/>
      <c r="T60" s="93" t="s">
        <v>85</v>
      </c>
      <c r="U60" s="94"/>
      <c r="V60" s="97"/>
      <c r="W60" s="7"/>
      <c r="X60" s="7" t="s">
        <v>98</v>
      </c>
      <c r="Z60" s="9" t="s">
        <v>77</v>
      </c>
      <c r="AA60" s="9"/>
      <c r="AB60" s="9"/>
      <c r="AC60" s="9"/>
      <c r="AD60" s="9"/>
      <c r="AF60" s="63"/>
      <c r="AG60" s="87"/>
    </row>
    <row r="61" spans="1:33" s="73" customFormat="1" x14ac:dyDescent="0.3">
      <c r="A61" s="78">
        <v>43525</v>
      </c>
      <c r="B61" s="80" t="s">
        <v>8</v>
      </c>
      <c r="C61" s="4" t="s">
        <v>55</v>
      </c>
      <c r="D61" s="4" t="s">
        <v>80</v>
      </c>
      <c r="E61" s="4" t="s">
        <v>54</v>
      </c>
      <c r="F61" s="5" t="s">
        <v>57</v>
      </c>
      <c r="G61" s="5" t="s">
        <v>77</v>
      </c>
      <c r="H61" s="92" t="s">
        <v>52</v>
      </c>
      <c r="I61" s="5" t="s">
        <v>84</v>
      </c>
      <c r="J61" s="5" t="s">
        <v>65</v>
      </c>
      <c r="K61" s="5"/>
      <c r="L61" s="5"/>
      <c r="M61" s="5"/>
      <c r="N61" s="5"/>
      <c r="O61" s="5"/>
      <c r="P61" s="5"/>
      <c r="Q61" s="5"/>
      <c r="R61" s="5"/>
      <c r="S61" s="5"/>
      <c r="T61" s="93"/>
      <c r="U61" s="94"/>
      <c r="V61" s="97"/>
      <c r="W61" s="7"/>
      <c r="X61" s="7" t="s">
        <v>52</v>
      </c>
      <c r="Z61" s="9" t="s">
        <v>77</v>
      </c>
      <c r="AA61" s="9"/>
      <c r="AB61" s="9"/>
      <c r="AC61" s="9"/>
      <c r="AD61" s="9"/>
      <c r="AF61" s="63"/>
      <c r="AG61" s="87"/>
    </row>
    <row r="62" spans="1:33" s="73" customFormat="1" x14ac:dyDescent="0.3">
      <c r="A62" s="78">
        <v>43528</v>
      </c>
      <c r="B62" s="80" t="s">
        <v>4</v>
      </c>
      <c r="C62" s="4" t="s">
        <v>55</v>
      </c>
      <c r="D62" s="4" t="s">
        <v>80</v>
      </c>
      <c r="E62" s="4" t="s">
        <v>54</v>
      </c>
      <c r="F62" s="5" t="s">
        <v>57</v>
      </c>
      <c r="G62" s="5" t="s">
        <v>103</v>
      </c>
      <c r="H62" s="5" t="s">
        <v>60</v>
      </c>
      <c r="I62" s="5" t="s">
        <v>84</v>
      </c>
      <c r="J62" s="5" t="s">
        <v>77</v>
      </c>
      <c r="K62" s="5"/>
      <c r="L62" s="5"/>
      <c r="M62" s="5"/>
      <c r="N62" s="5"/>
      <c r="O62" s="5" t="s">
        <v>115</v>
      </c>
      <c r="P62" s="5" t="s">
        <v>98</v>
      </c>
      <c r="Q62" s="5" t="s">
        <v>98</v>
      </c>
      <c r="R62" s="5"/>
      <c r="S62" s="5"/>
      <c r="T62" s="93" t="s">
        <v>52</v>
      </c>
      <c r="U62" s="94"/>
      <c r="V62" s="97"/>
      <c r="W62" s="7" t="s">
        <v>85</v>
      </c>
      <c r="X62" s="7" t="s">
        <v>98</v>
      </c>
      <c r="Z62" s="9"/>
      <c r="AA62" s="9"/>
      <c r="AB62" s="9"/>
      <c r="AC62" s="9"/>
      <c r="AD62" s="9"/>
      <c r="AF62" s="63"/>
      <c r="AG62" s="87"/>
    </row>
    <row r="63" spans="1:33" s="73" customFormat="1" x14ac:dyDescent="0.3">
      <c r="A63" s="78">
        <v>43529</v>
      </c>
      <c r="B63" s="80" t="s">
        <v>5</v>
      </c>
      <c r="C63" s="4" t="s">
        <v>55</v>
      </c>
      <c r="D63" s="4" t="s">
        <v>80</v>
      </c>
      <c r="E63" s="4" t="s">
        <v>50</v>
      </c>
      <c r="F63" s="5" t="s">
        <v>57</v>
      </c>
      <c r="G63" s="5" t="s">
        <v>103</v>
      </c>
      <c r="H63" s="5" t="s">
        <v>60</v>
      </c>
      <c r="I63" s="5" t="s">
        <v>84</v>
      </c>
      <c r="J63" s="5" t="s">
        <v>77</v>
      </c>
      <c r="K63" s="5"/>
      <c r="L63" s="5"/>
      <c r="M63" s="5"/>
      <c r="N63" s="5"/>
      <c r="O63" s="5" t="s">
        <v>116</v>
      </c>
      <c r="P63" s="5" t="s">
        <v>118</v>
      </c>
      <c r="Q63" s="5" t="s">
        <v>119</v>
      </c>
      <c r="R63" s="5"/>
      <c r="S63" s="5"/>
      <c r="T63" s="93" t="s">
        <v>52</v>
      </c>
      <c r="U63" s="94"/>
      <c r="V63" s="97"/>
      <c r="W63" s="7" t="s">
        <v>85</v>
      </c>
      <c r="X63" s="7" t="s">
        <v>98</v>
      </c>
      <c r="Z63" s="9"/>
      <c r="AA63" s="9"/>
      <c r="AB63" s="9"/>
      <c r="AC63" s="9"/>
      <c r="AD63" s="9"/>
      <c r="AF63" s="63"/>
      <c r="AG63" s="87"/>
    </row>
    <row r="64" spans="1:33" s="73" customFormat="1" x14ac:dyDescent="0.3">
      <c r="A64" s="78">
        <v>43530</v>
      </c>
      <c r="B64" s="80" t="s">
        <v>6</v>
      </c>
      <c r="C64" s="4" t="s">
        <v>55</v>
      </c>
      <c r="D64" s="4" t="s">
        <v>80</v>
      </c>
      <c r="E64" s="4" t="s">
        <v>50</v>
      </c>
      <c r="F64" s="5" t="s">
        <v>57</v>
      </c>
      <c r="G64" s="5" t="s">
        <v>103</v>
      </c>
      <c r="H64" s="5" t="s">
        <v>60</v>
      </c>
      <c r="I64" s="5" t="s">
        <v>84</v>
      </c>
      <c r="J64" s="5" t="s">
        <v>77</v>
      </c>
      <c r="K64" s="5"/>
      <c r="L64" s="5"/>
      <c r="M64" s="5"/>
      <c r="N64" s="5"/>
      <c r="O64" s="5" t="s">
        <v>52</v>
      </c>
      <c r="P64" s="5" t="s">
        <v>118</v>
      </c>
      <c r="Q64" s="5" t="s">
        <v>119</v>
      </c>
      <c r="R64" s="5"/>
      <c r="S64" s="5"/>
      <c r="T64" s="93" t="s">
        <v>52</v>
      </c>
      <c r="U64" s="94"/>
      <c r="V64" s="97"/>
      <c r="W64" s="7" t="s">
        <v>85</v>
      </c>
      <c r="X64" s="7" t="s">
        <v>98</v>
      </c>
      <c r="Z64" s="9"/>
      <c r="AA64" s="9"/>
      <c r="AB64" s="9"/>
      <c r="AC64" s="9"/>
      <c r="AD64" s="9"/>
      <c r="AF64" s="63"/>
      <c r="AG64" s="87"/>
    </row>
    <row r="65" spans="1:33" s="73" customFormat="1" x14ac:dyDescent="0.3">
      <c r="A65" s="78">
        <v>43531</v>
      </c>
      <c r="B65" s="80" t="s">
        <v>7</v>
      </c>
      <c r="C65" s="4" t="s">
        <v>55</v>
      </c>
      <c r="D65" s="4" t="s">
        <v>80</v>
      </c>
      <c r="E65" s="4" t="s">
        <v>54</v>
      </c>
      <c r="F65" s="5" t="s">
        <v>57</v>
      </c>
      <c r="G65" s="5" t="s">
        <v>103</v>
      </c>
      <c r="H65" s="5" t="s">
        <v>60</v>
      </c>
      <c r="I65" s="5" t="s">
        <v>84</v>
      </c>
      <c r="J65" s="5" t="s">
        <v>77</v>
      </c>
      <c r="K65" s="5"/>
      <c r="L65" s="5"/>
      <c r="M65" s="5"/>
      <c r="N65" s="5"/>
      <c r="O65" s="5" t="s">
        <v>52</v>
      </c>
      <c r="P65" s="5" t="s">
        <v>118</v>
      </c>
      <c r="Q65" s="5" t="s">
        <v>119</v>
      </c>
      <c r="R65" s="5"/>
      <c r="S65" s="5"/>
      <c r="T65" s="93" t="s">
        <v>52</v>
      </c>
      <c r="U65" s="94"/>
      <c r="V65" s="97"/>
      <c r="W65" s="7" t="s">
        <v>85</v>
      </c>
      <c r="X65" s="7" t="s">
        <v>49</v>
      </c>
      <c r="Z65" s="9"/>
      <c r="AA65" s="9"/>
      <c r="AB65" s="9"/>
      <c r="AC65" s="9"/>
      <c r="AD65" s="9"/>
      <c r="AF65" s="63"/>
      <c r="AG65" s="87"/>
    </row>
    <row r="66" spans="1:33" s="73" customFormat="1" x14ac:dyDescent="0.3">
      <c r="A66" s="78">
        <v>43532</v>
      </c>
      <c r="B66" s="80" t="s">
        <v>8</v>
      </c>
      <c r="C66" s="4" t="s">
        <v>55</v>
      </c>
      <c r="D66" s="4" t="s">
        <v>80</v>
      </c>
      <c r="E66" s="4" t="s">
        <v>54</v>
      </c>
      <c r="F66" s="5" t="s">
        <v>57</v>
      </c>
      <c r="G66" s="5" t="s">
        <v>60</v>
      </c>
      <c r="H66" s="92" t="s">
        <v>52</v>
      </c>
      <c r="I66" s="5" t="s">
        <v>84</v>
      </c>
      <c r="J66" s="5" t="s">
        <v>77</v>
      </c>
      <c r="K66" s="5"/>
      <c r="L66" s="5"/>
      <c r="M66" s="5"/>
      <c r="N66" s="5"/>
      <c r="O66" s="5" t="s">
        <v>52</v>
      </c>
      <c r="P66" s="5" t="s">
        <v>118</v>
      </c>
      <c r="Q66" s="5" t="s">
        <v>119</v>
      </c>
      <c r="R66" s="5"/>
      <c r="S66" s="5"/>
      <c r="T66" s="93" t="s">
        <v>52</v>
      </c>
      <c r="U66" s="94"/>
      <c r="V66" s="97"/>
      <c r="W66" s="7" t="s">
        <v>85</v>
      </c>
      <c r="X66" s="7" t="s">
        <v>103</v>
      </c>
      <c r="Z66" s="9"/>
      <c r="AA66" s="9"/>
      <c r="AB66" s="9"/>
      <c r="AC66" s="9"/>
      <c r="AD66" s="9"/>
      <c r="AF66" s="63"/>
      <c r="AG66" s="87"/>
    </row>
    <row r="67" spans="1:33" s="73" customFormat="1" x14ac:dyDescent="0.3">
      <c r="A67" s="78">
        <v>43535</v>
      </c>
      <c r="B67" s="80" t="s">
        <v>4</v>
      </c>
      <c r="C67" s="4" t="s">
        <v>82</v>
      </c>
      <c r="D67" s="4" t="s">
        <v>82</v>
      </c>
      <c r="E67" s="4" t="s">
        <v>82</v>
      </c>
      <c r="F67" s="4" t="s">
        <v>82</v>
      </c>
      <c r="G67" s="4" t="s">
        <v>82</v>
      </c>
      <c r="H67" s="4" t="s">
        <v>82</v>
      </c>
      <c r="I67" s="4" t="s">
        <v>82</v>
      </c>
      <c r="J67" s="4" t="s">
        <v>82</v>
      </c>
      <c r="K67" s="92"/>
      <c r="L67" s="92"/>
      <c r="M67" s="92"/>
      <c r="N67" s="92"/>
      <c r="O67" s="92"/>
      <c r="P67" s="5" t="s">
        <v>52</v>
      </c>
      <c r="Q67" s="5" t="s">
        <v>52</v>
      </c>
      <c r="R67" s="5"/>
      <c r="S67" s="5"/>
      <c r="T67" s="93" t="s">
        <v>52</v>
      </c>
      <c r="U67" s="94"/>
      <c r="V67" s="97"/>
      <c r="W67" s="7" t="s">
        <v>82</v>
      </c>
      <c r="X67" s="7" t="s">
        <v>82</v>
      </c>
      <c r="Z67" s="9"/>
      <c r="AA67" s="9"/>
      <c r="AB67" s="9"/>
      <c r="AC67" s="9"/>
      <c r="AD67" s="9"/>
      <c r="AF67" s="63"/>
      <c r="AG67" s="87"/>
    </row>
    <row r="68" spans="1:33" s="73" customFormat="1" x14ac:dyDescent="0.3">
      <c r="A68" s="78">
        <v>43536</v>
      </c>
      <c r="B68" s="80" t="s">
        <v>5</v>
      </c>
      <c r="C68" s="4" t="s">
        <v>55</v>
      </c>
      <c r="D68" s="4" t="s">
        <v>80</v>
      </c>
      <c r="E68" s="4" t="s">
        <v>50</v>
      </c>
      <c r="F68" s="5" t="s">
        <v>57</v>
      </c>
      <c r="G68" s="5" t="s">
        <v>103</v>
      </c>
      <c r="H68" s="5" t="s">
        <v>60</v>
      </c>
      <c r="I68" s="5" t="s">
        <v>85</v>
      </c>
      <c r="J68" s="5" t="s">
        <v>65</v>
      </c>
      <c r="K68" s="5"/>
      <c r="L68" s="5"/>
      <c r="M68" s="5"/>
      <c r="N68" s="5"/>
      <c r="O68" s="5"/>
      <c r="P68" s="5" t="s">
        <v>120</v>
      </c>
      <c r="Q68" s="5"/>
      <c r="R68" s="5"/>
      <c r="S68" s="5"/>
      <c r="T68" s="93" t="s">
        <v>52</v>
      </c>
      <c r="U68" s="94"/>
      <c r="V68" s="97"/>
      <c r="W68" s="7"/>
      <c r="X68" s="7" t="s">
        <v>84</v>
      </c>
      <c r="Z68" s="9" t="s">
        <v>77</v>
      </c>
      <c r="AA68" s="9"/>
      <c r="AB68" s="9"/>
      <c r="AC68" s="9"/>
      <c r="AD68" s="9"/>
      <c r="AF68" s="63"/>
      <c r="AG68" s="87"/>
    </row>
    <row r="69" spans="1:33" s="73" customFormat="1" x14ac:dyDescent="0.3">
      <c r="A69" s="78">
        <v>43537</v>
      </c>
      <c r="B69" s="80" t="s">
        <v>6</v>
      </c>
      <c r="C69" s="4" t="s">
        <v>55</v>
      </c>
      <c r="D69" s="4" t="s">
        <v>80</v>
      </c>
      <c r="E69" s="4" t="s">
        <v>50</v>
      </c>
      <c r="F69" s="5" t="s">
        <v>57</v>
      </c>
      <c r="G69" s="5" t="s">
        <v>103</v>
      </c>
      <c r="H69" s="5" t="s">
        <v>60</v>
      </c>
      <c r="I69" s="5" t="s">
        <v>85</v>
      </c>
      <c r="J69" s="5" t="s">
        <v>65</v>
      </c>
      <c r="K69" s="5"/>
      <c r="L69" s="5"/>
      <c r="M69" s="5"/>
      <c r="N69" s="5"/>
      <c r="O69" s="5"/>
      <c r="P69" s="5" t="s">
        <v>120</v>
      </c>
      <c r="Q69" s="5"/>
      <c r="R69" s="5"/>
      <c r="S69" s="5"/>
      <c r="T69" s="93" t="s">
        <v>52</v>
      </c>
      <c r="U69" s="94"/>
      <c r="V69" s="97"/>
      <c r="W69" s="7" t="s">
        <v>84</v>
      </c>
      <c r="X69" s="7" t="s">
        <v>52</v>
      </c>
      <c r="Z69" s="9" t="s">
        <v>77</v>
      </c>
      <c r="AA69" s="9"/>
      <c r="AB69" s="9"/>
      <c r="AC69" s="9"/>
      <c r="AD69" s="9"/>
      <c r="AF69" s="63"/>
      <c r="AG69" s="87"/>
    </row>
    <row r="70" spans="1:33" s="73" customFormat="1" x14ac:dyDescent="0.3">
      <c r="A70" s="78">
        <v>43538</v>
      </c>
      <c r="B70" s="80" t="s">
        <v>7</v>
      </c>
      <c r="C70" s="4" t="s">
        <v>55</v>
      </c>
      <c r="D70" s="4" t="s">
        <v>80</v>
      </c>
      <c r="E70" s="4" t="s">
        <v>54</v>
      </c>
      <c r="F70" s="5" t="s">
        <v>57</v>
      </c>
      <c r="G70" s="5" t="s">
        <v>103</v>
      </c>
      <c r="H70" s="5" t="s">
        <v>60</v>
      </c>
      <c r="I70" s="5" t="s">
        <v>84</v>
      </c>
      <c r="J70" s="5" t="s">
        <v>85</v>
      </c>
      <c r="K70" s="5"/>
      <c r="L70" s="5"/>
      <c r="M70" s="5"/>
      <c r="N70" s="5"/>
      <c r="O70" s="5"/>
      <c r="P70" s="5" t="s">
        <v>120</v>
      </c>
      <c r="Q70" s="5"/>
      <c r="R70" s="5"/>
      <c r="S70" s="5"/>
      <c r="T70" s="93" t="s">
        <v>52</v>
      </c>
      <c r="U70" s="94"/>
      <c r="V70" s="97"/>
      <c r="W70" s="7"/>
      <c r="X70" s="7" t="s">
        <v>65</v>
      </c>
      <c r="Z70" s="9" t="s">
        <v>77</v>
      </c>
      <c r="AA70" s="9"/>
      <c r="AB70" s="9"/>
      <c r="AC70" s="9"/>
      <c r="AD70" s="9"/>
      <c r="AF70" s="63"/>
      <c r="AG70" s="87"/>
    </row>
    <row r="71" spans="1:33" s="73" customFormat="1" x14ac:dyDescent="0.3">
      <c r="A71" s="78">
        <v>43539</v>
      </c>
      <c r="B71" s="80" t="s">
        <v>8</v>
      </c>
      <c r="C71" s="4" t="s">
        <v>55</v>
      </c>
      <c r="D71" s="4" t="s">
        <v>80</v>
      </c>
      <c r="E71" s="4" t="s">
        <v>54</v>
      </c>
      <c r="F71" s="5" t="s">
        <v>57</v>
      </c>
      <c r="G71" s="5" t="s">
        <v>103</v>
      </c>
      <c r="H71" s="92" t="s">
        <v>52</v>
      </c>
      <c r="I71" s="5" t="s">
        <v>84</v>
      </c>
      <c r="J71" s="5" t="s">
        <v>65</v>
      </c>
      <c r="K71" s="5"/>
      <c r="L71" s="5"/>
      <c r="M71" s="5"/>
      <c r="N71" s="5"/>
      <c r="O71" s="5"/>
      <c r="P71" s="5" t="s">
        <v>120</v>
      </c>
      <c r="Q71" s="5"/>
      <c r="R71" s="5"/>
      <c r="S71" s="5"/>
      <c r="T71" s="93" t="s">
        <v>52</v>
      </c>
      <c r="U71" s="94"/>
      <c r="V71" s="97"/>
      <c r="W71" s="7"/>
      <c r="X71" s="7" t="s">
        <v>60</v>
      </c>
      <c r="Z71" s="9" t="s">
        <v>77</v>
      </c>
      <c r="AA71" s="9"/>
      <c r="AB71" s="9"/>
      <c r="AC71" s="9"/>
      <c r="AD71" s="9"/>
      <c r="AF71" s="63"/>
      <c r="AG71" s="87"/>
    </row>
    <row r="72" spans="1:33" s="73" customFormat="1" x14ac:dyDescent="0.3">
      <c r="A72" s="78">
        <v>43542</v>
      </c>
      <c r="B72" s="80" t="s">
        <v>4</v>
      </c>
      <c r="C72" s="4" t="s">
        <v>55</v>
      </c>
      <c r="D72" s="4" t="s">
        <v>77</v>
      </c>
      <c r="E72" s="4" t="s">
        <v>54</v>
      </c>
      <c r="F72" s="5" t="s">
        <v>57</v>
      </c>
      <c r="G72" s="5" t="s">
        <v>103</v>
      </c>
      <c r="H72" s="5" t="s">
        <v>60</v>
      </c>
      <c r="I72" s="5" t="s">
        <v>84</v>
      </c>
      <c r="J72" s="5" t="s">
        <v>65</v>
      </c>
      <c r="K72" s="5"/>
      <c r="L72" s="5"/>
      <c r="M72" s="5"/>
      <c r="N72" s="5"/>
      <c r="O72" s="5"/>
      <c r="P72" s="5" t="s">
        <v>121</v>
      </c>
      <c r="Q72" s="5"/>
      <c r="R72" s="5"/>
      <c r="S72" s="5"/>
      <c r="T72" s="93" t="s">
        <v>52</v>
      </c>
      <c r="U72" s="94"/>
      <c r="V72" s="97"/>
      <c r="W72" s="7"/>
      <c r="X72" s="7" t="s">
        <v>52</v>
      </c>
      <c r="Z72" s="9" t="s">
        <v>80</v>
      </c>
      <c r="AA72" s="9"/>
      <c r="AB72" s="9"/>
      <c r="AC72" s="9"/>
      <c r="AD72" s="9"/>
      <c r="AF72" s="63"/>
      <c r="AG72" s="87"/>
    </row>
    <row r="73" spans="1:33" s="73" customFormat="1" x14ac:dyDescent="0.3">
      <c r="A73" s="78">
        <v>43543</v>
      </c>
      <c r="B73" s="80" t="s">
        <v>5</v>
      </c>
      <c r="C73" s="4" t="s">
        <v>85</v>
      </c>
      <c r="D73" s="4" t="s">
        <v>77</v>
      </c>
      <c r="E73" s="4" t="s">
        <v>50</v>
      </c>
      <c r="F73" s="5" t="s">
        <v>57</v>
      </c>
      <c r="G73" s="5" t="s">
        <v>103</v>
      </c>
      <c r="H73" s="5" t="s">
        <v>60</v>
      </c>
      <c r="I73" s="5" t="s">
        <v>84</v>
      </c>
      <c r="J73" s="5" t="s">
        <v>65</v>
      </c>
      <c r="K73" s="5"/>
      <c r="L73" s="5"/>
      <c r="M73" s="5"/>
      <c r="N73" s="5"/>
      <c r="O73" s="5"/>
      <c r="P73" s="5" t="s">
        <v>121</v>
      </c>
      <c r="Q73" s="5"/>
      <c r="R73" s="5"/>
      <c r="S73" s="5"/>
      <c r="T73" s="93" t="s">
        <v>52</v>
      </c>
      <c r="U73" s="94"/>
      <c r="V73" s="97"/>
      <c r="W73" s="7"/>
      <c r="X73" s="7" t="s">
        <v>55</v>
      </c>
      <c r="Z73" s="9" t="s">
        <v>80</v>
      </c>
      <c r="AA73" s="9"/>
      <c r="AB73" s="9"/>
      <c r="AC73" s="9"/>
      <c r="AD73" s="9"/>
      <c r="AF73" s="63"/>
      <c r="AG73" s="87"/>
    </row>
    <row r="74" spans="1:33" s="73" customFormat="1" x14ac:dyDescent="0.3">
      <c r="A74" s="78">
        <v>43544</v>
      </c>
      <c r="B74" s="80" t="s">
        <v>6</v>
      </c>
      <c r="C74" s="4" t="s">
        <v>55</v>
      </c>
      <c r="D74" s="4" t="s">
        <v>77</v>
      </c>
      <c r="E74" s="4" t="s">
        <v>50</v>
      </c>
      <c r="F74" s="5" t="s">
        <v>57</v>
      </c>
      <c r="G74" s="5" t="s">
        <v>103</v>
      </c>
      <c r="H74" s="5" t="s">
        <v>60</v>
      </c>
      <c r="I74" s="5" t="s">
        <v>84</v>
      </c>
      <c r="J74" s="5" t="s">
        <v>65</v>
      </c>
      <c r="K74" s="5"/>
      <c r="L74" s="5"/>
      <c r="M74" s="5"/>
      <c r="N74" s="5"/>
      <c r="O74" s="5"/>
      <c r="P74" s="5" t="s">
        <v>121</v>
      </c>
      <c r="Q74" s="5"/>
      <c r="R74" s="5"/>
      <c r="S74" s="5"/>
      <c r="T74" s="93"/>
      <c r="U74" s="94"/>
      <c r="V74" s="97"/>
      <c r="W74" s="7"/>
      <c r="X74" s="7" t="s">
        <v>85</v>
      </c>
      <c r="Z74" s="9" t="s">
        <v>80</v>
      </c>
      <c r="AA74" s="9"/>
      <c r="AB74" s="9"/>
      <c r="AC74" s="9"/>
      <c r="AD74" s="9"/>
      <c r="AF74" s="63"/>
      <c r="AG74" s="87"/>
    </row>
    <row r="75" spans="1:33" s="73" customFormat="1" x14ac:dyDescent="0.3">
      <c r="A75" s="78">
        <v>43545</v>
      </c>
      <c r="B75" s="80" t="s">
        <v>7</v>
      </c>
      <c r="C75" s="4" t="s">
        <v>55</v>
      </c>
      <c r="D75" s="4" t="s">
        <v>85</v>
      </c>
      <c r="E75" s="4" t="s">
        <v>54</v>
      </c>
      <c r="F75" s="5" t="s">
        <v>57</v>
      </c>
      <c r="G75" s="5" t="s">
        <v>103</v>
      </c>
      <c r="H75" s="5" t="s">
        <v>60</v>
      </c>
      <c r="I75" s="5" t="s">
        <v>84</v>
      </c>
      <c r="J75" s="5" t="s">
        <v>65</v>
      </c>
      <c r="K75" s="5"/>
      <c r="L75" s="5"/>
      <c r="M75" s="5"/>
      <c r="N75" s="5"/>
      <c r="O75" s="5"/>
      <c r="P75" s="5" t="s">
        <v>121</v>
      </c>
      <c r="Q75" s="5"/>
      <c r="R75" s="5"/>
      <c r="S75" s="5"/>
      <c r="T75" s="93"/>
      <c r="U75" s="94"/>
      <c r="V75" s="97"/>
      <c r="W75" s="7"/>
      <c r="X75" s="7" t="s">
        <v>77</v>
      </c>
      <c r="Z75" s="9" t="s">
        <v>80</v>
      </c>
      <c r="AA75" s="9"/>
      <c r="AB75" s="9"/>
      <c r="AC75" s="9"/>
      <c r="AD75" s="9"/>
      <c r="AF75" s="63"/>
      <c r="AG75" s="87"/>
    </row>
    <row r="76" spans="1:33" s="73" customFormat="1" x14ac:dyDescent="0.3">
      <c r="A76" s="78">
        <v>43546</v>
      </c>
      <c r="B76" s="80" t="s">
        <v>8</v>
      </c>
      <c r="C76" s="4" t="s">
        <v>55</v>
      </c>
      <c r="D76" s="4" t="s">
        <v>77</v>
      </c>
      <c r="E76" s="4" t="s">
        <v>54</v>
      </c>
      <c r="F76" s="5" t="s">
        <v>85</v>
      </c>
      <c r="G76" s="5" t="s">
        <v>103</v>
      </c>
      <c r="H76" s="92" t="s">
        <v>52</v>
      </c>
      <c r="I76" s="5" t="s">
        <v>84</v>
      </c>
      <c r="J76" s="5" t="s">
        <v>65</v>
      </c>
      <c r="K76" s="5"/>
      <c r="L76" s="5"/>
      <c r="M76" s="5"/>
      <c r="N76" s="5"/>
      <c r="O76" s="5"/>
      <c r="P76" s="5" t="s">
        <v>121</v>
      </c>
      <c r="Q76" s="5"/>
      <c r="R76" s="5"/>
      <c r="S76" s="5"/>
      <c r="T76" s="93" t="s">
        <v>52</v>
      </c>
      <c r="U76" s="94"/>
      <c r="V76" s="97"/>
      <c r="W76" s="7"/>
      <c r="X76" s="7" t="s">
        <v>57</v>
      </c>
      <c r="Z76" s="9" t="s">
        <v>80</v>
      </c>
      <c r="AA76" s="9"/>
      <c r="AB76" s="9"/>
      <c r="AC76" s="9"/>
      <c r="AD76" s="9"/>
      <c r="AF76" s="63"/>
      <c r="AG76" s="87"/>
    </row>
    <row r="77" spans="1:33" s="73" customFormat="1" x14ac:dyDescent="0.3">
      <c r="A77" s="78">
        <v>43549</v>
      </c>
      <c r="B77" s="80" t="s">
        <v>4</v>
      </c>
      <c r="C77" s="4" t="s">
        <v>55</v>
      </c>
      <c r="D77" s="4" t="s">
        <v>80</v>
      </c>
      <c r="E77" s="4" t="s">
        <v>54</v>
      </c>
      <c r="F77" s="5" t="s">
        <v>77</v>
      </c>
      <c r="G77" s="5" t="s">
        <v>103</v>
      </c>
      <c r="H77" s="5" t="s">
        <v>60</v>
      </c>
      <c r="I77" s="5" t="s">
        <v>84</v>
      </c>
      <c r="J77" s="5" t="s">
        <v>65</v>
      </c>
      <c r="K77" s="5"/>
      <c r="L77" s="5"/>
      <c r="M77" s="5"/>
      <c r="N77" s="5"/>
      <c r="O77" s="5"/>
      <c r="P77" s="5"/>
      <c r="Q77" s="5"/>
      <c r="R77" s="5"/>
      <c r="S77" s="5"/>
      <c r="T77" s="93" t="s">
        <v>52</v>
      </c>
      <c r="U77" s="94"/>
      <c r="V77" s="97"/>
      <c r="W77" s="7" t="s">
        <v>57</v>
      </c>
      <c r="X77" s="7"/>
      <c r="Z77" s="9"/>
      <c r="AA77" s="9"/>
      <c r="AB77" s="9"/>
      <c r="AC77" s="9"/>
      <c r="AD77" s="9"/>
      <c r="AF77" s="63"/>
      <c r="AG77" s="87"/>
    </row>
    <row r="78" spans="1:33" s="73" customFormat="1" x14ac:dyDescent="0.3">
      <c r="A78" s="78">
        <v>43550</v>
      </c>
      <c r="B78" s="80" t="s">
        <v>5</v>
      </c>
      <c r="C78" s="4" t="s">
        <v>55</v>
      </c>
      <c r="D78" s="4" t="s">
        <v>80</v>
      </c>
      <c r="E78" s="4" t="s">
        <v>50</v>
      </c>
      <c r="F78" s="5" t="s">
        <v>77</v>
      </c>
      <c r="G78" s="5" t="s">
        <v>103</v>
      </c>
      <c r="H78" s="5" t="s">
        <v>60</v>
      </c>
      <c r="I78" s="5" t="s">
        <v>84</v>
      </c>
      <c r="J78" s="5" t="s">
        <v>65</v>
      </c>
      <c r="K78" s="5"/>
      <c r="L78" s="5"/>
      <c r="M78" s="5"/>
      <c r="N78" s="5"/>
      <c r="O78" s="5"/>
      <c r="P78" s="5"/>
      <c r="Q78" s="5"/>
      <c r="R78" s="5"/>
      <c r="S78" s="5"/>
      <c r="T78" s="93" t="s">
        <v>52</v>
      </c>
      <c r="U78" s="94"/>
      <c r="V78" s="97"/>
      <c r="W78" s="7" t="s">
        <v>57</v>
      </c>
      <c r="X78" s="7"/>
      <c r="Z78" s="9"/>
      <c r="AA78" s="9"/>
      <c r="AB78" s="9"/>
      <c r="AC78" s="9"/>
      <c r="AD78" s="9"/>
      <c r="AF78" s="63"/>
      <c r="AG78" s="87"/>
    </row>
    <row r="79" spans="1:33" s="73" customFormat="1" x14ac:dyDescent="0.3">
      <c r="A79" s="78">
        <v>43551</v>
      </c>
      <c r="B79" s="80" t="s">
        <v>6</v>
      </c>
      <c r="C79" s="4" t="s">
        <v>55</v>
      </c>
      <c r="D79" s="4" t="s">
        <v>80</v>
      </c>
      <c r="E79" s="4" t="s">
        <v>50</v>
      </c>
      <c r="F79" s="5" t="s">
        <v>77</v>
      </c>
      <c r="G79" s="5" t="s">
        <v>103</v>
      </c>
      <c r="H79" s="5" t="s">
        <v>60</v>
      </c>
      <c r="I79" s="5" t="s">
        <v>84</v>
      </c>
      <c r="J79" s="5" t="s">
        <v>65</v>
      </c>
      <c r="K79" s="5"/>
      <c r="L79" s="5"/>
      <c r="M79" s="5"/>
      <c r="N79" s="5"/>
      <c r="O79" s="5"/>
      <c r="P79" s="5"/>
      <c r="Q79" s="5"/>
      <c r="R79" s="5"/>
      <c r="S79" s="5"/>
      <c r="T79" s="93" t="s">
        <v>52</v>
      </c>
      <c r="U79" s="94"/>
      <c r="V79" s="97"/>
      <c r="W79" s="7" t="s">
        <v>57</v>
      </c>
      <c r="X79" s="7"/>
      <c r="Z79" s="9"/>
      <c r="AA79" s="9"/>
      <c r="AB79" s="9"/>
      <c r="AC79" s="9"/>
      <c r="AD79" s="9"/>
      <c r="AF79" s="63"/>
      <c r="AG79" s="87"/>
    </row>
    <row r="80" spans="1:33" s="73" customFormat="1" x14ac:dyDescent="0.3">
      <c r="A80" s="78">
        <v>43552</v>
      </c>
      <c r="B80" s="80" t="s">
        <v>7</v>
      </c>
      <c r="C80" s="4" t="s">
        <v>55</v>
      </c>
      <c r="D80" s="4" t="s">
        <v>80</v>
      </c>
      <c r="E80" s="4" t="s">
        <v>54</v>
      </c>
      <c r="F80" s="5" t="s">
        <v>77</v>
      </c>
      <c r="G80" s="5" t="s">
        <v>103</v>
      </c>
      <c r="H80" s="5" t="s">
        <v>60</v>
      </c>
      <c r="I80" s="5" t="s">
        <v>84</v>
      </c>
      <c r="J80" s="5" t="s">
        <v>65</v>
      </c>
      <c r="K80" s="5"/>
      <c r="L80" s="5"/>
      <c r="M80" s="5"/>
      <c r="N80" s="5"/>
      <c r="O80" s="5"/>
      <c r="P80" s="5"/>
      <c r="Q80" s="5"/>
      <c r="R80" s="5"/>
      <c r="S80" s="5"/>
      <c r="T80" s="93" t="s">
        <v>52</v>
      </c>
      <c r="U80" s="94"/>
      <c r="V80" s="97"/>
      <c r="W80" s="7" t="s">
        <v>57</v>
      </c>
      <c r="X80" s="7"/>
      <c r="Z80" s="9"/>
      <c r="AA80" s="9"/>
      <c r="AB80" s="9"/>
      <c r="AC80" s="9"/>
      <c r="AD80" s="9"/>
      <c r="AF80" s="63"/>
      <c r="AG80" s="87"/>
    </row>
    <row r="81" spans="1:33" s="73" customFormat="1" x14ac:dyDescent="0.3">
      <c r="A81" s="78">
        <v>43553</v>
      </c>
      <c r="B81" s="80" t="s">
        <v>8</v>
      </c>
      <c r="C81" s="4" t="s">
        <v>55</v>
      </c>
      <c r="D81" s="4" t="s">
        <v>80</v>
      </c>
      <c r="E81" s="4" t="s">
        <v>54</v>
      </c>
      <c r="F81" s="5" t="s">
        <v>77</v>
      </c>
      <c r="G81" s="5" t="s">
        <v>103</v>
      </c>
      <c r="H81" s="92" t="s">
        <v>52</v>
      </c>
      <c r="I81" s="5" t="s">
        <v>84</v>
      </c>
      <c r="J81" s="5" t="s">
        <v>65</v>
      </c>
      <c r="K81" s="5"/>
      <c r="L81" s="5"/>
      <c r="M81" s="5"/>
      <c r="N81" s="5"/>
      <c r="O81" s="5"/>
      <c r="P81" s="5"/>
      <c r="Q81" s="5"/>
      <c r="R81" s="5"/>
      <c r="S81" s="5"/>
      <c r="T81" s="93" t="s">
        <v>52</v>
      </c>
      <c r="U81" s="94"/>
      <c r="V81" s="97"/>
      <c r="W81" s="7" t="s">
        <v>57</v>
      </c>
      <c r="X81" s="7"/>
      <c r="Z81" s="9"/>
      <c r="AA81" s="9"/>
      <c r="AB81" s="9"/>
      <c r="AC81" s="9"/>
      <c r="AD81" s="9"/>
      <c r="AF81" s="63"/>
      <c r="AG81" s="87"/>
    </row>
    <row r="82" spans="1:33" s="73" customFormat="1" x14ac:dyDescent="0.3">
      <c r="A82" s="78">
        <v>43556</v>
      </c>
      <c r="B82" s="80" t="s">
        <v>4</v>
      </c>
      <c r="C82" s="4" t="s">
        <v>55</v>
      </c>
      <c r="D82" s="4" t="s">
        <v>80</v>
      </c>
      <c r="E82" s="4" t="s">
        <v>114</v>
      </c>
      <c r="F82" s="5" t="s">
        <v>77</v>
      </c>
      <c r="G82" s="5" t="s">
        <v>103</v>
      </c>
      <c r="H82" s="5" t="s">
        <v>60</v>
      </c>
      <c r="I82" s="5" t="s">
        <v>84</v>
      </c>
      <c r="J82" s="5" t="s">
        <v>65</v>
      </c>
      <c r="K82" s="5"/>
      <c r="L82" s="5"/>
      <c r="M82" s="5"/>
      <c r="N82" s="5"/>
      <c r="O82" s="5"/>
      <c r="P82" s="5"/>
      <c r="Q82" s="5"/>
      <c r="R82" s="5"/>
      <c r="S82" s="5"/>
      <c r="T82" s="93" t="s">
        <v>85</v>
      </c>
      <c r="U82" s="94"/>
      <c r="V82" s="97"/>
      <c r="W82" s="7" t="s">
        <v>57</v>
      </c>
      <c r="X82" s="7" t="s">
        <v>84</v>
      </c>
      <c r="Z82" s="9"/>
      <c r="AA82" s="9"/>
      <c r="AB82" s="9"/>
      <c r="AC82" s="9"/>
      <c r="AD82" s="9"/>
      <c r="AF82" s="63"/>
      <c r="AG82" s="87"/>
    </row>
    <row r="83" spans="1:33" s="73" customFormat="1" x14ac:dyDescent="0.3">
      <c r="A83" s="78">
        <v>43557</v>
      </c>
      <c r="B83" s="80" t="s">
        <v>5</v>
      </c>
      <c r="C83" s="4" t="s">
        <v>55</v>
      </c>
      <c r="D83" s="4" t="s">
        <v>80</v>
      </c>
      <c r="E83" s="4" t="s">
        <v>50</v>
      </c>
      <c r="F83" s="5" t="s">
        <v>77</v>
      </c>
      <c r="G83" s="5" t="s">
        <v>103</v>
      </c>
      <c r="H83" s="5" t="s">
        <v>60</v>
      </c>
      <c r="I83" s="5" t="s">
        <v>84</v>
      </c>
      <c r="J83" s="5" t="s">
        <v>65</v>
      </c>
      <c r="K83" s="5"/>
      <c r="L83" s="5"/>
      <c r="M83" s="5"/>
      <c r="N83" s="5"/>
      <c r="O83" s="5"/>
      <c r="P83" s="5"/>
      <c r="Q83" s="5"/>
      <c r="R83" s="5"/>
      <c r="S83" s="5"/>
      <c r="T83" s="93" t="s">
        <v>85</v>
      </c>
      <c r="U83" s="94"/>
      <c r="V83" s="97"/>
      <c r="W83" s="7" t="s">
        <v>57</v>
      </c>
      <c r="X83" s="7"/>
      <c r="Z83" s="9"/>
      <c r="AA83" s="9"/>
      <c r="AB83" s="9"/>
      <c r="AC83" s="9"/>
      <c r="AD83" s="9"/>
      <c r="AF83" s="63"/>
      <c r="AG83" s="87"/>
    </row>
    <row r="84" spans="1:33" s="73" customFormat="1" x14ac:dyDescent="0.3">
      <c r="A84" s="78">
        <v>43558</v>
      </c>
      <c r="B84" s="80" t="s">
        <v>6</v>
      </c>
      <c r="C84" s="4" t="s">
        <v>55</v>
      </c>
      <c r="D84" s="4" t="s">
        <v>80</v>
      </c>
      <c r="E84" s="4" t="s">
        <v>50</v>
      </c>
      <c r="F84" s="5" t="s">
        <v>77</v>
      </c>
      <c r="G84" s="5" t="s">
        <v>103</v>
      </c>
      <c r="H84" s="5" t="s">
        <v>60</v>
      </c>
      <c r="I84" s="5" t="s">
        <v>84</v>
      </c>
      <c r="J84" s="5" t="s">
        <v>65</v>
      </c>
      <c r="K84" s="5"/>
      <c r="L84" s="5"/>
      <c r="M84" s="5"/>
      <c r="N84" s="5"/>
      <c r="O84" s="5"/>
      <c r="P84" s="5"/>
      <c r="Q84" s="5"/>
      <c r="R84" s="5"/>
      <c r="S84" s="5"/>
      <c r="T84" s="93" t="s">
        <v>85</v>
      </c>
      <c r="U84" s="94"/>
      <c r="V84" s="97"/>
      <c r="W84" s="7" t="s">
        <v>57</v>
      </c>
      <c r="X84" s="7"/>
      <c r="Z84" s="9"/>
      <c r="AA84" s="9"/>
      <c r="AB84" s="9"/>
      <c r="AC84" s="9"/>
      <c r="AD84" s="9"/>
      <c r="AF84" s="63"/>
      <c r="AG84" s="87"/>
    </row>
    <row r="85" spans="1:33" s="73" customFormat="1" x14ac:dyDescent="0.3">
      <c r="A85" s="78">
        <v>43559</v>
      </c>
      <c r="B85" s="80" t="s">
        <v>7</v>
      </c>
      <c r="C85" s="4" t="s">
        <v>55</v>
      </c>
      <c r="D85" s="4" t="s">
        <v>80</v>
      </c>
      <c r="E85" s="4" t="s">
        <v>114</v>
      </c>
      <c r="F85" s="5" t="s">
        <v>77</v>
      </c>
      <c r="G85" s="5" t="s">
        <v>103</v>
      </c>
      <c r="H85" s="5" t="s">
        <v>60</v>
      </c>
      <c r="I85" s="5" t="s">
        <v>84</v>
      </c>
      <c r="J85" s="5" t="s">
        <v>65</v>
      </c>
      <c r="K85" s="5"/>
      <c r="L85" s="5"/>
      <c r="M85" s="5"/>
      <c r="N85" s="5"/>
      <c r="O85" s="5"/>
      <c r="P85" s="5"/>
      <c r="Q85" s="5"/>
      <c r="R85" s="5"/>
      <c r="S85" s="5"/>
      <c r="T85" s="93" t="s">
        <v>85</v>
      </c>
      <c r="U85" s="94"/>
      <c r="V85" s="97"/>
      <c r="W85" s="7" t="s">
        <v>87</v>
      </c>
      <c r="X85" s="7"/>
      <c r="Z85" s="9"/>
      <c r="AA85" s="9"/>
      <c r="AB85" s="9"/>
      <c r="AC85" s="9"/>
      <c r="AD85" s="9"/>
      <c r="AF85" s="63"/>
      <c r="AG85" s="87"/>
    </row>
    <row r="86" spans="1:33" s="73" customFormat="1" x14ac:dyDescent="0.3">
      <c r="A86" s="78">
        <v>43560</v>
      </c>
      <c r="B86" s="80" t="s">
        <v>8</v>
      </c>
      <c r="C86" s="4" t="s">
        <v>55</v>
      </c>
      <c r="D86" s="4" t="s">
        <v>80</v>
      </c>
      <c r="E86" s="4" t="s">
        <v>114</v>
      </c>
      <c r="F86" s="5" t="s">
        <v>77</v>
      </c>
      <c r="G86" s="5" t="s">
        <v>103</v>
      </c>
      <c r="H86" s="92" t="s">
        <v>52</v>
      </c>
      <c r="I86" s="5" t="s">
        <v>84</v>
      </c>
      <c r="J86" s="5" t="s">
        <v>65</v>
      </c>
      <c r="K86" s="5"/>
      <c r="L86" s="5"/>
      <c r="M86" s="5"/>
      <c r="N86" s="5"/>
      <c r="O86" s="5"/>
      <c r="P86" s="5"/>
      <c r="Q86" s="5"/>
      <c r="R86" s="5"/>
      <c r="S86" s="5"/>
      <c r="T86" s="93" t="s">
        <v>85</v>
      </c>
      <c r="U86" s="94"/>
      <c r="V86" s="97"/>
      <c r="W86" s="7" t="s">
        <v>87</v>
      </c>
      <c r="X86" s="7" t="s">
        <v>65</v>
      </c>
      <c r="Z86" s="9"/>
      <c r="AA86" s="9"/>
      <c r="AB86" s="9"/>
      <c r="AC86" s="9"/>
      <c r="AD86" s="9"/>
      <c r="AF86" s="63"/>
      <c r="AG86" s="87"/>
    </row>
    <row r="87" spans="1:33" s="73" customFormat="1" x14ac:dyDescent="0.3">
      <c r="A87" s="78">
        <v>43563</v>
      </c>
      <c r="B87" s="80" t="s">
        <v>4</v>
      </c>
      <c r="C87" s="4" t="s">
        <v>55</v>
      </c>
      <c r="D87" s="4" t="s">
        <v>80</v>
      </c>
      <c r="E87" s="4" t="s">
        <v>114</v>
      </c>
      <c r="F87" s="5" t="s">
        <v>57</v>
      </c>
      <c r="G87" s="5" t="s">
        <v>103</v>
      </c>
      <c r="H87" s="5" t="s">
        <v>60</v>
      </c>
      <c r="I87" s="5" t="s">
        <v>84</v>
      </c>
      <c r="J87" s="5" t="s">
        <v>65</v>
      </c>
      <c r="K87" s="5"/>
      <c r="L87" s="5"/>
      <c r="M87" s="5"/>
      <c r="N87" s="5"/>
      <c r="O87" s="5"/>
      <c r="P87" s="5"/>
      <c r="Q87" s="5"/>
      <c r="R87" s="5"/>
      <c r="S87" s="5"/>
      <c r="T87" s="93" t="s">
        <v>85</v>
      </c>
      <c r="U87" s="94" t="s">
        <v>77</v>
      </c>
      <c r="V87" s="97"/>
      <c r="W87" s="7" t="s">
        <v>88</v>
      </c>
      <c r="X87" s="7"/>
      <c r="Z87" s="9"/>
      <c r="AA87" s="9"/>
      <c r="AB87" s="9"/>
      <c r="AC87" s="9"/>
      <c r="AD87" s="9"/>
      <c r="AF87" s="63"/>
      <c r="AG87" s="87"/>
    </row>
    <row r="88" spans="1:33" s="73" customFormat="1" x14ac:dyDescent="0.3">
      <c r="A88" s="78">
        <v>43564</v>
      </c>
      <c r="B88" s="80" t="s">
        <v>5</v>
      </c>
      <c r="C88" s="4" t="s">
        <v>55</v>
      </c>
      <c r="D88" s="4" t="s">
        <v>80</v>
      </c>
      <c r="E88" s="4" t="s">
        <v>50</v>
      </c>
      <c r="F88" s="5" t="s">
        <v>57</v>
      </c>
      <c r="G88" s="5" t="s">
        <v>103</v>
      </c>
      <c r="H88" s="5" t="s">
        <v>60</v>
      </c>
      <c r="I88" s="5" t="s">
        <v>84</v>
      </c>
      <c r="J88" s="5" t="s">
        <v>65</v>
      </c>
      <c r="K88" s="5"/>
      <c r="L88" s="5"/>
      <c r="M88" s="5"/>
      <c r="N88" s="5"/>
      <c r="O88" s="5"/>
      <c r="P88" s="5"/>
      <c r="Q88" s="5"/>
      <c r="R88" s="5"/>
      <c r="S88" s="5"/>
      <c r="T88" s="93" t="s">
        <v>85</v>
      </c>
      <c r="U88" s="94" t="s">
        <v>77</v>
      </c>
      <c r="V88" s="97"/>
      <c r="W88" s="7" t="s">
        <v>86</v>
      </c>
      <c r="X88" s="7"/>
      <c r="Z88" s="9"/>
      <c r="AA88" s="9"/>
      <c r="AB88" s="9"/>
      <c r="AC88" s="9"/>
      <c r="AD88" s="9"/>
      <c r="AF88" s="63"/>
      <c r="AG88" s="87"/>
    </row>
    <row r="89" spans="1:33" s="73" customFormat="1" x14ac:dyDescent="0.3">
      <c r="A89" s="78">
        <v>43565</v>
      </c>
      <c r="B89" s="80" t="s">
        <v>6</v>
      </c>
      <c r="C89" s="4" t="s">
        <v>55</v>
      </c>
      <c r="D89" s="4" t="s">
        <v>80</v>
      </c>
      <c r="E89" s="4" t="s">
        <v>50</v>
      </c>
      <c r="F89" s="5" t="s">
        <v>57</v>
      </c>
      <c r="G89" s="5" t="s">
        <v>103</v>
      </c>
      <c r="H89" s="5" t="s">
        <v>60</v>
      </c>
      <c r="I89" s="5" t="s">
        <v>84</v>
      </c>
      <c r="J89" s="5" t="s">
        <v>65</v>
      </c>
      <c r="K89" s="5"/>
      <c r="L89" s="5"/>
      <c r="M89" s="5"/>
      <c r="N89" s="5"/>
      <c r="O89" s="5"/>
      <c r="P89" s="5"/>
      <c r="Q89" s="5"/>
      <c r="R89" s="5"/>
      <c r="S89" s="5"/>
      <c r="T89" s="93" t="s">
        <v>85</v>
      </c>
      <c r="U89" s="94" t="s">
        <v>77</v>
      </c>
      <c r="V89" s="97"/>
      <c r="W89" s="7" t="s">
        <v>86</v>
      </c>
      <c r="X89" s="7"/>
      <c r="Z89" s="9"/>
      <c r="AA89" s="9"/>
      <c r="AB89" s="9"/>
      <c r="AC89" s="9"/>
      <c r="AD89" s="9"/>
      <c r="AF89" s="63"/>
      <c r="AG89" s="87"/>
    </row>
    <row r="90" spans="1:33" s="73" customFormat="1" x14ac:dyDescent="0.3">
      <c r="A90" s="78">
        <v>43566</v>
      </c>
      <c r="B90" s="80" t="s">
        <v>7</v>
      </c>
      <c r="C90" s="4" t="s">
        <v>55</v>
      </c>
      <c r="D90" s="4" t="s">
        <v>80</v>
      </c>
      <c r="E90" s="4" t="s">
        <v>114</v>
      </c>
      <c r="F90" s="5" t="s">
        <v>57</v>
      </c>
      <c r="G90" s="5" t="s">
        <v>103</v>
      </c>
      <c r="H90" s="5" t="s">
        <v>60</v>
      </c>
      <c r="I90" s="5" t="s">
        <v>84</v>
      </c>
      <c r="J90" s="5" t="s">
        <v>65</v>
      </c>
      <c r="K90" s="5"/>
      <c r="L90" s="5"/>
      <c r="M90" s="5"/>
      <c r="N90" s="5"/>
      <c r="O90" s="5"/>
      <c r="P90" s="5"/>
      <c r="Q90" s="5"/>
      <c r="R90" s="5"/>
      <c r="S90" s="5"/>
      <c r="T90" s="93" t="s">
        <v>85</v>
      </c>
      <c r="U90" s="94" t="s">
        <v>77</v>
      </c>
      <c r="V90" s="97"/>
      <c r="W90" s="7" t="s">
        <v>86</v>
      </c>
      <c r="X90" s="7"/>
      <c r="Z90" s="9"/>
      <c r="AA90" s="9"/>
      <c r="AB90" s="9"/>
      <c r="AC90" s="9"/>
      <c r="AD90" s="9"/>
      <c r="AF90" s="63"/>
      <c r="AG90" s="87"/>
    </row>
    <row r="91" spans="1:33" s="73" customFormat="1" x14ac:dyDescent="0.3">
      <c r="A91" s="78">
        <v>43567</v>
      </c>
      <c r="B91" s="80" t="s">
        <v>8</v>
      </c>
      <c r="C91" s="4" t="s">
        <v>55</v>
      </c>
      <c r="D91" s="4" t="s">
        <v>80</v>
      </c>
      <c r="E91" s="4" t="s">
        <v>114</v>
      </c>
      <c r="F91" s="5" t="s">
        <v>57</v>
      </c>
      <c r="G91" s="5" t="s">
        <v>103</v>
      </c>
      <c r="H91" s="92" t="s">
        <v>52</v>
      </c>
      <c r="I91" s="5" t="s">
        <v>84</v>
      </c>
      <c r="J91" s="5" t="s">
        <v>65</v>
      </c>
      <c r="K91" s="5"/>
      <c r="L91" s="5"/>
      <c r="M91" s="5"/>
      <c r="N91" s="5"/>
      <c r="O91" s="5"/>
      <c r="P91" s="5"/>
      <c r="Q91" s="5"/>
      <c r="R91" s="5"/>
      <c r="S91" s="5"/>
      <c r="T91" s="93" t="s">
        <v>85</v>
      </c>
      <c r="U91" s="94" t="s">
        <v>77</v>
      </c>
      <c r="V91" s="97"/>
      <c r="W91" s="7" t="s">
        <v>86</v>
      </c>
      <c r="X91" s="7"/>
      <c r="Z91" s="9"/>
      <c r="AA91" s="9"/>
      <c r="AB91" s="9"/>
      <c r="AC91" s="9"/>
      <c r="AD91" s="9"/>
      <c r="AF91" s="63"/>
      <c r="AG91" s="87"/>
    </row>
    <row r="92" spans="1:33" s="73" customFormat="1" x14ac:dyDescent="0.3">
      <c r="A92" s="78">
        <v>43570</v>
      </c>
      <c r="B92" s="80" t="s">
        <v>4</v>
      </c>
      <c r="C92" s="4" t="s">
        <v>55</v>
      </c>
      <c r="D92" s="4" t="s">
        <v>80</v>
      </c>
      <c r="E92" s="4" t="s">
        <v>114</v>
      </c>
      <c r="F92" s="5" t="s">
        <v>57</v>
      </c>
      <c r="G92" s="5" t="s">
        <v>103</v>
      </c>
      <c r="H92" s="5" t="s">
        <v>60</v>
      </c>
      <c r="I92" s="5" t="s">
        <v>84</v>
      </c>
      <c r="J92" s="5" t="s">
        <v>65</v>
      </c>
      <c r="K92" s="5"/>
      <c r="L92" s="5"/>
      <c r="M92" s="5"/>
      <c r="N92" s="5"/>
      <c r="O92" s="5"/>
      <c r="P92" s="5"/>
      <c r="Q92" s="5"/>
      <c r="R92" s="5"/>
      <c r="S92" s="5"/>
      <c r="T92" s="93"/>
      <c r="U92" s="94" t="s">
        <v>77</v>
      </c>
      <c r="V92" s="97"/>
      <c r="W92" s="7" t="s">
        <v>65</v>
      </c>
      <c r="X92" s="7" t="s">
        <v>85</v>
      </c>
      <c r="Z92" s="9"/>
      <c r="AA92" s="9"/>
      <c r="AB92" s="9"/>
      <c r="AC92" s="9"/>
      <c r="AD92" s="9"/>
      <c r="AF92" s="63"/>
      <c r="AG92" s="87"/>
    </row>
    <row r="93" spans="1:33" s="73" customFormat="1" x14ac:dyDescent="0.3">
      <c r="A93" s="78">
        <v>43571</v>
      </c>
      <c r="B93" s="80" t="s">
        <v>5</v>
      </c>
      <c r="C93" s="4" t="s">
        <v>55</v>
      </c>
      <c r="D93" s="4" t="s">
        <v>80</v>
      </c>
      <c r="E93" s="4" t="s">
        <v>50</v>
      </c>
      <c r="F93" s="5" t="s">
        <v>57</v>
      </c>
      <c r="G93" s="5" t="s">
        <v>103</v>
      </c>
      <c r="H93" s="5" t="s">
        <v>60</v>
      </c>
      <c r="I93" s="5" t="s">
        <v>84</v>
      </c>
      <c r="J93" s="5" t="s">
        <v>65</v>
      </c>
      <c r="K93" s="5"/>
      <c r="L93" s="5"/>
      <c r="M93" s="5"/>
      <c r="N93" s="5"/>
      <c r="O93" s="5"/>
      <c r="P93" s="5"/>
      <c r="Q93" s="5"/>
      <c r="R93" s="5"/>
      <c r="S93" s="5"/>
      <c r="T93" s="93" t="s">
        <v>85</v>
      </c>
      <c r="U93" s="94" t="s">
        <v>77</v>
      </c>
      <c r="V93" s="97"/>
      <c r="W93" s="7" t="s">
        <v>65</v>
      </c>
      <c r="X93" s="7" t="s">
        <v>60</v>
      </c>
      <c r="Z93" s="9"/>
      <c r="AA93" s="9"/>
      <c r="AB93" s="9"/>
      <c r="AC93" s="9"/>
      <c r="AD93" s="9"/>
      <c r="AF93" s="63"/>
      <c r="AG93" s="87"/>
    </row>
    <row r="94" spans="1:33" s="73" customFormat="1" x14ac:dyDescent="0.3">
      <c r="A94" s="78">
        <v>43572</v>
      </c>
      <c r="B94" s="80" t="s">
        <v>6</v>
      </c>
      <c r="C94" s="4" t="s">
        <v>55</v>
      </c>
      <c r="D94" s="4" t="s">
        <v>80</v>
      </c>
      <c r="E94" s="4" t="s">
        <v>50</v>
      </c>
      <c r="F94" s="5" t="s">
        <v>57</v>
      </c>
      <c r="G94" s="5" t="s">
        <v>103</v>
      </c>
      <c r="H94" s="5" t="s">
        <v>60</v>
      </c>
      <c r="I94" s="5" t="s">
        <v>84</v>
      </c>
      <c r="J94" s="5" t="s">
        <v>65</v>
      </c>
      <c r="K94" s="5"/>
      <c r="L94" s="5"/>
      <c r="M94" s="5"/>
      <c r="N94" s="5"/>
      <c r="O94" s="5"/>
      <c r="P94" s="5"/>
      <c r="Q94" s="5"/>
      <c r="R94" s="5"/>
      <c r="S94" s="5"/>
      <c r="T94" s="93" t="s">
        <v>85</v>
      </c>
      <c r="U94" s="94" t="s">
        <v>77</v>
      </c>
      <c r="V94" s="97"/>
      <c r="W94" s="7" t="s">
        <v>65</v>
      </c>
      <c r="X94" s="7"/>
      <c r="Z94" s="9"/>
      <c r="AA94" s="9"/>
      <c r="AB94" s="9"/>
      <c r="AC94" s="9"/>
      <c r="AD94" s="9"/>
      <c r="AF94" s="63"/>
      <c r="AG94" s="87"/>
    </row>
    <row r="95" spans="1:33" s="73" customFormat="1" x14ac:dyDescent="0.3">
      <c r="A95" s="78">
        <v>43573</v>
      </c>
      <c r="B95" s="80" t="s">
        <v>7</v>
      </c>
      <c r="C95" s="4" t="s">
        <v>55</v>
      </c>
      <c r="D95" s="4" t="s">
        <v>80</v>
      </c>
      <c r="E95" s="4" t="s">
        <v>114</v>
      </c>
      <c r="F95" s="5" t="s">
        <v>57</v>
      </c>
      <c r="G95" s="5" t="s">
        <v>103</v>
      </c>
      <c r="H95" s="5" t="s">
        <v>60</v>
      </c>
      <c r="I95" s="5" t="s">
        <v>84</v>
      </c>
      <c r="J95" s="5" t="s">
        <v>65</v>
      </c>
      <c r="K95" s="5"/>
      <c r="L95" s="5"/>
      <c r="M95" s="5"/>
      <c r="N95" s="5"/>
      <c r="O95" s="5"/>
      <c r="P95" s="5"/>
      <c r="Q95" s="5"/>
      <c r="R95" s="5"/>
      <c r="S95" s="5"/>
      <c r="T95" s="93" t="s">
        <v>85</v>
      </c>
      <c r="U95" s="94" t="s">
        <v>77</v>
      </c>
      <c r="V95" s="97"/>
      <c r="W95" s="7" t="s">
        <v>65</v>
      </c>
      <c r="X95" s="7" t="s">
        <v>80</v>
      </c>
      <c r="Z95" s="9"/>
      <c r="AA95" s="9"/>
      <c r="AB95" s="9"/>
      <c r="AC95" s="9"/>
      <c r="AD95" s="9"/>
      <c r="AF95" s="63"/>
      <c r="AG95" s="87"/>
    </row>
    <row r="96" spans="1:33" s="73" customFormat="1" x14ac:dyDescent="0.3">
      <c r="A96" s="78">
        <v>43574</v>
      </c>
      <c r="B96" s="80" t="s">
        <v>8</v>
      </c>
      <c r="C96" s="4" t="s">
        <v>82</v>
      </c>
      <c r="D96" s="4" t="s">
        <v>82</v>
      </c>
      <c r="E96" s="4" t="s">
        <v>82</v>
      </c>
      <c r="F96" s="4" t="s">
        <v>82</v>
      </c>
      <c r="G96" s="4" t="s">
        <v>82</v>
      </c>
      <c r="H96" s="4" t="s">
        <v>82</v>
      </c>
      <c r="I96" s="4" t="s">
        <v>82</v>
      </c>
      <c r="J96" s="4" t="s">
        <v>82</v>
      </c>
      <c r="K96" s="92"/>
      <c r="L96" s="92"/>
      <c r="M96" s="92"/>
      <c r="N96" s="92"/>
      <c r="O96" s="92"/>
      <c r="P96" s="5"/>
      <c r="Q96" s="5"/>
      <c r="R96" s="5"/>
      <c r="S96" s="5"/>
      <c r="T96" s="93" t="s">
        <v>85</v>
      </c>
      <c r="U96" s="94" t="s">
        <v>77</v>
      </c>
      <c r="V96" s="97"/>
      <c r="W96" s="7" t="s">
        <v>65</v>
      </c>
      <c r="X96" s="7"/>
      <c r="Z96" s="9"/>
      <c r="AA96" s="9"/>
      <c r="AB96" s="9"/>
      <c r="AC96" s="9"/>
      <c r="AD96" s="9"/>
      <c r="AF96" s="63"/>
      <c r="AG96" s="87"/>
    </row>
    <row r="97" spans="1:33" s="73" customFormat="1" x14ac:dyDescent="0.3">
      <c r="A97" s="78">
        <v>43577</v>
      </c>
      <c r="B97" s="80" t="s">
        <v>4</v>
      </c>
      <c r="C97" s="4" t="s">
        <v>82</v>
      </c>
      <c r="D97" s="4" t="s">
        <v>82</v>
      </c>
      <c r="E97" s="4" t="s">
        <v>82</v>
      </c>
      <c r="F97" s="4" t="s">
        <v>82</v>
      </c>
      <c r="G97" s="4" t="s">
        <v>82</v>
      </c>
      <c r="H97" s="4" t="s">
        <v>82</v>
      </c>
      <c r="I97" s="4" t="s">
        <v>82</v>
      </c>
      <c r="J97" s="4" t="s">
        <v>82</v>
      </c>
      <c r="K97" s="92"/>
      <c r="L97" s="92"/>
      <c r="M97" s="92"/>
      <c r="N97" s="92"/>
      <c r="O97" s="92"/>
      <c r="P97" s="5"/>
      <c r="Q97" s="5"/>
      <c r="R97" s="5"/>
      <c r="S97" s="5"/>
      <c r="T97" s="93" t="s">
        <v>85</v>
      </c>
      <c r="U97" s="94" t="s">
        <v>77</v>
      </c>
      <c r="V97" s="97"/>
      <c r="W97" s="7"/>
      <c r="X97" s="7"/>
      <c r="Z97" s="9"/>
      <c r="AA97" s="9"/>
      <c r="AB97" s="9"/>
      <c r="AC97" s="9"/>
      <c r="AD97" s="9"/>
      <c r="AF97" s="63"/>
      <c r="AG97" s="87"/>
    </row>
    <row r="98" spans="1:33" s="73" customFormat="1" x14ac:dyDescent="0.3">
      <c r="A98" s="78">
        <v>43578</v>
      </c>
      <c r="B98" s="80" t="s">
        <v>5</v>
      </c>
      <c r="C98" s="4" t="s">
        <v>55</v>
      </c>
      <c r="D98" s="4" t="s">
        <v>80</v>
      </c>
      <c r="E98" s="4" t="s">
        <v>50</v>
      </c>
      <c r="F98" s="5" t="s">
        <v>57</v>
      </c>
      <c r="G98" s="5" t="s">
        <v>103</v>
      </c>
      <c r="H98" s="5" t="s">
        <v>60</v>
      </c>
      <c r="I98" s="5" t="s">
        <v>84</v>
      </c>
      <c r="J98" s="5" t="s">
        <v>77</v>
      </c>
      <c r="K98" s="5"/>
      <c r="L98" s="5"/>
      <c r="M98" s="5"/>
      <c r="N98" s="5"/>
      <c r="O98" s="5"/>
      <c r="P98" s="5"/>
      <c r="Q98" s="5"/>
      <c r="R98" s="5"/>
      <c r="S98" s="5"/>
      <c r="T98" s="93" t="s">
        <v>85</v>
      </c>
      <c r="U98" s="94"/>
      <c r="V98" s="97"/>
      <c r="W98" s="7"/>
      <c r="X98" s="7" t="s">
        <v>57</v>
      </c>
      <c r="Z98" s="9" t="s">
        <v>65</v>
      </c>
      <c r="AA98" s="9"/>
      <c r="AB98" s="9"/>
      <c r="AC98" s="9"/>
      <c r="AD98" s="9"/>
      <c r="AF98" s="63"/>
      <c r="AG98" s="87"/>
    </row>
    <row r="99" spans="1:33" s="73" customFormat="1" x14ac:dyDescent="0.3">
      <c r="A99" s="78">
        <v>43579</v>
      </c>
      <c r="B99" s="80" t="s">
        <v>6</v>
      </c>
      <c r="C99" s="4" t="s">
        <v>55</v>
      </c>
      <c r="D99" s="4" t="s">
        <v>80</v>
      </c>
      <c r="E99" s="4" t="s">
        <v>50</v>
      </c>
      <c r="F99" s="5" t="s">
        <v>57</v>
      </c>
      <c r="G99" s="5" t="s">
        <v>103</v>
      </c>
      <c r="H99" s="5" t="s">
        <v>60</v>
      </c>
      <c r="I99" s="5" t="s">
        <v>84</v>
      </c>
      <c r="J99" s="5" t="s">
        <v>77</v>
      </c>
      <c r="K99" s="5"/>
      <c r="L99" s="5"/>
      <c r="M99" s="5"/>
      <c r="N99" s="5"/>
      <c r="O99" s="5"/>
      <c r="P99" s="5"/>
      <c r="Q99" s="5"/>
      <c r="R99" s="5"/>
      <c r="S99" s="5"/>
      <c r="T99" s="93" t="s">
        <v>85</v>
      </c>
      <c r="U99" s="94"/>
      <c r="V99" s="97"/>
      <c r="W99" s="7"/>
      <c r="X99" s="7" t="s">
        <v>55</v>
      </c>
      <c r="Z99" s="9" t="s">
        <v>65</v>
      </c>
      <c r="AA99" s="9"/>
      <c r="AB99" s="9"/>
      <c r="AC99" s="9"/>
      <c r="AD99" s="9"/>
      <c r="AF99" s="63"/>
      <c r="AG99" s="87"/>
    </row>
    <row r="100" spans="1:33" s="73" customFormat="1" x14ac:dyDescent="0.3">
      <c r="A100" s="78">
        <v>43580</v>
      </c>
      <c r="B100" s="80" t="s">
        <v>7</v>
      </c>
      <c r="C100" s="4" t="s">
        <v>82</v>
      </c>
      <c r="D100" s="4" t="s">
        <v>82</v>
      </c>
      <c r="E100" s="4" t="s">
        <v>82</v>
      </c>
      <c r="F100" s="4" t="s">
        <v>82</v>
      </c>
      <c r="G100" s="4" t="s">
        <v>82</v>
      </c>
      <c r="H100" s="4" t="s">
        <v>82</v>
      </c>
      <c r="I100" s="4" t="s">
        <v>82</v>
      </c>
      <c r="J100" s="4" t="s">
        <v>82</v>
      </c>
      <c r="K100" s="4" t="s">
        <v>82</v>
      </c>
      <c r="L100" s="4" t="s">
        <v>82</v>
      </c>
      <c r="M100" s="4" t="s">
        <v>82</v>
      </c>
      <c r="N100" s="92"/>
      <c r="O100" s="92"/>
      <c r="P100" s="5"/>
      <c r="Q100" s="5"/>
      <c r="R100" s="5"/>
      <c r="S100" s="5"/>
      <c r="T100" s="93" t="s">
        <v>85</v>
      </c>
      <c r="U100" s="94" t="s">
        <v>77</v>
      </c>
      <c r="V100" s="97"/>
      <c r="W100" s="7"/>
      <c r="X100" s="7" t="s">
        <v>52</v>
      </c>
      <c r="Z100" s="9"/>
      <c r="AA100" s="9"/>
      <c r="AB100" s="9"/>
      <c r="AC100" s="9"/>
      <c r="AD100" s="9"/>
      <c r="AF100" s="63"/>
      <c r="AG100" s="87"/>
    </row>
    <row r="101" spans="1:33" s="73" customFormat="1" x14ac:dyDescent="0.3">
      <c r="A101" s="78">
        <v>43581</v>
      </c>
      <c r="B101" s="80" t="s">
        <v>8</v>
      </c>
      <c r="C101" s="4" t="s">
        <v>55</v>
      </c>
      <c r="D101" s="4" t="s">
        <v>80</v>
      </c>
      <c r="E101" s="4" t="s">
        <v>114</v>
      </c>
      <c r="F101" s="5" t="s">
        <v>57</v>
      </c>
      <c r="G101" s="5" t="s">
        <v>103</v>
      </c>
      <c r="H101" s="92" t="s">
        <v>52</v>
      </c>
      <c r="I101" s="5" t="s">
        <v>84</v>
      </c>
      <c r="J101" s="5" t="s">
        <v>77</v>
      </c>
      <c r="K101" s="5"/>
      <c r="L101" s="5"/>
      <c r="M101" s="5"/>
      <c r="N101" s="5"/>
      <c r="O101" s="5"/>
      <c r="P101" s="5"/>
      <c r="Q101" s="5"/>
      <c r="R101" s="5"/>
      <c r="S101" s="5"/>
      <c r="T101" s="93" t="s">
        <v>85</v>
      </c>
      <c r="U101" s="94"/>
      <c r="V101" s="97"/>
      <c r="W101" s="7"/>
      <c r="X101" s="7" t="s">
        <v>77</v>
      </c>
      <c r="Z101" s="9" t="s">
        <v>65</v>
      </c>
      <c r="AA101" s="9"/>
      <c r="AB101" s="9"/>
      <c r="AC101" s="9"/>
      <c r="AD101" s="9"/>
      <c r="AF101" s="63"/>
      <c r="AG101" s="87"/>
    </row>
    <row r="102" spans="1:33" s="73" customFormat="1" x14ac:dyDescent="0.3">
      <c r="A102" s="78">
        <v>43584</v>
      </c>
      <c r="B102" s="80" t="s">
        <v>4</v>
      </c>
      <c r="C102" s="4" t="s">
        <v>55</v>
      </c>
      <c r="D102" s="4" t="s">
        <v>80</v>
      </c>
      <c r="E102" s="4" t="s">
        <v>114</v>
      </c>
      <c r="F102" s="5" t="s">
        <v>57</v>
      </c>
      <c r="G102" s="5" t="s">
        <v>103</v>
      </c>
      <c r="H102" s="5" t="s">
        <v>60</v>
      </c>
      <c r="I102" s="5" t="s">
        <v>77</v>
      </c>
      <c r="J102" s="5" t="s">
        <v>65</v>
      </c>
      <c r="K102" s="5"/>
      <c r="L102" s="5"/>
      <c r="M102" s="5"/>
      <c r="N102" s="5"/>
      <c r="O102" s="5"/>
      <c r="P102" s="5"/>
      <c r="Q102" s="5"/>
      <c r="R102" s="5"/>
      <c r="S102" s="5"/>
      <c r="T102" s="93" t="s">
        <v>85</v>
      </c>
      <c r="U102" s="94"/>
      <c r="V102" s="97"/>
      <c r="W102" s="7"/>
      <c r="X102" s="7" t="s">
        <v>103</v>
      </c>
      <c r="Z102" s="9" t="s">
        <v>84</v>
      </c>
      <c r="AA102" s="9"/>
      <c r="AB102" s="9"/>
      <c r="AC102" s="9"/>
      <c r="AD102" s="9"/>
      <c r="AF102" s="63"/>
      <c r="AG102" s="87"/>
    </row>
    <row r="103" spans="1:33" s="73" customFormat="1" x14ac:dyDescent="0.3">
      <c r="A103" s="78">
        <v>43585</v>
      </c>
      <c r="B103" s="80" t="s">
        <v>5</v>
      </c>
      <c r="C103" s="4" t="s">
        <v>55</v>
      </c>
      <c r="D103" s="4" t="s">
        <v>80</v>
      </c>
      <c r="E103" s="4" t="s">
        <v>50</v>
      </c>
      <c r="F103" s="5" t="s">
        <v>57</v>
      </c>
      <c r="G103" s="5" t="s">
        <v>103</v>
      </c>
      <c r="H103" s="5" t="s">
        <v>60</v>
      </c>
      <c r="I103" s="5" t="s">
        <v>77</v>
      </c>
      <c r="J103" s="5" t="s">
        <v>65</v>
      </c>
      <c r="K103" s="5"/>
      <c r="L103" s="5"/>
      <c r="M103" s="5"/>
      <c r="N103" s="5"/>
      <c r="O103" s="5"/>
      <c r="P103" s="5"/>
      <c r="Q103" s="5"/>
      <c r="R103" s="5"/>
      <c r="S103" s="5"/>
      <c r="T103" s="93"/>
      <c r="U103" s="94"/>
      <c r="V103" s="97"/>
      <c r="W103" s="7"/>
      <c r="X103" s="7" t="s">
        <v>85</v>
      </c>
      <c r="Z103" s="9" t="s">
        <v>84</v>
      </c>
      <c r="AA103" s="9"/>
      <c r="AB103" s="9"/>
      <c r="AC103" s="9"/>
      <c r="AD103" s="9"/>
      <c r="AF103" s="63"/>
      <c r="AG103" s="87"/>
    </row>
    <row r="104" spans="1:33" s="73" customFormat="1" x14ac:dyDescent="0.3">
      <c r="A104" s="78">
        <v>43586</v>
      </c>
      <c r="B104" s="80" t="s">
        <v>6</v>
      </c>
      <c r="C104" s="4" t="s">
        <v>55</v>
      </c>
      <c r="D104" s="4" t="s">
        <v>80</v>
      </c>
      <c r="E104" s="4" t="s">
        <v>50</v>
      </c>
      <c r="F104" s="5" t="s">
        <v>57</v>
      </c>
      <c r="G104" s="5" t="s">
        <v>103</v>
      </c>
      <c r="H104" s="5" t="s">
        <v>60</v>
      </c>
      <c r="I104" s="5" t="s">
        <v>77</v>
      </c>
      <c r="J104" s="5" t="s">
        <v>65</v>
      </c>
      <c r="K104" s="5"/>
      <c r="L104" s="5"/>
      <c r="M104" s="5"/>
      <c r="N104" s="5"/>
      <c r="O104" s="5"/>
      <c r="P104" s="5"/>
      <c r="Q104" s="5"/>
      <c r="R104" s="5"/>
      <c r="S104" s="5"/>
      <c r="T104" s="93" t="s">
        <v>85</v>
      </c>
      <c r="U104" s="94"/>
      <c r="V104" s="97"/>
      <c r="W104" s="7"/>
      <c r="X104" s="7"/>
      <c r="Z104" s="9" t="s">
        <v>84</v>
      </c>
      <c r="AA104" s="9"/>
      <c r="AB104" s="9"/>
      <c r="AC104" s="9"/>
      <c r="AD104" s="9"/>
      <c r="AF104" s="63"/>
      <c r="AG104" s="87"/>
    </row>
    <row r="105" spans="1:33" s="73" customFormat="1" x14ac:dyDescent="0.3">
      <c r="A105" s="78">
        <v>43587</v>
      </c>
      <c r="B105" s="80" t="s">
        <v>7</v>
      </c>
      <c r="C105" s="4" t="s">
        <v>55</v>
      </c>
      <c r="D105" s="4" t="s">
        <v>80</v>
      </c>
      <c r="E105" s="4" t="s">
        <v>114</v>
      </c>
      <c r="F105" s="5" t="s">
        <v>57</v>
      </c>
      <c r="G105" s="5" t="s">
        <v>103</v>
      </c>
      <c r="H105" s="5" t="s">
        <v>60</v>
      </c>
      <c r="I105" s="5" t="s">
        <v>85</v>
      </c>
      <c r="J105" s="5" t="s">
        <v>65</v>
      </c>
      <c r="K105" s="5"/>
      <c r="L105" s="5"/>
      <c r="M105" s="5"/>
      <c r="N105" s="5"/>
      <c r="O105" s="5"/>
      <c r="P105" s="5"/>
      <c r="Q105" s="5"/>
      <c r="R105" s="5"/>
      <c r="S105" s="5"/>
      <c r="T105" s="93" t="s">
        <v>85</v>
      </c>
      <c r="U105" s="94"/>
      <c r="V105" s="97"/>
      <c r="W105" s="7"/>
      <c r="X105" s="7" t="s">
        <v>77</v>
      </c>
      <c r="Z105" s="9" t="s">
        <v>84</v>
      </c>
      <c r="AA105" s="9"/>
      <c r="AB105" s="9"/>
      <c r="AC105" s="9"/>
      <c r="AD105" s="9"/>
      <c r="AF105" s="63"/>
      <c r="AG105" s="87"/>
    </row>
    <row r="106" spans="1:33" s="73" customFormat="1" x14ac:dyDescent="0.3">
      <c r="A106" s="78">
        <v>43588</v>
      </c>
      <c r="B106" s="80" t="s">
        <v>8</v>
      </c>
      <c r="C106" s="4" t="s">
        <v>55</v>
      </c>
      <c r="D106" s="4" t="s">
        <v>80</v>
      </c>
      <c r="E106" s="4" t="s">
        <v>114</v>
      </c>
      <c r="F106" s="5" t="s">
        <v>57</v>
      </c>
      <c r="G106" s="5" t="s">
        <v>103</v>
      </c>
      <c r="H106" s="92" t="s">
        <v>52</v>
      </c>
      <c r="I106" s="5" t="s">
        <v>77</v>
      </c>
      <c r="J106" s="5" t="s">
        <v>65</v>
      </c>
      <c r="K106" s="5"/>
      <c r="L106" s="5"/>
      <c r="M106" s="5"/>
      <c r="N106" s="5"/>
      <c r="O106" s="5"/>
      <c r="P106" s="5"/>
      <c r="Q106" s="5"/>
      <c r="R106" s="5"/>
      <c r="S106" s="5"/>
      <c r="T106" s="93" t="s">
        <v>85</v>
      </c>
      <c r="U106" s="94"/>
      <c r="V106" s="97"/>
      <c r="W106" s="7"/>
      <c r="X106" s="7" t="s">
        <v>55</v>
      </c>
      <c r="Z106" s="9" t="s">
        <v>84</v>
      </c>
      <c r="AA106" s="9"/>
      <c r="AB106" s="9"/>
      <c r="AC106" s="9"/>
      <c r="AD106" s="9"/>
      <c r="AF106" s="63"/>
      <c r="AG106" s="87"/>
    </row>
    <row r="107" spans="1:33" s="73" customFormat="1" x14ac:dyDescent="0.3">
      <c r="A107" s="78">
        <v>43591</v>
      </c>
      <c r="B107" s="80" t="s">
        <v>4</v>
      </c>
      <c r="C107" s="4" t="s">
        <v>55</v>
      </c>
      <c r="D107" s="4" t="s">
        <v>80</v>
      </c>
      <c r="E107" s="4" t="s">
        <v>114</v>
      </c>
      <c r="F107" s="5" t="s">
        <v>57</v>
      </c>
      <c r="G107" s="5" t="s">
        <v>103</v>
      </c>
      <c r="H107" s="5" t="s">
        <v>60</v>
      </c>
      <c r="I107" s="5" t="s">
        <v>84</v>
      </c>
      <c r="J107" s="5" t="s">
        <v>65</v>
      </c>
      <c r="K107" s="5"/>
      <c r="L107" s="5"/>
      <c r="M107" s="5"/>
      <c r="N107" s="5"/>
      <c r="O107" s="5"/>
      <c r="P107" s="5"/>
      <c r="Q107" s="5"/>
      <c r="R107" s="5"/>
      <c r="S107" s="5"/>
      <c r="T107" s="93" t="s">
        <v>85</v>
      </c>
      <c r="U107" s="94" t="s">
        <v>77</v>
      </c>
      <c r="V107" s="97"/>
      <c r="W107" s="7"/>
      <c r="X107" s="7"/>
      <c r="Z107" s="9"/>
      <c r="AA107" s="9"/>
      <c r="AB107" s="9"/>
      <c r="AC107" s="9"/>
      <c r="AD107" s="9"/>
      <c r="AF107" s="63"/>
      <c r="AG107" s="87"/>
    </row>
    <row r="108" spans="1:33" s="73" customFormat="1" x14ac:dyDescent="0.3">
      <c r="A108" s="78">
        <v>43592</v>
      </c>
      <c r="B108" s="80" t="s">
        <v>5</v>
      </c>
      <c r="C108" s="4" t="s">
        <v>55</v>
      </c>
      <c r="D108" s="4" t="s">
        <v>80</v>
      </c>
      <c r="E108" s="4" t="s">
        <v>114</v>
      </c>
      <c r="F108" s="5" t="s">
        <v>57</v>
      </c>
      <c r="G108" s="5" t="s">
        <v>103</v>
      </c>
      <c r="H108" s="5" t="s">
        <v>60</v>
      </c>
      <c r="I108" s="5" t="s">
        <v>84</v>
      </c>
      <c r="J108" s="5" t="s">
        <v>65</v>
      </c>
      <c r="K108" s="5"/>
      <c r="L108" s="5"/>
      <c r="M108" s="5"/>
      <c r="N108" s="5"/>
      <c r="O108" s="5"/>
      <c r="P108" s="5"/>
      <c r="Q108" s="5"/>
      <c r="R108" s="5"/>
      <c r="S108" s="5"/>
      <c r="T108" s="93" t="s">
        <v>85</v>
      </c>
      <c r="U108" s="94" t="s">
        <v>77</v>
      </c>
      <c r="V108" s="97"/>
      <c r="W108" s="7"/>
      <c r="X108" s="7" t="s">
        <v>60</v>
      </c>
      <c r="Z108" s="9"/>
      <c r="AA108" s="9"/>
      <c r="AB108" s="9"/>
      <c r="AC108" s="9"/>
      <c r="AD108" s="9"/>
      <c r="AF108" s="63"/>
      <c r="AG108" s="87"/>
    </row>
    <row r="109" spans="1:33" s="73" customFormat="1" x14ac:dyDescent="0.3">
      <c r="A109" s="78">
        <v>43593</v>
      </c>
      <c r="B109" s="80" t="s">
        <v>6</v>
      </c>
      <c r="C109" s="4" t="s">
        <v>55</v>
      </c>
      <c r="D109" s="4" t="s">
        <v>80</v>
      </c>
      <c r="E109" s="4" t="s">
        <v>50</v>
      </c>
      <c r="F109" s="5" t="s">
        <v>57</v>
      </c>
      <c r="G109" s="5" t="s">
        <v>103</v>
      </c>
      <c r="H109" s="5" t="s">
        <v>60</v>
      </c>
      <c r="I109" s="5" t="s">
        <v>84</v>
      </c>
      <c r="J109" s="5" t="s">
        <v>65</v>
      </c>
      <c r="K109" s="5"/>
      <c r="L109" s="5"/>
      <c r="M109" s="5"/>
      <c r="N109" s="5"/>
      <c r="O109" s="5"/>
      <c r="P109" s="5"/>
      <c r="Q109" s="5"/>
      <c r="R109" s="5"/>
      <c r="S109" s="5"/>
      <c r="T109" s="93" t="s">
        <v>85</v>
      </c>
      <c r="U109" s="94" t="s">
        <v>77</v>
      </c>
      <c r="V109" s="97"/>
      <c r="W109" s="7"/>
      <c r="X109" s="7"/>
      <c r="Z109" s="9"/>
      <c r="AA109" s="9"/>
      <c r="AB109" s="9"/>
      <c r="AC109" s="9"/>
      <c r="AD109" s="9"/>
      <c r="AF109" s="63"/>
      <c r="AG109" s="87"/>
    </row>
    <row r="110" spans="1:33" s="73" customFormat="1" x14ac:dyDescent="0.3">
      <c r="A110" s="78">
        <v>43594</v>
      </c>
      <c r="B110" s="80" t="s">
        <v>7</v>
      </c>
      <c r="C110" s="4" t="s">
        <v>55</v>
      </c>
      <c r="D110" s="4" t="s">
        <v>80</v>
      </c>
      <c r="E110" s="4" t="s">
        <v>50</v>
      </c>
      <c r="F110" s="5" t="s">
        <v>57</v>
      </c>
      <c r="G110" s="5" t="s">
        <v>103</v>
      </c>
      <c r="H110" s="5" t="s">
        <v>60</v>
      </c>
      <c r="I110" s="5" t="s">
        <v>84</v>
      </c>
      <c r="J110" s="5" t="s">
        <v>65</v>
      </c>
      <c r="K110" s="5"/>
      <c r="L110" s="5"/>
      <c r="M110" s="5"/>
      <c r="N110" s="5"/>
      <c r="O110" s="5"/>
      <c r="P110" s="5"/>
      <c r="Q110" s="5"/>
      <c r="R110" s="5"/>
      <c r="S110" s="5"/>
      <c r="T110" s="93" t="s">
        <v>85</v>
      </c>
      <c r="U110" s="94" t="s">
        <v>77</v>
      </c>
      <c r="V110" s="97"/>
      <c r="W110" s="7"/>
      <c r="X110" s="7" t="s">
        <v>103</v>
      </c>
      <c r="Z110" s="9"/>
      <c r="AA110" s="9"/>
      <c r="AB110" s="9"/>
      <c r="AC110" s="9"/>
      <c r="AD110" s="9"/>
      <c r="AF110" s="63"/>
      <c r="AG110" s="87"/>
    </row>
    <row r="111" spans="1:33" s="73" customFormat="1" x14ac:dyDescent="0.3">
      <c r="A111" s="78">
        <v>43595</v>
      </c>
      <c r="B111" s="80" t="s">
        <v>8</v>
      </c>
      <c r="C111" s="4" t="s">
        <v>55</v>
      </c>
      <c r="D111" s="4" t="s">
        <v>80</v>
      </c>
      <c r="E111" s="4" t="s">
        <v>114</v>
      </c>
      <c r="F111" s="5" t="s">
        <v>57</v>
      </c>
      <c r="G111" s="5" t="s">
        <v>103</v>
      </c>
      <c r="H111" s="92" t="s">
        <v>52</v>
      </c>
      <c r="I111" s="5" t="s">
        <v>84</v>
      </c>
      <c r="J111" s="5" t="s">
        <v>65</v>
      </c>
      <c r="K111" s="5"/>
      <c r="L111" s="5"/>
      <c r="M111" s="5"/>
      <c r="N111" s="5"/>
      <c r="O111" s="5"/>
      <c r="P111" s="5"/>
      <c r="Q111" s="5"/>
      <c r="R111" s="5"/>
      <c r="S111" s="5"/>
      <c r="T111" s="93" t="s">
        <v>85</v>
      </c>
      <c r="U111" s="94" t="s">
        <v>77</v>
      </c>
      <c r="V111" s="97"/>
      <c r="W111" s="7"/>
      <c r="X111" s="7" t="s">
        <v>80</v>
      </c>
      <c r="Z111" s="9"/>
      <c r="AA111" s="9"/>
      <c r="AB111" s="9"/>
      <c r="AC111" s="9"/>
      <c r="AD111" s="9"/>
      <c r="AF111" s="63"/>
      <c r="AG111" s="87"/>
    </row>
    <row r="112" spans="1:33" s="73" customFormat="1" x14ac:dyDescent="0.3">
      <c r="A112" s="78">
        <v>43598</v>
      </c>
      <c r="B112" s="80" t="s">
        <v>4</v>
      </c>
      <c r="C112" s="4" t="s">
        <v>55</v>
      </c>
      <c r="D112" s="4" t="s">
        <v>80</v>
      </c>
      <c r="E112" s="4" t="s">
        <v>114</v>
      </c>
      <c r="F112" s="5" t="s">
        <v>57</v>
      </c>
      <c r="G112" s="5" t="s">
        <v>103</v>
      </c>
      <c r="H112" s="5" t="s">
        <v>60</v>
      </c>
      <c r="I112" s="5" t="s">
        <v>84</v>
      </c>
      <c r="J112" s="5" t="s">
        <v>65</v>
      </c>
      <c r="K112" s="5"/>
      <c r="L112" s="5"/>
      <c r="M112" s="5"/>
      <c r="N112" s="5"/>
      <c r="O112" s="5"/>
      <c r="P112" s="5"/>
      <c r="Q112" s="5"/>
      <c r="R112" s="5"/>
      <c r="S112" s="5"/>
      <c r="T112" s="93" t="s">
        <v>85</v>
      </c>
      <c r="U112" s="94" t="s">
        <v>77</v>
      </c>
      <c r="V112" s="97"/>
      <c r="W112" s="7"/>
      <c r="X112" s="7" t="s">
        <v>80</v>
      </c>
      <c r="Z112" s="9"/>
      <c r="AA112" s="9"/>
      <c r="AB112" s="9"/>
      <c r="AC112" s="9"/>
      <c r="AD112" s="9"/>
      <c r="AF112" s="63"/>
      <c r="AG112" s="87"/>
    </row>
    <row r="113" spans="1:33" s="73" customFormat="1" x14ac:dyDescent="0.3">
      <c r="A113" s="78">
        <v>43599</v>
      </c>
      <c r="B113" s="80" t="s">
        <v>5</v>
      </c>
      <c r="C113" s="4" t="s">
        <v>55</v>
      </c>
      <c r="D113" s="4" t="s">
        <v>80</v>
      </c>
      <c r="E113" s="4" t="s">
        <v>114</v>
      </c>
      <c r="F113" s="5" t="s">
        <v>57</v>
      </c>
      <c r="G113" s="5" t="s">
        <v>103</v>
      </c>
      <c r="H113" s="5" t="s">
        <v>60</v>
      </c>
      <c r="I113" s="5" t="s">
        <v>84</v>
      </c>
      <c r="J113" s="5" t="s">
        <v>65</v>
      </c>
      <c r="K113" s="5"/>
      <c r="L113" s="5"/>
      <c r="M113" s="5"/>
      <c r="N113" s="5"/>
      <c r="O113" s="5"/>
      <c r="P113" s="5"/>
      <c r="Q113" s="5"/>
      <c r="R113" s="5"/>
      <c r="S113" s="5"/>
      <c r="T113" s="93" t="s">
        <v>85</v>
      </c>
      <c r="U113" s="94" t="s">
        <v>77</v>
      </c>
      <c r="V113" s="97"/>
      <c r="W113" s="7"/>
      <c r="X113" s="7" t="s">
        <v>84</v>
      </c>
      <c r="Z113" s="9"/>
      <c r="AA113" s="9"/>
      <c r="AB113" s="9"/>
      <c r="AC113" s="9"/>
      <c r="AD113" s="9"/>
      <c r="AF113" s="63"/>
      <c r="AG113" s="87"/>
    </row>
    <row r="114" spans="1:33" s="73" customFormat="1" x14ac:dyDescent="0.3">
      <c r="A114" s="78">
        <v>43600</v>
      </c>
      <c r="B114" s="80" t="s">
        <v>6</v>
      </c>
      <c r="C114" s="4" t="s">
        <v>55</v>
      </c>
      <c r="D114" s="4" t="s">
        <v>80</v>
      </c>
      <c r="E114" s="4" t="s">
        <v>114</v>
      </c>
      <c r="F114" s="5" t="s">
        <v>57</v>
      </c>
      <c r="G114" s="5" t="s">
        <v>103</v>
      </c>
      <c r="H114" s="5" t="s">
        <v>60</v>
      </c>
      <c r="I114" s="5" t="s">
        <v>84</v>
      </c>
      <c r="J114" s="5" t="s">
        <v>65</v>
      </c>
      <c r="K114" s="5"/>
      <c r="L114" s="5"/>
      <c r="M114" s="5"/>
      <c r="N114" s="5"/>
      <c r="O114" s="5"/>
      <c r="P114" s="5"/>
      <c r="Q114" s="5"/>
      <c r="R114" s="5"/>
      <c r="S114" s="5"/>
      <c r="T114" s="93" t="s">
        <v>85</v>
      </c>
      <c r="U114" s="94" t="s">
        <v>77</v>
      </c>
      <c r="V114" s="97"/>
      <c r="W114" s="7"/>
      <c r="X114" s="7"/>
      <c r="Z114" s="9"/>
      <c r="AA114" s="9"/>
      <c r="AB114" s="9"/>
      <c r="AC114" s="9"/>
      <c r="AD114" s="9"/>
      <c r="AF114" s="63"/>
      <c r="AG114" s="87"/>
    </row>
    <row r="115" spans="1:33" s="73" customFormat="1" x14ac:dyDescent="0.3">
      <c r="A115" s="78">
        <v>43601</v>
      </c>
      <c r="B115" s="80" t="s">
        <v>7</v>
      </c>
      <c r="C115" s="4" t="s">
        <v>55</v>
      </c>
      <c r="D115" s="4" t="s">
        <v>80</v>
      </c>
      <c r="E115" s="4" t="s">
        <v>50</v>
      </c>
      <c r="F115" s="5" t="s">
        <v>57</v>
      </c>
      <c r="G115" s="5" t="s">
        <v>103</v>
      </c>
      <c r="H115" s="5" t="s">
        <v>60</v>
      </c>
      <c r="I115" s="5" t="s">
        <v>84</v>
      </c>
      <c r="J115" s="5" t="s">
        <v>65</v>
      </c>
      <c r="K115" s="5"/>
      <c r="L115" s="5"/>
      <c r="M115" s="5"/>
      <c r="N115" s="5"/>
      <c r="O115" s="5"/>
      <c r="P115" s="5"/>
      <c r="Q115" s="5"/>
      <c r="R115" s="5"/>
      <c r="S115" s="5"/>
      <c r="T115" s="93" t="s">
        <v>85</v>
      </c>
      <c r="U115" s="94" t="s">
        <v>77</v>
      </c>
      <c r="V115" s="97"/>
      <c r="W115" s="7"/>
      <c r="X115" s="7"/>
      <c r="Z115" s="9"/>
      <c r="AA115" s="9"/>
      <c r="AB115" s="9"/>
      <c r="AC115" s="9"/>
      <c r="AD115" s="9"/>
      <c r="AF115" s="63"/>
      <c r="AG115" s="87"/>
    </row>
    <row r="116" spans="1:33" s="73" customFormat="1" x14ac:dyDescent="0.3">
      <c r="A116" s="78">
        <v>43602</v>
      </c>
      <c r="B116" s="80" t="s">
        <v>8</v>
      </c>
      <c r="C116" s="4" t="s">
        <v>55</v>
      </c>
      <c r="D116" s="4" t="s">
        <v>80</v>
      </c>
      <c r="E116" s="4" t="s">
        <v>50</v>
      </c>
      <c r="F116" s="5" t="s">
        <v>57</v>
      </c>
      <c r="G116" s="5" t="s">
        <v>103</v>
      </c>
      <c r="H116" s="92" t="s">
        <v>52</v>
      </c>
      <c r="I116" s="5" t="s">
        <v>84</v>
      </c>
      <c r="J116" s="5" t="s">
        <v>65</v>
      </c>
      <c r="K116" s="5"/>
      <c r="L116" s="5"/>
      <c r="M116" s="5"/>
      <c r="N116" s="5"/>
      <c r="O116" s="5"/>
      <c r="P116" s="5"/>
      <c r="Q116" s="5"/>
      <c r="R116" s="5"/>
      <c r="S116" s="5"/>
      <c r="T116" s="93" t="s">
        <v>85</v>
      </c>
      <c r="U116" s="94" t="s">
        <v>77</v>
      </c>
      <c r="V116" s="97"/>
      <c r="W116" s="7"/>
      <c r="X116" s="7"/>
      <c r="Z116" s="9"/>
      <c r="AA116" s="9"/>
      <c r="AB116" s="9"/>
      <c r="AC116" s="9"/>
      <c r="AD116" s="9"/>
      <c r="AF116" s="63"/>
      <c r="AG116" s="87"/>
    </row>
    <row r="117" spans="1:33" s="73" customFormat="1" x14ac:dyDescent="0.3">
      <c r="A117" s="78">
        <v>43605</v>
      </c>
      <c r="B117" s="80" t="s">
        <v>4</v>
      </c>
      <c r="C117" s="4" t="s">
        <v>55</v>
      </c>
      <c r="D117" s="4" t="s">
        <v>80</v>
      </c>
      <c r="E117" s="4" t="s">
        <v>114</v>
      </c>
      <c r="F117" s="5" t="s">
        <v>57</v>
      </c>
      <c r="G117" s="5" t="s">
        <v>103</v>
      </c>
      <c r="H117" s="5" t="s">
        <v>60</v>
      </c>
      <c r="I117" s="5" t="s">
        <v>84</v>
      </c>
      <c r="J117" s="5" t="s">
        <v>65</v>
      </c>
      <c r="K117" s="5"/>
      <c r="L117" s="5"/>
      <c r="M117" s="5"/>
      <c r="N117" s="5"/>
      <c r="O117" s="5"/>
      <c r="P117" s="5"/>
      <c r="Q117" s="5"/>
      <c r="R117" s="5"/>
      <c r="S117" s="5"/>
      <c r="T117" s="93" t="s">
        <v>85</v>
      </c>
      <c r="U117" s="94" t="s">
        <v>77</v>
      </c>
      <c r="V117" s="97"/>
      <c r="W117" s="7"/>
      <c r="X117" s="7"/>
      <c r="Z117" s="9"/>
      <c r="AA117" s="9"/>
      <c r="AB117" s="9"/>
      <c r="AC117" s="9"/>
      <c r="AD117" s="9"/>
      <c r="AF117" s="63"/>
      <c r="AG117" s="87"/>
    </row>
    <row r="118" spans="1:33" s="73" customFormat="1" x14ac:dyDescent="0.3">
      <c r="A118" s="78">
        <v>43606</v>
      </c>
      <c r="B118" s="80" t="s">
        <v>5</v>
      </c>
      <c r="C118" s="4" t="s">
        <v>55</v>
      </c>
      <c r="D118" s="4" t="s">
        <v>80</v>
      </c>
      <c r="E118" s="4" t="s">
        <v>114</v>
      </c>
      <c r="F118" s="5" t="s">
        <v>57</v>
      </c>
      <c r="G118" s="5" t="s">
        <v>103</v>
      </c>
      <c r="H118" s="5" t="s">
        <v>60</v>
      </c>
      <c r="I118" s="5" t="s">
        <v>84</v>
      </c>
      <c r="J118" s="5" t="s">
        <v>65</v>
      </c>
      <c r="K118" s="5"/>
      <c r="L118" s="5"/>
      <c r="M118" s="5"/>
      <c r="N118" s="5"/>
      <c r="O118" s="5"/>
      <c r="P118" s="5"/>
      <c r="Q118" s="5"/>
      <c r="R118" s="5"/>
      <c r="S118" s="5"/>
      <c r="T118" s="93" t="s">
        <v>85</v>
      </c>
      <c r="U118" s="94" t="s">
        <v>77</v>
      </c>
      <c r="V118" s="97"/>
      <c r="W118" s="7"/>
      <c r="X118" s="7" t="s">
        <v>57</v>
      </c>
      <c r="Z118" s="9"/>
      <c r="AA118" s="9"/>
      <c r="AB118" s="9"/>
      <c r="AC118" s="9"/>
      <c r="AD118" s="9"/>
      <c r="AF118" s="63"/>
      <c r="AG118" s="87"/>
    </row>
    <row r="119" spans="1:33" s="73" customFormat="1" x14ac:dyDescent="0.3">
      <c r="A119" s="78">
        <v>43607</v>
      </c>
      <c r="B119" s="80" t="s">
        <v>6</v>
      </c>
      <c r="C119" s="4" t="s">
        <v>55</v>
      </c>
      <c r="D119" s="4" t="s">
        <v>80</v>
      </c>
      <c r="E119" s="4" t="s">
        <v>114</v>
      </c>
      <c r="F119" s="5" t="s">
        <v>57</v>
      </c>
      <c r="G119" s="5" t="s">
        <v>103</v>
      </c>
      <c r="H119" s="5" t="s">
        <v>60</v>
      </c>
      <c r="I119" s="5" t="s">
        <v>84</v>
      </c>
      <c r="J119" s="5" t="s">
        <v>65</v>
      </c>
      <c r="K119" s="5"/>
      <c r="L119" s="5"/>
      <c r="M119" s="5"/>
      <c r="N119" s="5"/>
      <c r="O119" s="5"/>
      <c r="P119" s="5"/>
      <c r="Q119" s="5"/>
      <c r="R119" s="5"/>
      <c r="S119" s="5"/>
      <c r="T119" s="93" t="s">
        <v>85</v>
      </c>
      <c r="U119" s="94" t="s">
        <v>77</v>
      </c>
      <c r="V119" s="97"/>
      <c r="W119" s="7"/>
      <c r="X119" s="7"/>
      <c r="Z119" s="9"/>
      <c r="AA119" s="9"/>
      <c r="AB119" s="9"/>
      <c r="AC119" s="9"/>
      <c r="AD119" s="9"/>
      <c r="AF119" s="63"/>
      <c r="AG119" s="87"/>
    </row>
    <row r="120" spans="1:33" s="73" customFormat="1" x14ac:dyDescent="0.3">
      <c r="A120" s="78">
        <v>43608</v>
      </c>
      <c r="B120" s="80" t="s">
        <v>7</v>
      </c>
      <c r="C120" s="4" t="s">
        <v>55</v>
      </c>
      <c r="D120" s="4" t="s">
        <v>80</v>
      </c>
      <c r="E120" s="4" t="s">
        <v>114</v>
      </c>
      <c r="F120" s="5" t="s">
        <v>57</v>
      </c>
      <c r="G120" s="5" t="s">
        <v>103</v>
      </c>
      <c r="H120" s="5" t="s">
        <v>60</v>
      </c>
      <c r="I120" s="5" t="s">
        <v>84</v>
      </c>
      <c r="J120" s="5" t="s">
        <v>65</v>
      </c>
      <c r="K120" s="5"/>
      <c r="L120" s="5"/>
      <c r="M120" s="5"/>
      <c r="N120" s="5"/>
      <c r="O120" s="5"/>
      <c r="P120" s="5"/>
      <c r="Q120" s="5"/>
      <c r="R120" s="5"/>
      <c r="S120" s="5"/>
      <c r="T120" s="93" t="s">
        <v>85</v>
      </c>
      <c r="U120" s="94" t="s">
        <v>77</v>
      </c>
      <c r="V120" s="97"/>
      <c r="W120" s="7"/>
      <c r="X120" s="7" t="s">
        <v>65</v>
      </c>
      <c r="Z120" s="9"/>
      <c r="AA120" s="9"/>
      <c r="AB120" s="9"/>
      <c r="AC120" s="9"/>
      <c r="AD120" s="9"/>
      <c r="AF120" s="63"/>
      <c r="AG120" s="87"/>
    </row>
    <row r="121" spans="1:33" s="73" customFormat="1" x14ac:dyDescent="0.3">
      <c r="A121" s="78">
        <v>43609</v>
      </c>
      <c r="B121" s="80" t="s">
        <v>8</v>
      </c>
      <c r="C121" s="4" t="s">
        <v>55</v>
      </c>
      <c r="D121" s="4" t="s">
        <v>80</v>
      </c>
      <c r="E121" s="4" t="s">
        <v>50</v>
      </c>
      <c r="F121" s="5" t="s">
        <v>57</v>
      </c>
      <c r="G121" s="5" t="s">
        <v>103</v>
      </c>
      <c r="H121" s="92" t="s">
        <v>52</v>
      </c>
      <c r="I121" s="5" t="s">
        <v>84</v>
      </c>
      <c r="J121" s="5" t="s">
        <v>65</v>
      </c>
      <c r="K121" s="5"/>
      <c r="L121" s="5"/>
      <c r="M121" s="5"/>
      <c r="N121" s="5"/>
      <c r="O121" s="5"/>
      <c r="P121" s="5"/>
      <c r="Q121" s="5"/>
      <c r="R121" s="5"/>
      <c r="S121" s="5"/>
      <c r="T121" s="93" t="s">
        <v>85</v>
      </c>
      <c r="U121" s="94" t="s">
        <v>77</v>
      </c>
      <c r="V121" s="97"/>
      <c r="W121" s="7"/>
      <c r="X121" s="7"/>
      <c r="Z121" s="9"/>
      <c r="AA121" s="9"/>
      <c r="AB121" s="9"/>
      <c r="AC121" s="9"/>
      <c r="AD121" s="9"/>
      <c r="AF121" s="63"/>
      <c r="AG121" s="87"/>
    </row>
    <row r="122" spans="1:33" s="73" customFormat="1" x14ac:dyDescent="0.3">
      <c r="A122" s="78">
        <v>43612</v>
      </c>
      <c r="B122" s="80" t="s">
        <v>4</v>
      </c>
      <c r="C122" s="4" t="s">
        <v>55</v>
      </c>
      <c r="D122" s="4" t="s">
        <v>80</v>
      </c>
      <c r="E122" s="4" t="s">
        <v>50</v>
      </c>
      <c r="F122" s="5" t="s">
        <v>57</v>
      </c>
      <c r="G122" s="5" t="s">
        <v>103</v>
      </c>
      <c r="H122" s="5" t="s">
        <v>60</v>
      </c>
      <c r="I122" s="5" t="s">
        <v>84</v>
      </c>
      <c r="J122" s="5" t="s">
        <v>65</v>
      </c>
      <c r="K122" s="5"/>
      <c r="L122" s="5"/>
      <c r="M122" s="5"/>
      <c r="N122" s="5"/>
      <c r="O122" s="5"/>
      <c r="P122" s="5"/>
      <c r="Q122" s="5"/>
      <c r="R122" s="5"/>
      <c r="S122" s="5"/>
      <c r="T122" s="93" t="s">
        <v>85</v>
      </c>
      <c r="U122" s="94" t="s">
        <v>77</v>
      </c>
      <c r="V122" s="97"/>
      <c r="W122" s="7"/>
      <c r="X122" s="7"/>
      <c r="Z122" s="9"/>
      <c r="AA122" s="9"/>
      <c r="AB122" s="9"/>
      <c r="AC122" s="9"/>
      <c r="AD122" s="9"/>
      <c r="AF122" s="63"/>
      <c r="AG122" s="87"/>
    </row>
    <row r="123" spans="1:33" s="73" customFormat="1" x14ac:dyDescent="0.3">
      <c r="A123" s="78">
        <v>43613</v>
      </c>
      <c r="B123" s="80" t="s">
        <v>5</v>
      </c>
      <c r="C123" s="4" t="s">
        <v>55</v>
      </c>
      <c r="D123" s="4" t="s">
        <v>80</v>
      </c>
      <c r="E123" s="4" t="s">
        <v>114</v>
      </c>
      <c r="F123" s="5" t="s">
        <v>57</v>
      </c>
      <c r="G123" s="5" t="s">
        <v>103</v>
      </c>
      <c r="H123" s="5" t="s">
        <v>60</v>
      </c>
      <c r="I123" s="5" t="s">
        <v>84</v>
      </c>
      <c r="J123" s="5" t="s">
        <v>65</v>
      </c>
      <c r="K123" s="5"/>
      <c r="L123" s="5"/>
      <c r="M123" s="5"/>
      <c r="N123" s="5"/>
      <c r="O123" s="5"/>
      <c r="P123" s="5"/>
      <c r="Q123" s="5"/>
      <c r="R123" s="5"/>
      <c r="S123" s="5"/>
      <c r="T123" s="93"/>
      <c r="U123" s="94" t="s">
        <v>77</v>
      </c>
      <c r="V123" s="97"/>
      <c r="W123" s="7"/>
      <c r="X123" s="7" t="s">
        <v>85</v>
      </c>
      <c r="Z123" s="9"/>
      <c r="AA123" s="9"/>
      <c r="AB123" s="9"/>
      <c r="AC123" s="9"/>
      <c r="AD123" s="9"/>
      <c r="AF123" s="63"/>
      <c r="AG123" s="87"/>
    </row>
    <row r="124" spans="1:33" s="73" customFormat="1" x14ac:dyDescent="0.3">
      <c r="A124" s="78">
        <v>43614</v>
      </c>
      <c r="B124" s="80" t="s">
        <v>6</v>
      </c>
      <c r="C124" s="4" t="s">
        <v>55</v>
      </c>
      <c r="D124" s="4" t="s">
        <v>80</v>
      </c>
      <c r="E124" s="4" t="s">
        <v>114</v>
      </c>
      <c r="F124" s="5" t="s">
        <v>57</v>
      </c>
      <c r="G124" s="5" t="s">
        <v>103</v>
      </c>
      <c r="H124" s="5" t="s">
        <v>60</v>
      </c>
      <c r="I124" s="5" t="s">
        <v>84</v>
      </c>
      <c r="J124" s="5" t="s">
        <v>65</v>
      </c>
      <c r="K124" s="5"/>
      <c r="L124" s="5"/>
      <c r="M124" s="5"/>
      <c r="N124" s="5"/>
      <c r="O124" s="5"/>
      <c r="P124" s="5"/>
      <c r="Q124" s="5"/>
      <c r="R124" s="5"/>
      <c r="S124" s="5"/>
      <c r="T124" s="93" t="s">
        <v>85</v>
      </c>
      <c r="U124" s="94" t="s">
        <v>77</v>
      </c>
      <c r="V124" s="97"/>
      <c r="W124" s="7"/>
      <c r="X124" s="7"/>
      <c r="Z124" s="9"/>
      <c r="AA124" s="9"/>
      <c r="AB124" s="9"/>
      <c r="AC124" s="9"/>
      <c r="AD124" s="9"/>
      <c r="AF124" s="63"/>
      <c r="AG124" s="87"/>
    </row>
    <row r="125" spans="1:33" s="73" customFormat="1" x14ac:dyDescent="0.3">
      <c r="A125" s="78">
        <v>43615</v>
      </c>
      <c r="B125" s="80" t="s">
        <v>7</v>
      </c>
      <c r="C125" s="4" t="s">
        <v>55</v>
      </c>
      <c r="D125" s="4" t="s">
        <v>80</v>
      </c>
      <c r="E125" s="4" t="s">
        <v>114</v>
      </c>
      <c r="F125" s="5" t="s">
        <v>57</v>
      </c>
      <c r="G125" s="5" t="s">
        <v>103</v>
      </c>
      <c r="H125" s="5" t="s">
        <v>60</v>
      </c>
      <c r="I125" s="5" t="s">
        <v>84</v>
      </c>
      <c r="J125" s="5" t="s">
        <v>65</v>
      </c>
      <c r="K125" s="5"/>
      <c r="L125" s="5"/>
      <c r="M125" s="5"/>
      <c r="N125" s="5"/>
      <c r="O125" s="5"/>
      <c r="P125" s="5"/>
      <c r="Q125" s="5"/>
      <c r="R125" s="5"/>
      <c r="S125" s="5"/>
      <c r="T125" s="93" t="s">
        <v>85</v>
      </c>
      <c r="U125" s="94"/>
      <c r="V125" s="97"/>
      <c r="W125" s="7"/>
      <c r="X125" s="7" t="s">
        <v>77</v>
      </c>
      <c r="Z125" s="9"/>
      <c r="AA125" s="9"/>
      <c r="AB125" s="9"/>
      <c r="AC125" s="9"/>
      <c r="AD125" s="9"/>
      <c r="AF125" s="63"/>
      <c r="AG125" s="87"/>
    </row>
    <row r="126" spans="1:33" s="73" customFormat="1" x14ac:dyDescent="0.3">
      <c r="A126" s="78">
        <v>43616</v>
      </c>
      <c r="B126" s="80" t="s">
        <v>8</v>
      </c>
      <c r="C126" s="4" t="s">
        <v>55</v>
      </c>
      <c r="D126" s="4" t="s">
        <v>80</v>
      </c>
      <c r="E126" s="4" t="s">
        <v>114</v>
      </c>
      <c r="F126" s="5" t="s">
        <v>57</v>
      </c>
      <c r="G126" s="5" t="s">
        <v>103</v>
      </c>
      <c r="H126" s="92" t="s">
        <v>52</v>
      </c>
      <c r="I126" s="5" t="s">
        <v>84</v>
      </c>
      <c r="J126" s="5" t="s">
        <v>65</v>
      </c>
      <c r="K126" s="5"/>
      <c r="L126" s="5"/>
      <c r="M126" s="5"/>
      <c r="N126" s="5"/>
      <c r="O126" s="5"/>
      <c r="P126" s="5"/>
      <c r="Q126" s="5"/>
      <c r="R126" s="5"/>
      <c r="S126" s="5"/>
      <c r="T126" s="93" t="s">
        <v>85</v>
      </c>
      <c r="U126" s="94" t="s">
        <v>77</v>
      </c>
      <c r="V126" s="97"/>
      <c r="W126" s="7"/>
      <c r="X126" s="7" t="s">
        <v>60</v>
      </c>
      <c r="Z126" s="9"/>
      <c r="AA126" s="9"/>
      <c r="AB126" s="9"/>
      <c r="AC126" s="9"/>
      <c r="AD126" s="9"/>
      <c r="AF126" s="63"/>
      <c r="AG126" s="87"/>
    </row>
    <row r="127" spans="1:33" s="73" customFormat="1" x14ac:dyDescent="0.3">
      <c r="A127" s="78">
        <v>43619</v>
      </c>
      <c r="B127" s="80" t="s">
        <v>4</v>
      </c>
      <c r="C127" s="4" t="s">
        <v>55</v>
      </c>
      <c r="D127" s="4" t="s">
        <v>80</v>
      </c>
      <c r="E127" s="4" t="s">
        <v>50</v>
      </c>
      <c r="F127" s="5" t="s">
        <v>57</v>
      </c>
      <c r="G127" s="5" t="s">
        <v>103</v>
      </c>
      <c r="H127" s="5" t="s">
        <v>60</v>
      </c>
      <c r="I127" s="5" t="s">
        <v>84</v>
      </c>
      <c r="J127" s="5" t="s">
        <v>65</v>
      </c>
      <c r="K127" s="5"/>
      <c r="L127" s="5"/>
      <c r="M127" s="5"/>
      <c r="N127" s="5"/>
      <c r="O127" s="5"/>
      <c r="P127" s="5"/>
      <c r="Q127" s="5"/>
      <c r="R127" s="5"/>
      <c r="S127" s="5"/>
      <c r="T127" s="93"/>
      <c r="U127" s="94"/>
      <c r="V127" s="97"/>
      <c r="W127" s="7"/>
      <c r="X127" s="7"/>
      <c r="Z127" s="9"/>
      <c r="AA127" s="9"/>
      <c r="AB127" s="9"/>
      <c r="AC127" s="9"/>
      <c r="AD127" s="9"/>
      <c r="AF127" s="63"/>
      <c r="AG127" s="87"/>
    </row>
    <row r="128" spans="1:33" s="73" customFormat="1" x14ac:dyDescent="0.3">
      <c r="A128" s="78">
        <v>43620</v>
      </c>
      <c r="B128" s="80" t="s">
        <v>5</v>
      </c>
      <c r="C128" s="4" t="s">
        <v>55</v>
      </c>
      <c r="D128" s="4" t="s">
        <v>80</v>
      </c>
      <c r="E128" s="4" t="s">
        <v>50</v>
      </c>
      <c r="F128" s="5" t="s">
        <v>57</v>
      </c>
      <c r="G128" s="5" t="s">
        <v>103</v>
      </c>
      <c r="H128" s="5" t="s">
        <v>60</v>
      </c>
      <c r="I128" s="5" t="s">
        <v>84</v>
      </c>
      <c r="J128" s="5" t="s">
        <v>65</v>
      </c>
      <c r="K128" s="5"/>
      <c r="L128" s="5"/>
      <c r="M128" s="5"/>
      <c r="N128" s="5"/>
      <c r="O128" s="5"/>
      <c r="P128" s="5"/>
      <c r="Q128" s="5"/>
      <c r="R128" s="5"/>
      <c r="S128" s="5"/>
      <c r="T128" s="93"/>
      <c r="U128" s="94"/>
      <c r="V128" s="97"/>
      <c r="W128" s="7"/>
      <c r="X128" s="7" t="s">
        <v>103</v>
      </c>
      <c r="Z128" s="9"/>
      <c r="AA128" s="9"/>
      <c r="AB128" s="9"/>
      <c r="AC128" s="9"/>
      <c r="AD128" s="9"/>
      <c r="AF128" s="63"/>
      <c r="AG128" s="87"/>
    </row>
    <row r="129" spans="1:33" s="73" customFormat="1" x14ac:dyDescent="0.3">
      <c r="A129" s="78">
        <v>43621</v>
      </c>
      <c r="B129" s="80" t="s">
        <v>6</v>
      </c>
      <c r="C129" s="4" t="s">
        <v>55</v>
      </c>
      <c r="D129" s="4" t="s">
        <v>80</v>
      </c>
      <c r="E129" s="4" t="s">
        <v>114</v>
      </c>
      <c r="F129" s="5" t="s">
        <v>57</v>
      </c>
      <c r="G129" s="5" t="s">
        <v>103</v>
      </c>
      <c r="H129" s="5" t="s">
        <v>60</v>
      </c>
      <c r="I129" s="5" t="s">
        <v>84</v>
      </c>
      <c r="J129" s="5" t="s">
        <v>65</v>
      </c>
      <c r="K129" s="5"/>
      <c r="L129" s="5"/>
      <c r="M129" s="5"/>
      <c r="N129" s="5"/>
      <c r="O129" s="5"/>
      <c r="P129" s="5"/>
      <c r="Q129" s="5"/>
      <c r="R129" s="5"/>
      <c r="S129" s="5"/>
      <c r="T129" s="93"/>
      <c r="U129" s="94"/>
      <c r="V129" s="97"/>
      <c r="W129" s="7"/>
      <c r="X129" s="7"/>
      <c r="Z129" s="9"/>
      <c r="AA129" s="9"/>
      <c r="AB129" s="9"/>
      <c r="AC129" s="9"/>
      <c r="AD129" s="9"/>
      <c r="AF129" s="63"/>
      <c r="AG129" s="87"/>
    </row>
    <row r="130" spans="1:33" s="73" customFormat="1" x14ac:dyDescent="0.3">
      <c r="A130" s="78">
        <v>43622</v>
      </c>
      <c r="B130" s="80" t="s">
        <v>7</v>
      </c>
      <c r="C130" s="4" t="s">
        <v>55</v>
      </c>
      <c r="D130" s="4" t="s">
        <v>80</v>
      </c>
      <c r="E130" s="4" t="s">
        <v>114</v>
      </c>
      <c r="F130" s="5" t="s">
        <v>57</v>
      </c>
      <c r="G130" s="5" t="s">
        <v>103</v>
      </c>
      <c r="H130" s="5" t="s">
        <v>60</v>
      </c>
      <c r="I130" s="5" t="s">
        <v>84</v>
      </c>
      <c r="J130" s="5" t="s">
        <v>65</v>
      </c>
      <c r="K130" s="5"/>
      <c r="L130" s="5"/>
      <c r="M130" s="5"/>
      <c r="N130" s="5"/>
      <c r="O130" s="5"/>
      <c r="P130" s="5"/>
      <c r="Q130" s="5"/>
      <c r="R130" s="5"/>
      <c r="S130" s="5"/>
      <c r="T130" s="93"/>
      <c r="U130" s="94"/>
      <c r="V130" s="97"/>
      <c r="W130" s="7"/>
      <c r="X130" s="7" t="s">
        <v>84</v>
      </c>
      <c r="Z130" s="9"/>
      <c r="AA130" s="9"/>
      <c r="AB130" s="9"/>
      <c r="AC130" s="9"/>
      <c r="AD130" s="9"/>
      <c r="AF130" s="63"/>
      <c r="AG130" s="87"/>
    </row>
    <row r="131" spans="1:33" s="73" customFormat="1" x14ac:dyDescent="0.3">
      <c r="A131" s="78">
        <v>43623</v>
      </c>
      <c r="B131" s="80" t="s">
        <v>8</v>
      </c>
      <c r="C131" s="4" t="s">
        <v>55</v>
      </c>
      <c r="D131" s="4" t="s">
        <v>80</v>
      </c>
      <c r="E131" s="4" t="s">
        <v>114</v>
      </c>
      <c r="F131" s="5" t="s">
        <v>57</v>
      </c>
      <c r="G131" s="5" t="s">
        <v>103</v>
      </c>
      <c r="H131" s="92" t="s">
        <v>52</v>
      </c>
      <c r="I131" s="5" t="s">
        <v>84</v>
      </c>
      <c r="J131" s="5" t="s">
        <v>65</v>
      </c>
      <c r="K131" s="5"/>
      <c r="L131" s="5"/>
      <c r="M131" s="5"/>
      <c r="N131" s="5"/>
      <c r="O131" s="5"/>
      <c r="P131" s="5"/>
      <c r="Q131" s="5"/>
      <c r="R131" s="5"/>
      <c r="S131" s="5"/>
      <c r="T131" s="93"/>
      <c r="U131" s="94"/>
      <c r="V131" s="97"/>
      <c r="W131" s="7"/>
      <c r="X131" s="7"/>
      <c r="Z131" s="9"/>
      <c r="AA131" s="9"/>
      <c r="AB131" s="9"/>
      <c r="AC131" s="9"/>
      <c r="AD131" s="9"/>
      <c r="AF131" s="63"/>
      <c r="AG131" s="87"/>
    </row>
    <row r="132" spans="1:33" s="73" customFormat="1" x14ac:dyDescent="0.3">
      <c r="A132" s="78">
        <v>43626</v>
      </c>
      <c r="B132" s="80" t="s">
        <v>4</v>
      </c>
      <c r="C132" s="4" t="s">
        <v>55</v>
      </c>
      <c r="D132" s="4" t="s">
        <v>80</v>
      </c>
      <c r="E132" s="4" t="s">
        <v>114</v>
      </c>
      <c r="F132" s="5" t="s">
        <v>57</v>
      </c>
      <c r="G132" s="5" t="s">
        <v>103</v>
      </c>
      <c r="H132" s="5" t="s">
        <v>60</v>
      </c>
      <c r="I132" s="5" t="s">
        <v>84</v>
      </c>
      <c r="J132" s="5" t="s">
        <v>65</v>
      </c>
      <c r="K132" s="92"/>
      <c r="L132" s="92"/>
      <c r="M132" s="92"/>
      <c r="N132" s="92"/>
      <c r="O132" s="92"/>
      <c r="P132" s="5"/>
      <c r="Q132" s="5"/>
      <c r="R132" s="5"/>
      <c r="S132" s="5"/>
      <c r="T132" s="93"/>
      <c r="U132" s="94"/>
      <c r="V132" s="97"/>
      <c r="W132" s="7"/>
      <c r="X132" s="7"/>
      <c r="Z132" s="9"/>
      <c r="AA132" s="9"/>
      <c r="AB132" s="9"/>
      <c r="AC132" s="9"/>
      <c r="AD132" s="9"/>
      <c r="AF132" s="63"/>
      <c r="AG132" s="87"/>
    </row>
    <row r="133" spans="1:33" s="73" customFormat="1" x14ac:dyDescent="0.3">
      <c r="A133" s="78">
        <v>43627</v>
      </c>
      <c r="B133" s="80" t="s">
        <v>5</v>
      </c>
      <c r="C133" s="4" t="s">
        <v>55</v>
      </c>
      <c r="D133" s="4" t="s">
        <v>80</v>
      </c>
      <c r="E133" s="4" t="s">
        <v>50</v>
      </c>
      <c r="F133" s="5" t="s">
        <v>57</v>
      </c>
      <c r="G133" s="5" t="s">
        <v>103</v>
      </c>
      <c r="H133" s="5" t="s">
        <v>60</v>
      </c>
      <c r="I133" s="5" t="s">
        <v>84</v>
      </c>
      <c r="J133" s="5" t="s">
        <v>65</v>
      </c>
      <c r="K133" s="5"/>
      <c r="L133" s="5"/>
      <c r="M133" s="5"/>
      <c r="N133" s="5"/>
      <c r="O133" s="5"/>
      <c r="P133" s="5"/>
      <c r="Q133" s="5"/>
      <c r="R133" s="5"/>
      <c r="S133" s="5"/>
      <c r="T133" s="93"/>
      <c r="U133" s="94"/>
      <c r="V133" s="97"/>
      <c r="W133" s="7"/>
      <c r="X133" s="7" t="s">
        <v>55</v>
      </c>
      <c r="Z133" s="9"/>
      <c r="AA133" s="9"/>
      <c r="AB133" s="9"/>
      <c r="AC133" s="9"/>
      <c r="AD133" s="9"/>
      <c r="AF133" s="63"/>
      <c r="AG133" s="87"/>
    </row>
    <row r="134" spans="1:33" s="73" customFormat="1" x14ac:dyDescent="0.3">
      <c r="A134" s="78">
        <v>43628</v>
      </c>
      <c r="B134" s="80" t="s">
        <v>6</v>
      </c>
      <c r="C134" s="4" t="s">
        <v>55</v>
      </c>
      <c r="D134" s="4" t="s">
        <v>80</v>
      </c>
      <c r="E134" s="4" t="s">
        <v>50</v>
      </c>
      <c r="F134" s="5" t="s">
        <v>57</v>
      </c>
      <c r="G134" s="5" t="s">
        <v>103</v>
      </c>
      <c r="H134" s="5" t="s">
        <v>60</v>
      </c>
      <c r="I134" s="5" t="s">
        <v>84</v>
      </c>
      <c r="J134" s="5" t="s">
        <v>65</v>
      </c>
      <c r="K134" s="5"/>
      <c r="L134" s="5"/>
      <c r="M134" s="5"/>
      <c r="N134" s="5"/>
      <c r="O134" s="5"/>
      <c r="P134" s="5"/>
      <c r="Q134" s="5"/>
      <c r="R134" s="5"/>
      <c r="S134" s="5"/>
      <c r="T134" s="93"/>
      <c r="U134" s="94"/>
      <c r="V134" s="97"/>
      <c r="W134" s="7"/>
      <c r="X134" s="7"/>
      <c r="Z134" s="9"/>
      <c r="AA134" s="9"/>
      <c r="AB134" s="9"/>
      <c r="AC134" s="9"/>
      <c r="AD134" s="9"/>
      <c r="AF134" s="63"/>
      <c r="AG134" s="87"/>
    </row>
    <row r="135" spans="1:33" s="73" customFormat="1" x14ac:dyDescent="0.3">
      <c r="A135" s="78">
        <v>43629</v>
      </c>
      <c r="B135" s="80" t="s">
        <v>7</v>
      </c>
      <c r="C135" s="4" t="s">
        <v>55</v>
      </c>
      <c r="D135" s="4" t="s">
        <v>80</v>
      </c>
      <c r="E135" s="4" t="s">
        <v>114</v>
      </c>
      <c r="F135" s="5" t="s">
        <v>57</v>
      </c>
      <c r="G135" s="5" t="s">
        <v>103</v>
      </c>
      <c r="H135" s="5" t="s">
        <v>60</v>
      </c>
      <c r="I135" s="5" t="s">
        <v>84</v>
      </c>
      <c r="J135" s="5" t="s">
        <v>65</v>
      </c>
      <c r="K135" s="5"/>
      <c r="L135" s="5"/>
      <c r="M135" s="5"/>
      <c r="N135" s="5"/>
      <c r="O135" s="5"/>
      <c r="P135" s="5"/>
      <c r="Q135" s="5"/>
      <c r="R135" s="5"/>
      <c r="S135" s="5"/>
      <c r="T135" s="93"/>
      <c r="U135" s="94"/>
      <c r="V135" s="97"/>
      <c r="W135" s="7"/>
      <c r="X135" s="7" t="s">
        <v>57</v>
      </c>
      <c r="Z135" s="9"/>
      <c r="AA135" s="9"/>
      <c r="AB135" s="9"/>
      <c r="AC135" s="9"/>
      <c r="AD135" s="9"/>
      <c r="AF135" s="63"/>
      <c r="AG135" s="87"/>
    </row>
    <row r="136" spans="1:33" s="73" customFormat="1" x14ac:dyDescent="0.3">
      <c r="A136" s="78">
        <v>43630</v>
      </c>
      <c r="B136" s="80" t="s">
        <v>8</v>
      </c>
      <c r="C136" s="4" t="s">
        <v>55</v>
      </c>
      <c r="D136" s="4" t="s">
        <v>80</v>
      </c>
      <c r="E136" s="4" t="s">
        <v>114</v>
      </c>
      <c r="F136" s="5" t="s">
        <v>57</v>
      </c>
      <c r="G136" s="5" t="s">
        <v>103</v>
      </c>
      <c r="H136" s="92" t="s">
        <v>52</v>
      </c>
      <c r="I136" s="5" t="s">
        <v>84</v>
      </c>
      <c r="J136" s="5" t="s">
        <v>65</v>
      </c>
      <c r="K136" s="5"/>
      <c r="L136" s="5"/>
      <c r="M136" s="5"/>
      <c r="N136" s="5"/>
      <c r="O136" s="5"/>
      <c r="P136" s="5"/>
      <c r="Q136" s="5"/>
      <c r="R136" s="5"/>
      <c r="S136" s="5"/>
      <c r="T136" s="93"/>
      <c r="U136" s="94"/>
      <c r="V136" s="97"/>
      <c r="W136" s="7"/>
      <c r="X136" s="7"/>
      <c r="Z136" s="9"/>
      <c r="AA136" s="9"/>
      <c r="AB136" s="9"/>
      <c r="AC136" s="9"/>
      <c r="AD136" s="9"/>
      <c r="AF136" s="63"/>
      <c r="AG136" s="87"/>
    </row>
    <row r="137" spans="1:33" s="73" customFormat="1" x14ac:dyDescent="0.3">
      <c r="A137" s="78">
        <v>43633</v>
      </c>
      <c r="B137" s="80" t="s">
        <v>4</v>
      </c>
      <c r="C137" s="4" t="s">
        <v>55</v>
      </c>
      <c r="D137" s="4" t="s">
        <v>80</v>
      </c>
      <c r="E137" s="4" t="s">
        <v>114</v>
      </c>
      <c r="F137" s="5" t="s">
        <v>57</v>
      </c>
      <c r="G137" s="5" t="s">
        <v>103</v>
      </c>
      <c r="H137" s="5" t="s">
        <v>60</v>
      </c>
      <c r="I137" s="5" t="s">
        <v>84</v>
      </c>
      <c r="J137" s="5" t="s">
        <v>65</v>
      </c>
      <c r="K137" s="5"/>
      <c r="L137" s="5"/>
      <c r="M137" s="5"/>
      <c r="N137" s="5"/>
      <c r="O137" s="5"/>
      <c r="P137" s="5"/>
      <c r="Q137" s="5"/>
      <c r="R137" s="5"/>
      <c r="S137" s="5"/>
      <c r="T137" s="93"/>
      <c r="U137" s="94"/>
      <c r="V137" s="97"/>
      <c r="W137" s="7"/>
      <c r="X137" s="7"/>
      <c r="Z137" s="9"/>
      <c r="AA137" s="9"/>
      <c r="AB137" s="9"/>
      <c r="AC137" s="9"/>
      <c r="AD137" s="9"/>
      <c r="AF137" s="63"/>
      <c r="AG137" s="87"/>
    </row>
    <row r="138" spans="1:33" s="73" customFormat="1" x14ac:dyDescent="0.3">
      <c r="A138" s="78">
        <v>43634</v>
      </c>
      <c r="B138" s="80" t="s">
        <v>5</v>
      </c>
      <c r="C138" s="4" t="s">
        <v>55</v>
      </c>
      <c r="D138" s="4" t="s">
        <v>80</v>
      </c>
      <c r="E138" s="4" t="s">
        <v>114</v>
      </c>
      <c r="F138" s="5" t="s">
        <v>57</v>
      </c>
      <c r="G138" s="5" t="s">
        <v>103</v>
      </c>
      <c r="H138" s="5" t="s">
        <v>60</v>
      </c>
      <c r="I138" s="5" t="s">
        <v>84</v>
      </c>
      <c r="J138" s="5" t="s">
        <v>65</v>
      </c>
      <c r="K138" s="5"/>
      <c r="L138" s="5"/>
      <c r="M138" s="5"/>
      <c r="N138" s="5"/>
      <c r="O138" s="5"/>
      <c r="P138" s="5"/>
      <c r="Q138" s="5"/>
      <c r="R138" s="5"/>
      <c r="S138" s="5"/>
      <c r="T138" s="93"/>
      <c r="U138" s="94"/>
      <c r="V138" s="97"/>
      <c r="W138" s="7"/>
      <c r="X138" s="7"/>
      <c r="Z138" s="9"/>
      <c r="AA138" s="9"/>
      <c r="AB138" s="9"/>
      <c r="AC138" s="9"/>
      <c r="AD138" s="9"/>
      <c r="AF138" s="63"/>
      <c r="AG138" s="87"/>
    </row>
    <row r="139" spans="1:33" s="73" customFormat="1" x14ac:dyDescent="0.3">
      <c r="A139" s="78">
        <v>43635</v>
      </c>
      <c r="B139" s="80" t="s">
        <v>6</v>
      </c>
      <c r="C139" s="4" t="s">
        <v>55</v>
      </c>
      <c r="D139" s="4" t="s">
        <v>80</v>
      </c>
      <c r="E139" s="4" t="s">
        <v>50</v>
      </c>
      <c r="F139" s="5" t="s">
        <v>57</v>
      </c>
      <c r="G139" s="5" t="s">
        <v>103</v>
      </c>
      <c r="H139" s="5" t="s">
        <v>60</v>
      </c>
      <c r="I139" s="5" t="s">
        <v>84</v>
      </c>
      <c r="J139" s="5" t="s">
        <v>65</v>
      </c>
      <c r="K139" s="5"/>
      <c r="L139" s="5"/>
      <c r="M139" s="5"/>
      <c r="N139" s="5"/>
      <c r="O139" s="5"/>
      <c r="P139" s="5"/>
      <c r="Q139" s="5"/>
      <c r="R139" s="5"/>
      <c r="S139" s="5"/>
      <c r="T139" s="93"/>
      <c r="U139" s="94"/>
      <c r="V139" s="97"/>
      <c r="W139" s="7"/>
      <c r="X139" s="7"/>
      <c r="Z139" s="9"/>
      <c r="AA139" s="9"/>
      <c r="AB139" s="9"/>
      <c r="AC139" s="9"/>
      <c r="AD139" s="9"/>
      <c r="AF139" s="63"/>
      <c r="AG139" s="87"/>
    </row>
    <row r="140" spans="1:33" s="73" customFormat="1" x14ac:dyDescent="0.3">
      <c r="A140" s="78">
        <v>43636</v>
      </c>
      <c r="B140" s="80" t="s">
        <v>7</v>
      </c>
      <c r="C140" s="4" t="s">
        <v>55</v>
      </c>
      <c r="D140" s="4" t="s">
        <v>80</v>
      </c>
      <c r="E140" s="4" t="s">
        <v>50</v>
      </c>
      <c r="F140" s="5" t="s">
        <v>57</v>
      </c>
      <c r="G140" s="5" t="s">
        <v>103</v>
      </c>
      <c r="H140" s="5" t="s">
        <v>60</v>
      </c>
      <c r="I140" s="5" t="s">
        <v>84</v>
      </c>
      <c r="J140" s="5" t="s">
        <v>65</v>
      </c>
      <c r="K140" s="5"/>
      <c r="L140" s="5"/>
      <c r="M140" s="5"/>
      <c r="N140" s="5"/>
      <c r="O140" s="5"/>
      <c r="P140" s="5"/>
      <c r="Q140" s="5"/>
      <c r="R140" s="5"/>
      <c r="S140" s="5"/>
      <c r="T140" s="93"/>
      <c r="U140" s="94"/>
      <c r="V140" s="97"/>
      <c r="W140" s="7"/>
      <c r="X140" s="7"/>
      <c r="Z140" s="9"/>
      <c r="AA140" s="9"/>
      <c r="AB140" s="9"/>
      <c r="AC140" s="9"/>
      <c r="AD140" s="9"/>
      <c r="AF140" s="63"/>
      <c r="AG140" s="87"/>
    </row>
    <row r="141" spans="1:33" s="73" customFormat="1" x14ac:dyDescent="0.3">
      <c r="A141" s="78">
        <v>43637</v>
      </c>
      <c r="B141" s="80" t="s">
        <v>8</v>
      </c>
      <c r="C141" s="4" t="s">
        <v>55</v>
      </c>
      <c r="D141" s="4" t="s">
        <v>80</v>
      </c>
      <c r="E141" s="4" t="s">
        <v>114</v>
      </c>
      <c r="F141" s="5" t="s">
        <v>57</v>
      </c>
      <c r="G141" s="5" t="s">
        <v>103</v>
      </c>
      <c r="H141" s="92" t="s">
        <v>52</v>
      </c>
      <c r="I141" s="5" t="s">
        <v>84</v>
      </c>
      <c r="J141" s="5" t="s">
        <v>65</v>
      </c>
      <c r="K141" s="5"/>
      <c r="L141" s="5"/>
      <c r="M141" s="5"/>
      <c r="N141" s="5"/>
      <c r="O141" s="5"/>
      <c r="P141" s="5"/>
      <c r="Q141" s="5"/>
      <c r="R141" s="5"/>
      <c r="S141" s="5"/>
      <c r="T141" s="93"/>
      <c r="U141" s="94"/>
      <c r="V141" s="97"/>
      <c r="W141" s="7"/>
      <c r="X141" s="7"/>
      <c r="Z141" s="9"/>
      <c r="AA141" s="9"/>
      <c r="AB141" s="9"/>
      <c r="AC141" s="9"/>
      <c r="AD141" s="9"/>
      <c r="AF141" s="63"/>
      <c r="AG141" s="87"/>
    </row>
    <row r="142" spans="1:33" s="73" customFormat="1" x14ac:dyDescent="0.3">
      <c r="A142" s="78">
        <v>43640</v>
      </c>
      <c r="B142" s="80" t="s">
        <v>4</v>
      </c>
      <c r="C142" s="4" t="s">
        <v>55</v>
      </c>
      <c r="D142" s="4" t="s">
        <v>80</v>
      </c>
      <c r="E142" s="4" t="s">
        <v>114</v>
      </c>
      <c r="F142" s="5" t="s">
        <v>57</v>
      </c>
      <c r="G142" s="5" t="s">
        <v>103</v>
      </c>
      <c r="H142" s="5" t="s">
        <v>60</v>
      </c>
      <c r="I142" s="5" t="s">
        <v>84</v>
      </c>
      <c r="J142" s="5" t="s">
        <v>65</v>
      </c>
      <c r="K142" s="5"/>
      <c r="L142" s="5"/>
      <c r="M142" s="5"/>
      <c r="N142" s="5"/>
      <c r="O142" s="5"/>
      <c r="P142" s="5"/>
      <c r="Q142" s="5"/>
      <c r="R142" s="5"/>
      <c r="S142" s="5"/>
      <c r="T142" s="93"/>
      <c r="U142" s="94"/>
      <c r="V142" s="97"/>
      <c r="W142" s="7"/>
      <c r="X142" s="7" t="s">
        <v>65</v>
      </c>
      <c r="Z142" s="9"/>
      <c r="AA142" s="9"/>
      <c r="AB142" s="9"/>
      <c r="AC142" s="9"/>
      <c r="AD142" s="9"/>
      <c r="AF142" s="63"/>
      <c r="AG142" s="87"/>
    </row>
    <row r="143" spans="1:33" s="73" customFormat="1" x14ac:dyDescent="0.3">
      <c r="A143" s="78">
        <v>43641</v>
      </c>
      <c r="B143" s="80" t="s">
        <v>5</v>
      </c>
      <c r="C143" s="4" t="s">
        <v>55</v>
      </c>
      <c r="D143" s="4" t="s">
        <v>80</v>
      </c>
      <c r="E143" s="4" t="s">
        <v>114</v>
      </c>
      <c r="F143" s="5" t="s">
        <v>57</v>
      </c>
      <c r="G143" s="5" t="s">
        <v>103</v>
      </c>
      <c r="H143" s="5" t="s">
        <v>60</v>
      </c>
      <c r="I143" s="5" t="s">
        <v>84</v>
      </c>
      <c r="J143" s="5" t="s">
        <v>65</v>
      </c>
      <c r="K143" s="5"/>
      <c r="L143" s="5"/>
      <c r="M143" s="5"/>
      <c r="N143" s="5"/>
      <c r="O143" s="5"/>
      <c r="P143" s="5"/>
      <c r="Q143" s="5"/>
      <c r="R143" s="5"/>
      <c r="S143" s="5"/>
      <c r="T143" s="93"/>
      <c r="U143" s="94"/>
      <c r="V143" s="97"/>
      <c r="W143" s="7"/>
      <c r="X143" s="7" t="s">
        <v>84</v>
      </c>
      <c r="Z143" s="9"/>
      <c r="AA143" s="9"/>
      <c r="AB143" s="9"/>
      <c r="AC143" s="9"/>
      <c r="AD143" s="9"/>
      <c r="AF143" s="63"/>
      <c r="AG143" s="87"/>
    </row>
    <row r="144" spans="1:33" s="73" customFormat="1" x14ac:dyDescent="0.3">
      <c r="A144" s="78">
        <v>43642</v>
      </c>
      <c r="B144" s="80" t="s">
        <v>6</v>
      </c>
      <c r="C144" s="4" t="s">
        <v>55</v>
      </c>
      <c r="D144" s="4" t="s">
        <v>80</v>
      </c>
      <c r="E144" s="4" t="s">
        <v>114</v>
      </c>
      <c r="F144" s="5" t="s">
        <v>57</v>
      </c>
      <c r="G144" s="5" t="s">
        <v>103</v>
      </c>
      <c r="H144" s="5" t="s">
        <v>60</v>
      </c>
      <c r="I144" s="5" t="s">
        <v>84</v>
      </c>
      <c r="J144" s="5" t="s">
        <v>65</v>
      </c>
      <c r="K144" s="5"/>
      <c r="L144" s="5"/>
      <c r="M144" s="5"/>
      <c r="N144" s="5"/>
      <c r="O144" s="5"/>
      <c r="P144" s="5"/>
      <c r="Q144" s="5"/>
      <c r="R144" s="5"/>
      <c r="S144" s="5"/>
      <c r="T144" s="93"/>
      <c r="U144" s="94"/>
      <c r="V144" s="97"/>
      <c r="W144" s="7"/>
      <c r="X144" s="7" t="s">
        <v>80</v>
      </c>
      <c r="Z144" s="9"/>
      <c r="AA144" s="9"/>
      <c r="AB144" s="9"/>
      <c r="AC144" s="9"/>
      <c r="AD144" s="9"/>
      <c r="AF144" s="63"/>
      <c r="AG144" s="87"/>
    </row>
    <row r="145" spans="1:33" s="73" customFormat="1" x14ac:dyDescent="0.3">
      <c r="A145" s="78">
        <v>43643</v>
      </c>
      <c r="B145" s="80" t="s">
        <v>7</v>
      </c>
      <c r="C145" s="4" t="s">
        <v>55</v>
      </c>
      <c r="D145" s="4" t="s">
        <v>80</v>
      </c>
      <c r="E145" s="4" t="s">
        <v>50</v>
      </c>
      <c r="F145" s="5" t="s">
        <v>57</v>
      </c>
      <c r="G145" s="5" t="s">
        <v>103</v>
      </c>
      <c r="H145" s="5" t="s">
        <v>60</v>
      </c>
      <c r="I145" s="5" t="s">
        <v>84</v>
      </c>
      <c r="J145" s="5" t="s">
        <v>65</v>
      </c>
      <c r="K145" s="5"/>
      <c r="L145" s="5"/>
      <c r="M145" s="5"/>
      <c r="N145" s="5"/>
      <c r="O145" s="5"/>
      <c r="P145" s="5"/>
      <c r="Q145" s="5"/>
      <c r="R145" s="5"/>
      <c r="S145" s="5"/>
      <c r="T145" s="93"/>
      <c r="U145" s="94"/>
      <c r="V145" s="97"/>
      <c r="W145" s="7" t="s">
        <v>80</v>
      </c>
      <c r="X145" s="7"/>
      <c r="Z145" s="9"/>
      <c r="AA145" s="9"/>
      <c r="AB145" s="9"/>
      <c r="AC145" s="9"/>
      <c r="AD145" s="9"/>
      <c r="AF145" s="63"/>
      <c r="AG145" s="87"/>
    </row>
    <row r="146" spans="1:33" s="73" customFormat="1" x14ac:dyDescent="0.3">
      <c r="A146" s="78">
        <v>43644</v>
      </c>
      <c r="B146" s="80" t="s">
        <v>8</v>
      </c>
      <c r="C146" s="4" t="s">
        <v>55</v>
      </c>
      <c r="D146" s="4" t="s">
        <v>80</v>
      </c>
      <c r="E146" s="4" t="s">
        <v>50</v>
      </c>
      <c r="F146" s="5" t="s">
        <v>57</v>
      </c>
      <c r="G146" s="5" t="s">
        <v>103</v>
      </c>
      <c r="H146" s="92" t="s">
        <v>52</v>
      </c>
      <c r="I146" s="5" t="s">
        <v>84</v>
      </c>
      <c r="J146" s="5" t="s">
        <v>65</v>
      </c>
      <c r="K146" s="5"/>
      <c r="L146" s="5"/>
      <c r="M146" s="5"/>
      <c r="N146" s="5"/>
      <c r="O146" s="5"/>
      <c r="P146" s="5"/>
      <c r="Q146" s="5"/>
      <c r="R146" s="5"/>
      <c r="S146" s="5"/>
      <c r="T146" s="93"/>
      <c r="U146" s="94"/>
      <c r="V146" s="97"/>
      <c r="W146" s="7" t="s">
        <v>80</v>
      </c>
      <c r="X146" s="7"/>
      <c r="Z146" s="9"/>
      <c r="AA146" s="9"/>
      <c r="AB146" s="9"/>
      <c r="AC146" s="9"/>
      <c r="AD146" s="9"/>
      <c r="AF146" s="63"/>
      <c r="AG146" s="87"/>
    </row>
    <row r="147" spans="1:33" s="73" customFormat="1" x14ac:dyDescent="0.3">
      <c r="A147" s="78">
        <v>43647</v>
      </c>
      <c r="B147" s="80" t="s">
        <v>4</v>
      </c>
      <c r="C147" s="4"/>
      <c r="D147" s="4"/>
      <c r="E147" s="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93"/>
      <c r="U147" s="94"/>
      <c r="V147" s="97"/>
      <c r="W147" s="7" t="s">
        <v>80</v>
      </c>
      <c r="X147" s="7"/>
      <c r="Z147" s="9"/>
      <c r="AA147" s="9"/>
      <c r="AB147" s="9"/>
      <c r="AC147" s="9"/>
      <c r="AD147" s="9"/>
      <c r="AF147" s="63"/>
      <c r="AG147" s="87"/>
    </row>
    <row r="148" spans="1:33" s="73" customFormat="1" x14ac:dyDescent="0.3">
      <c r="A148" s="78">
        <v>43648</v>
      </c>
      <c r="B148" s="80" t="s">
        <v>5</v>
      </c>
      <c r="C148" s="4"/>
      <c r="D148" s="4"/>
      <c r="E148" s="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93"/>
      <c r="U148" s="94"/>
      <c r="V148" s="97"/>
      <c r="W148" s="7" t="s">
        <v>80</v>
      </c>
      <c r="X148" s="7"/>
      <c r="Z148" s="9"/>
      <c r="AA148" s="9"/>
      <c r="AB148" s="9"/>
      <c r="AC148" s="9"/>
      <c r="AD148" s="9"/>
      <c r="AF148" s="63"/>
      <c r="AG148" s="87"/>
    </row>
    <row r="149" spans="1:33" s="73" customFormat="1" x14ac:dyDescent="0.3">
      <c r="A149" s="78">
        <v>43649</v>
      </c>
      <c r="B149" s="80" t="s">
        <v>6</v>
      </c>
      <c r="C149" s="4"/>
      <c r="D149" s="4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93"/>
      <c r="U149" s="94"/>
      <c r="V149" s="97"/>
      <c r="W149" s="7" t="s">
        <v>80</v>
      </c>
      <c r="X149" s="7"/>
      <c r="Z149" s="9"/>
      <c r="AA149" s="9"/>
      <c r="AB149" s="9"/>
      <c r="AC149" s="9"/>
      <c r="AD149" s="9"/>
      <c r="AF149" s="63"/>
      <c r="AG149" s="87"/>
    </row>
    <row r="150" spans="1:33" s="73" customFormat="1" x14ac:dyDescent="0.3">
      <c r="A150" s="78">
        <v>43650</v>
      </c>
      <c r="B150" s="80" t="s">
        <v>7</v>
      </c>
      <c r="C150" s="4"/>
      <c r="D150" s="4"/>
      <c r="E150" s="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93"/>
      <c r="U150" s="94"/>
      <c r="V150" s="97"/>
      <c r="W150" s="7" t="s">
        <v>80</v>
      </c>
      <c r="X150" s="7"/>
      <c r="Z150" s="9"/>
      <c r="AA150" s="9"/>
      <c r="AB150" s="9"/>
      <c r="AC150" s="9"/>
      <c r="AD150" s="9"/>
      <c r="AF150" s="63"/>
      <c r="AG150" s="87"/>
    </row>
    <row r="151" spans="1:33" s="73" customFormat="1" x14ac:dyDescent="0.3">
      <c r="A151" s="78">
        <v>43651</v>
      </c>
      <c r="B151" s="80" t="s">
        <v>8</v>
      </c>
      <c r="C151" s="4"/>
      <c r="D151" s="4"/>
      <c r="E151" s="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93"/>
      <c r="U151" s="94"/>
      <c r="V151" s="97"/>
      <c r="W151" s="7"/>
      <c r="X151" s="7" t="s">
        <v>80</v>
      </c>
      <c r="Z151" s="9"/>
      <c r="AA151" s="9"/>
      <c r="AB151" s="9"/>
      <c r="AC151" s="9"/>
      <c r="AD151" s="9"/>
      <c r="AF151" s="63"/>
      <c r="AG151" s="87"/>
    </row>
    <row r="152" spans="1:33" s="73" customFormat="1" x14ac:dyDescent="0.3">
      <c r="A152" s="78">
        <v>43654</v>
      </c>
      <c r="B152" s="80" t="s">
        <v>4</v>
      </c>
      <c r="C152" s="4"/>
      <c r="D152" s="4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93"/>
      <c r="U152" s="94"/>
      <c r="V152" s="97"/>
      <c r="W152" s="7"/>
      <c r="X152" s="7" t="s">
        <v>57</v>
      </c>
      <c r="Z152" s="9"/>
      <c r="AA152" s="9"/>
      <c r="AB152" s="9"/>
      <c r="AC152" s="9"/>
      <c r="AD152" s="9"/>
      <c r="AF152" s="63"/>
      <c r="AG152" s="87"/>
    </row>
    <row r="153" spans="1:33" s="73" customFormat="1" x14ac:dyDescent="0.3">
      <c r="A153" s="78">
        <v>43655</v>
      </c>
      <c r="B153" s="80" t="s">
        <v>5</v>
      </c>
      <c r="C153" s="4"/>
      <c r="D153" s="4"/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93"/>
      <c r="U153" s="94"/>
      <c r="V153" s="97"/>
      <c r="W153" s="7"/>
      <c r="X153" s="7" t="s">
        <v>55</v>
      </c>
      <c r="Z153" s="9"/>
      <c r="AA153" s="9"/>
      <c r="AB153" s="9"/>
      <c r="AC153" s="9"/>
      <c r="AD153" s="9"/>
      <c r="AF153" s="63"/>
      <c r="AG153" s="87"/>
    </row>
    <row r="154" spans="1:33" s="73" customFormat="1" x14ac:dyDescent="0.3">
      <c r="A154" s="78">
        <v>43656</v>
      </c>
      <c r="B154" s="80" t="s">
        <v>6</v>
      </c>
      <c r="C154" s="4"/>
      <c r="D154" s="4"/>
      <c r="E154" s="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93"/>
      <c r="U154" s="94"/>
      <c r="V154" s="97"/>
      <c r="W154" s="7"/>
      <c r="X154" s="7"/>
      <c r="Z154" s="9"/>
      <c r="AA154" s="9"/>
      <c r="AB154" s="9"/>
      <c r="AC154" s="9"/>
      <c r="AD154" s="9"/>
      <c r="AF154" s="63"/>
      <c r="AG154" s="87"/>
    </row>
    <row r="155" spans="1:33" s="73" customFormat="1" x14ac:dyDescent="0.3">
      <c r="A155" s="78">
        <v>43657</v>
      </c>
      <c r="B155" s="80" t="s">
        <v>7</v>
      </c>
      <c r="C155" s="4"/>
      <c r="D155" s="4"/>
      <c r="E155" s="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93"/>
      <c r="U155" s="94"/>
      <c r="V155" s="97"/>
      <c r="W155" s="7"/>
      <c r="X155" s="7" t="s">
        <v>65</v>
      </c>
      <c r="Z155" s="9"/>
      <c r="AA155" s="9"/>
      <c r="AB155" s="9"/>
      <c r="AC155" s="9"/>
      <c r="AD155" s="9"/>
      <c r="AF155" s="63"/>
      <c r="AG155" s="87"/>
    </row>
    <row r="156" spans="1:33" s="73" customFormat="1" x14ac:dyDescent="0.3">
      <c r="A156" s="78">
        <v>43658</v>
      </c>
      <c r="B156" s="80" t="s">
        <v>8</v>
      </c>
      <c r="C156" s="4"/>
      <c r="D156" s="4"/>
      <c r="E156" s="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93"/>
      <c r="U156" s="94"/>
      <c r="V156" s="97"/>
      <c r="W156" s="7"/>
      <c r="X156" s="7" t="s">
        <v>60</v>
      </c>
      <c r="Z156" s="9"/>
      <c r="AA156" s="9"/>
      <c r="AB156" s="9"/>
      <c r="AC156" s="9"/>
      <c r="AD156" s="9"/>
      <c r="AF156" s="63"/>
      <c r="AG156" s="87"/>
    </row>
    <row r="157" spans="1:33" s="73" customFormat="1" x14ac:dyDescent="0.3">
      <c r="A157" s="78">
        <v>43661</v>
      </c>
      <c r="B157" s="80" t="s">
        <v>4</v>
      </c>
      <c r="C157" s="4"/>
      <c r="D157" s="4"/>
      <c r="E157" s="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93"/>
      <c r="U157" s="94"/>
      <c r="V157" s="97"/>
      <c r="W157" s="7"/>
      <c r="X157" s="7"/>
      <c r="Z157" s="9"/>
      <c r="AA157" s="9"/>
      <c r="AB157" s="9"/>
      <c r="AC157" s="9"/>
      <c r="AD157" s="9"/>
      <c r="AF157" s="63"/>
      <c r="AG157" s="87"/>
    </row>
    <row r="158" spans="1:33" s="73" customFormat="1" x14ac:dyDescent="0.3">
      <c r="A158" s="78">
        <v>43662</v>
      </c>
      <c r="B158" s="80" t="s">
        <v>5</v>
      </c>
      <c r="C158" s="4"/>
      <c r="D158" s="4"/>
      <c r="E158" s="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93"/>
      <c r="U158" s="94"/>
      <c r="V158" s="97"/>
      <c r="W158" s="7"/>
      <c r="X158" s="7" t="s">
        <v>103</v>
      </c>
      <c r="Z158" s="9"/>
      <c r="AA158" s="9"/>
      <c r="AB158" s="9"/>
      <c r="AC158" s="9"/>
      <c r="AD158" s="9"/>
      <c r="AF158" s="63"/>
      <c r="AG158" s="87"/>
    </row>
    <row r="159" spans="1:33" s="73" customFormat="1" x14ac:dyDescent="0.3">
      <c r="A159" s="78">
        <v>43663</v>
      </c>
      <c r="B159" s="80" t="s">
        <v>6</v>
      </c>
      <c r="C159" s="4"/>
      <c r="D159" s="4"/>
      <c r="E159" s="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93"/>
      <c r="U159" s="94"/>
      <c r="V159" s="97"/>
      <c r="W159" s="7"/>
      <c r="X159" s="7"/>
      <c r="Z159" s="9"/>
      <c r="AA159" s="9"/>
      <c r="AB159" s="9"/>
      <c r="AC159" s="9"/>
      <c r="AD159" s="9"/>
      <c r="AF159" s="63"/>
      <c r="AG159" s="87"/>
    </row>
    <row r="160" spans="1:33" s="73" customFormat="1" x14ac:dyDescent="0.3">
      <c r="A160" s="78">
        <v>43664</v>
      </c>
      <c r="B160" s="80" t="s">
        <v>7</v>
      </c>
      <c r="C160" s="4"/>
      <c r="D160" s="4"/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93"/>
      <c r="U160" s="94"/>
      <c r="V160" s="97"/>
      <c r="W160" s="7"/>
      <c r="X160" s="7" t="s">
        <v>85</v>
      </c>
      <c r="Z160" s="9"/>
      <c r="AA160" s="9"/>
      <c r="AB160" s="9"/>
      <c r="AC160" s="9"/>
      <c r="AD160" s="9"/>
      <c r="AF160" s="63"/>
      <c r="AG160" s="87"/>
    </row>
    <row r="161" spans="1:33" s="73" customFormat="1" x14ac:dyDescent="0.3">
      <c r="A161" s="78">
        <v>43665</v>
      </c>
      <c r="B161" s="80" t="s">
        <v>8</v>
      </c>
      <c r="C161" s="4"/>
      <c r="D161" s="4"/>
      <c r="E161" s="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93"/>
      <c r="U161" s="94"/>
      <c r="V161" s="97"/>
      <c r="W161" s="7"/>
      <c r="X161" s="7" t="s">
        <v>77</v>
      </c>
      <c r="Z161" s="9"/>
      <c r="AA161" s="9"/>
      <c r="AB161" s="9"/>
      <c r="AC161" s="9"/>
      <c r="AD161" s="9"/>
      <c r="AF161" s="63"/>
      <c r="AG161" s="87"/>
    </row>
    <row r="162" spans="1:33" s="73" customFormat="1" x14ac:dyDescent="0.3">
      <c r="A162" s="78">
        <v>43668</v>
      </c>
      <c r="B162" s="80" t="s">
        <v>4</v>
      </c>
      <c r="C162" s="4"/>
      <c r="D162" s="4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93"/>
      <c r="U162" s="94"/>
      <c r="V162" s="97"/>
      <c r="W162" s="7"/>
      <c r="X162" s="7"/>
      <c r="Z162" s="9"/>
      <c r="AA162" s="9"/>
      <c r="AB162" s="9"/>
      <c r="AC162" s="9"/>
      <c r="AD162" s="9"/>
      <c r="AF162" s="63"/>
      <c r="AG162" s="87"/>
    </row>
    <row r="163" spans="1:33" s="73" customFormat="1" x14ac:dyDescent="0.3">
      <c r="A163" s="78">
        <v>43669</v>
      </c>
      <c r="B163" s="80" t="s">
        <v>5</v>
      </c>
      <c r="C163" s="4"/>
      <c r="D163" s="4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93"/>
      <c r="U163" s="94"/>
      <c r="V163" s="97"/>
      <c r="W163" s="7"/>
      <c r="X163" s="7"/>
      <c r="Z163" s="9"/>
      <c r="AA163" s="9"/>
      <c r="AB163" s="9"/>
      <c r="AC163" s="9"/>
      <c r="AD163" s="9"/>
      <c r="AF163" s="63"/>
      <c r="AG163" s="87"/>
    </row>
    <row r="164" spans="1:33" s="73" customFormat="1" x14ac:dyDescent="0.3">
      <c r="A164" s="78">
        <v>43670</v>
      </c>
      <c r="B164" s="80" t="s">
        <v>6</v>
      </c>
      <c r="C164" s="4"/>
      <c r="D164" s="4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93"/>
      <c r="U164" s="94"/>
      <c r="V164" s="97"/>
      <c r="W164" s="7"/>
      <c r="X164" s="7"/>
      <c r="Z164" s="9"/>
      <c r="AA164" s="9"/>
      <c r="AB164" s="9"/>
      <c r="AC164" s="9"/>
      <c r="AD164" s="9"/>
      <c r="AF164" s="63"/>
      <c r="AG164" s="87"/>
    </row>
    <row r="165" spans="1:33" s="73" customFormat="1" x14ac:dyDescent="0.3">
      <c r="A165" s="78">
        <v>43671</v>
      </c>
      <c r="B165" s="80" t="s">
        <v>7</v>
      </c>
      <c r="C165" s="4"/>
      <c r="D165" s="4"/>
      <c r="E165" s="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93"/>
      <c r="U165" s="94"/>
      <c r="V165" s="97"/>
      <c r="W165" s="7"/>
      <c r="X165" s="7"/>
      <c r="Z165" s="9"/>
      <c r="AA165" s="9"/>
      <c r="AB165" s="9"/>
      <c r="AC165" s="9"/>
      <c r="AD165" s="9"/>
      <c r="AF165" s="63"/>
      <c r="AG165" s="87"/>
    </row>
    <row r="166" spans="1:33" s="73" customFormat="1" x14ac:dyDescent="0.3">
      <c r="A166" s="78">
        <v>43672</v>
      </c>
      <c r="B166" s="80" t="s">
        <v>8</v>
      </c>
      <c r="C166" s="4"/>
      <c r="D166" s="4"/>
      <c r="E166" s="4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93"/>
      <c r="U166" s="94"/>
      <c r="V166" s="97"/>
      <c r="W166" s="7"/>
      <c r="X166" s="7"/>
      <c r="Z166" s="9"/>
      <c r="AA166" s="9"/>
      <c r="AB166" s="9"/>
      <c r="AC166" s="9"/>
      <c r="AD166" s="9"/>
      <c r="AF166" s="63"/>
      <c r="AG166" s="87"/>
    </row>
    <row r="167" spans="1:33" s="73" customFormat="1" x14ac:dyDescent="0.3">
      <c r="A167" s="78">
        <v>43675</v>
      </c>
      <c r="B167" s="80" t="s">
        <v>4</v>
      </c>
      <c r="C167" s="4"/>
      <c r="D167" s="4"/>
      <c r="E167" s="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93"/>
      <c r="U167" s="94"/>
      <c r="V167" s="97"/>
      <c r="W167" s="7"/>
      <c r="X167" s="7"/>
      <c r="Z167" s="9"/>
      <c r="AA167" s="9"/>
      <c r="AB167" s="9"/>
      <c r="AC167" s="9"/>
      <c r="AD167" s="9"/>
      <c r="AF167" s="63"/>
      <c r="AG167" s="87"/>
    </row>
    <row r="168" spans="1:33" s="73" customFormat="1" x14ac:dyDescent="0.3">
      <c r="A168" s="78">
        <v>43676</v>
      </c>
      <c r="B168" s="80" t="s">
        <v>5</v>
      </c>
      <c r="C168" s="4"/>
      <c r="D168" s="4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93"/>
      <c r="U168" s="94"/>
      <c r="V168" s="97"/>
      <c r="W168" s="7"/>
      <c r="X168" s="7"/>
      <c r="Z168" s="9"/>
      <c r="AA168" s="9"/>
      <c r="AB168" s="9"/>
      <c r="AC168" s="9"/>
      <c r="AD168" s="9"/>
      <c r="AF168" s="63"/>
      <c r="AG168" s="87"/>
    </row>
    <row r="169" spans="1:33" s="73" customFormat="1" x14ac:dyDescent="0.3">
      <c r="A169" s="78">
        <v>43677</v>
      </c>
      <c r="B169" s="80" t="s">
        <v>6</v>
      </c>
      <c r="C169" s="4"/>
      <c r="D169" s="4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93"/>
      <c r="U169" s="94"/>
      <c r="V169" s="97"/>
      <c r="W169" s="7"/>
      <c r="X169" s="7"/>
      <c r="Z169" s="9"/>
      <c r="AA169" s="9"/>
      <c r="AB169" s="9"/>
      <c r="AC169" s="9"/>
      <c r="AD169" s="9"/>
      <c r="AF169" s="63"/>
      <c r="AG169" s="87"/>
    </row>
    <row r="170" spans="1:33" s="73" customFormat="1" x14ac:dyDescent="0.3">
      <c r="A170" s="78">
        <v>43678</v>
      </c>
      <c r="B170" s="80" t="s">
        <v>7</v>
      </c>
      <c r="C170" s="4"/>
      <c r="D170" s="4"/>
      <c r="E170" s="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93"/>
      <c r="U170" s="94"/>
      <c r="V170" s="97"/>
      <c r="W170" s="7"/>
      <c r="X170" s="7"/>
      <c r="Z170" s="9"/>
      <c r="AA170" s="9"/>
      <c r="AB170" s="9"/>
      <c r="AC170" s="9"/>
      <c r="AD170" s="9"/>
      <c r="AF170" s="63"/>
      <c r="AG170" s="87"/>
    </row>
    <row r="171" spans="1:33" s="73" customFormat="1" x14ac:dyDescent="0.3">
      <c r="A171" s="78">
        <v>43679</v>
      </c>
      <c r="B171" s="80" t="s">
        <v>8</v>
      </c>
      <c r="C171" s="4"/>
      <c r="D171" s="4"/>
      <c r="E171" s="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93"/>
      <c r="U171" s="94"/>
      <c r="V171" s="97"/>
      <c r="W171" s="7"/>
      <c r="X171" s="7"/>
      <c r="Z171" s="9"/>
      <c r="AA171" s="9"/>
      <c r="AB171" s="9"/>
      <c r="AC171" s="9"/>
      <c r="AD171" s="9"/>
      <c r="AF171" s="63"/>
      <c r="AG171" s="87"/>
    </row>
    <row r="172" spans="1:33" s="73" customFormat="1" x14ac:dyDescent="0.3">
      <c r="A172" s="78">
        <v>43682</v>
      </c>
      <c r="B172" s="80" t="s">
        <v>4</v>
      </c>
      <c r="C172" s="4"/>
      <c r="D172" s="4"/>
      <c r="E172" s="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93"/>
      <c r="U172" s="94"/>
      <c r="V172" s="97"/>
      <c r="W172" s="7"/>
      <c r="X172" s="7"/>
      <c r="Z172" s="9"/>
      <c r="AA172" s="9"/>
      <c r="AB172" s="9"/>
      <c r="AC172" s="9"/>
      <c r="AD172" s="9"/>
      <c r="AF172" s="63"/>
      <c r="AG172" s="87"/>
    </row>
    <row r="173" spans="1:33" s="73" customFormat="1" x14ac:dyDescent="0.3">
      <c r="A173" s="78">
        <v>43683</v>
      </c>
      <c r="B173" s="80" t="s">
        <v>5</v>
      </c>
      <c r="C173" s="4"/>
      <c r="D173" s="4"/>
      <c r="E173" s="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93"/>
      <c r="U173" s="94"/>
      <c r="V173" s="97"/>
      <c r="W173" s="7"/>
      <c r="X173" s="7"/>
      <c r="Z173" s="9"/>
      <c r="AA173" s="9"/>
      <c r="AB173" s="9"/>
      <c r="AC173" s="9"/>
      <c r="AD173" s="9"/>
      <c r="AF173" s="63"/>
      <c r="AG173" s="87"/>
    </row>
    <row r="174" spans="1:33" s="73" customFormat="1" x14ac:dyDescent="0.3">
      <c r="A174" s="78">
        <v>43684</v>
      </c>
      <c r="B174" s="80" t="s">
        <v>6</v>
      </c>
      <c r="C174" s="4"/>
      <c r="D174" s="4"/>
      <c r="E174" s="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93"/>
      <c r="U174" s="94"/>
      <c r="V174" s="97"/>
      <c r="W174" s="7"/>
      <c r="X174" s="7"/>
      <c r="Z174" s="9"/>
      <c r="AA174" s="9"/>
      <c r="AB174" s="9"/>
      <c r="AC174" s="9"/>
      <c r="AD174" s="9"/>
      <c r="AF174" s="63"/>
      <c r="AG174" s="87"/>
    </row>
    <row r="175" spans="1:33" s="73" customFormat="1" x14ac:dyDescent="0.3">
      <c r="A175" s="78">
        <v>43685</v>
      </c>
      <c r="B175" s="80" t="s">
        <v>7</v>
      </c>
      <c r="C175" s="4"/>
      <c r="D175" s="4"/>
      <c r="E175" s="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93"/>
      <c r="U175" s="94"/>
      <c r="V175" s="97"/>
      <c r="W175" s="7"/>
      <c r="X175" s="7"/>
      <c r="Z175" s="9"/>
      <c r="AA175" s="9"/>
      <c r="AB175" s="9"/>
      <c r="AC175" s="9"/>
      <c r="AD175" s="9"/>
      <c r="AF175" s="63"/>
      <c r="AG175" s="87"/>
    </row>
    <row r="176" spans="1:33" s="73" customFormat="1" x14ac:dyDescent="0.3">
      <c r="A176" s="78">
        <v>43686</v>
      </c>
      <c r="B176" s="80" t="s">
        <v>8</v>
      </c>
      <c r="C176" s="4"/>
      <c r="D176" s="4"/>
      <c r="E176" s="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93"/>
      <c r="U176" s="94"/>
      <c r="V176" s="97"/>
      <c r="W176" s="7"/>
      <c r="X176" s="7"/>
      <c r="Z176" s="9"/>
      <c r="AA176" s="9"/>
      <c r="AB176" s="9"/>
      <c r="AC176" s="9"/>
      <c r="AD176" s="9"/>
      <c r="AF176" s="63"/>
      <c r="AG176" s="87"/>
    </row>
    <row r="177" spans="1:33" s="73" customFormat="1" x14ac:dyDescent="0.3">
      <c r="A177" s="78">
        <v>43689</v>
      </c>
      <c r="B177" s="80" t="s">
        <v>4</v>
      </c>
      <c r="C177" s="4"/>
      <c r="D177" s="4"/>
      <c r="E177" s="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93"/>
      <c r="U177" s="94"/>
      <c r="V177" s="97"/>
      <c r="W177" s="7"/>
      <c r="X177" s="7"/>
      <c r="Z177" s="9"/>
      <c r="AA177" s="9"/>
      <c r="AB177" s="9"/>
      <c r="AC177" s="9"/>
      <c r="AD177" s="9"/>
      <c r="AF177" s="63"/>
      <c r="AG177" s="87"/>
    </row>
    <row r="178" spans="1:33" s="73" customFormat="1" x14ac:dyDescent="0.3">
      <c r="A178" s="78">
        <v>43690</v>
      </c>
      <c r="B178" s="80" t="s">
        <v>5</v>
      </c>
      <c r="C178" s="4"/>
      <c r="D178" s="4"/>
      <c r="E178" s="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93"/>
      <c r="U178" s="94"/>
      <c r="V178" s="97"/>
      <c r="W178" s="7"/>
      <c r="X178" s="7"/>
      <c r="Z178" s="9"/>
      <c r="AA178" s="9"/>
      <c r="AB178" s="9"/>
      <c r="AC178" s="9"/>
      <c r="AD178" s="9"/>
      <c r="AF178" s="63"/>
      <c r="AG178" s="87"/>
    </row>
    <row r="179" spans="1:33" s="73" customFormat="1" x14ac:dyDescent="0.3">
      <c r="A179" s="78">
        <v>43691</v>
      </c>
      <c r="B179" s="80" t="s">
        <v>6</v>
      </c>
      <c r="C179" s="4"/>
      <c r="D179" s="4"/>
      <c r="E179" s="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93"/>
      <c r="U179" s="94"/>
      <c r="V179" s="97"/>
      <c r="W179" s="7"/>
      <c r="X179" s="7"/>
      <c r="Z179" s="9"/>
      <c r="AA179" s="9"/>
      <c r="AB179" s="9"/>
      <c r="AC179" s="9"/>
      <c r="AD179" s="9"/>
      <c r="AF179" s="63"/>
      <c r="AG179" s="87"/>
    </row>
    <row r="180" spans="1:33" s="73" customFormat="1" x14ac:dyDescent="0.3">
      <c r="A180" s="78">
        <v>43692</v>
      </c>
      <c r="B180" s="80" t="s">
        <v>7</v>
      </c>
      <c r="C180" s="4"/>
      <c r="D180" s="4"/>
      <c r="E180" s="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93"/>
      <c r="U180" s="94"/>
      <c r="V180" s="97"/>
      <c r="W180" s="7"/>
      <c r="X180" s="7"/>
      <c r="Z180" s="9"/>
      <c r="AA180" s="9"/>
      <c r="AB180" s="9"/>
      <c r="AC180" s="9"/>
      <c r="AD180" s="9"/>
      <c r="AF180" s="63"/>
      <c r="AG180" s="87"/>
    </row>
    <row r="181" spans="1:33" s="73" customFormat="1" x14ac:dyDescent="0.3">
      <c r="A181" s="78">
        <v>43693</v>
      </c>
      <c r="B181" s="80" t="s">
        <v>8</v>
      </c>
      <c r="C181" s="4"/>
      <c r="D181" s="4"/>
      <c r="E181" s="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93"/>
      <c r="U181" s="94"/>
      <c r="V181" s="97"/>
      <c r="W181" s="7"/>
      <c r="X181" s="7"/>
      <c r="Z181" s="9"/>
      <c r="AA181" s="9"/>
      <c r="AB181" s="9"/>
      <c r="AC181" s="9"/>
      <c r="AD181" s="9"/>
      <c r="AF181" s="63"/>
      <c r="AG181" s="87"/>
    </row>
    <row r="182" spans="1:33" s="73" customFormat="1" x14ac:dyDescent="0.3">
      <c r="A182" s="78">
        <v>43696</v>
      </c>
      <c r="B182" s="80" t="s">
        <v>4</v>
      </c>
      <c r="C182" s="4"/>
      <c r="D182" s="4"/>
      <c r="E182" s="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93"/>
      <c r="U182" s="94"/>
      <c r="V182" s="97"/>
      <c r="W182" s="7"/>
      <c r="X182" s="7"/>
      <c r="Z182" s="9"/>
      <c r="AA182" s="9"/>
      <c r="AB182" s="9"/>
      <c r="AC182" s="9"/>
      <c r="AD182" s="9"/>
      <c r="AF182" s="63"/>
      <c r="AG182" s="87"/>
    </row>
    <row r="183" spans="1:33" s="73" customFormat="1" x14ac:dyDescent="0.3">
      <c r="A183" s="78">
        <v>43697</v>
      </c>
      <c r="B183" s="80" t="s">
        <v>5</v>
      </c>
      <c r="C183" s="4"/>
      <c r="D183" s="4"/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93"/>
      <c r="U183" s="94"/>
      <c r="V183" s="97"/>
      <c r="W183" s="7"/>
      <c r="X183" s="7"/>
      <c r="Z183" s="9"/>
      <c r="AA183" s="9"/>
      <c r="AB183" s="9"/>
      <c r="AC183" s="9"/>
      <c r="AD183" s="9"/>
      <c r="AF183" s="63"/>
      <c r="AG183" s="87"/>
    </row>
    <row r="184" spans="1:33" s="73" customFormat="1" x14ac:dyDescent="0.3">
      <c r="A184" s="78">
        <v>43698</v>
      </c>
      <c r="B184" s="80" t="s">
        <v>6</v>
      </c>
      <c r="C184" s="4"/>
      <c r="D184" s="4"/>
      <c r="E184" s="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93"/>
      <c r="U184" s="94"/>
      <c r="V184" s="97"/>
      <c r="W184" s="7"/>
      <c r="X184" s="7"/>
      <c r="Z184" s="9"/>
      <c r="AA184" s="9"/>
      <c r="AB184" s="9"/>
      <c r="AC184" s="9"/>
      <c r="AD184" s="9"/>
      <c r="AF184" s="63"/>
      <c r="AG184" s="87"/>
    </row>
    <row r="185" spans="1:33" s="73" customFormat="1" x14ac:dyDescent="0.3">
      <c r="A185" s="78">
        <v>43699</v>
      </c>
      <c r="B185" s="80" t="s">
        <v>7</v>
      </c>
      <c r="C185" s="4"/>
      <c r="D185" s="4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93"/>
      <c r="U185" s="94"/>
      <c r="V185" s="97"/>
      <c r="W185" s="7"/>
      <c r="X185" s="7"/>
      <c r="Z185" s="9"/>
      <c r="AA185" s="9"/>
      <c r="AB185" s="9"/>
      <c r="AC185" s="9"/>
      <c r="AD185" s="9"/>
      <c r="AF185" s="63"/>
      <c r="AG185" s="87"/>
    </row>
    <row r="186" spans="1:33" s="73" customFormat="1" x14ac:dyDescent="0.3">
      <c r="A186" s="78">
        <v>43700</v>
      </c>
      <c r="B186" s="80" t="s">
        <v>8</v>
      </c>
      <c r="C186" s="4"/>
      <c r="D186" s="4"/>
      <c r="E186" s="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93"/>
      <c r="U186" s="94"/>
      <c r="V186" s="97"/>
      <c r="W186" s="7"/>
      <c r="X186" s="7"/>
      <c r="Z186" s="9"/>
      <c r="AA186" s="9"/>
      <c r="AB186" s="9"/>
      <c r="AC186" s="9"/>
      <c r="AD186" s="9"/>
      <c r="AF186" s="63"/>
      <c r="AG186" s="87"/>
    </row>
    <row r="187" spans="1:33" s="73" customFormat="1" x14ac:dyDescent="0.3">
      <c r="A187" s="78">
        <v>43703</v>
      </c>
      <c r="B187" s="80" t="s">
        <v>4</v>
      </c>
      <c r="C187" s="4"/>
      <c r="D187" s="4"/>
      <c r="E187" s="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93"/>
      <c r="U187" s="94"/>
      <c r="V187" s="97"/>
      <c r="W187" s="7"/>
      <c r="X187" s="7"/>
      <c r="Z187" s="9"/>
      <c r="AA187" s="9"/>
      <c r="AB187" s="9"/>
      <c r="AC187" s="9"/>
      <c r="AD187" s="9"/>
      <c r="AF187" s="63"/>
      <c r="AG187" s="87"/>
    </row>
    <row r="188" spans="1:33" s="73" customFormat="1" x14ac:dyDescent="0.3">
      <c r="A188" s="78">
        <v>43704</v>
      </c>
      <c r="B188" s="80" t="s">
        <v>5</v>
      </c>
      <c r="C188" s="4"/>
      <c r="D188" s="4"/>
      <c r="E188" s="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93"/>
      <c r="U188" s="94"/>
      <c r="V188" s="97"/>
      <c r="W188" s="7"/>
      <c r="X188" s="7"/>
      <c r="Z188" s="9"/>
      <c r="AA188" s="9"/>
      <c r="AB188" s="9"/>
      <c r="AC188" s="9"/>
      <c r="AD188" s="9"/>
      <c r="AF188" s="63"/>
      <c r="AG188" s="87"/>
    </row>
    <row r="189" spans="1:33" s="73" customFormat="1" x14ac:dyDescent="0.3">
      <c r="A189" s="78">
        <v>43705</v>
      </c>
      <c r="B189" s="80" t="s">
        <v>6</v>
      </c>
      <c r="C189" s="4"/>
      <c r="D189" s="4"/>
      <c r="E189" s="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93"/>
      <c r="U189" s="94"/>
      <c r="V189" s="97"/>
      <c r="W189" s="7"/>
      <c r="X189" s="7"/>
      <c r="Z189" s="9"/>
      <c r="AA189" s="9"/>
      <c r="AB189" s="9"/>
      <c r="AC189" s="9"/>
      <c r="AD189" s="9"/>
      <c r="AF189" s="63"/>
      <c r="AG189" s="87"/>
    </row>
    <row r="190" spans="1:33" s="73" customFormat="1" x14ac:dyDescent="0.3">
      <c r="A190" s="78">
        <v>43706</v>
      </c>
      <c r="B190" s="80" t="s">
        <v>7</v>
      </c>
      <c r="C190" s="4"/>
      <c r="D190" s="4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93"/>
      <c r="U190" s="94"/>
      <c r="V190" s="97"/>
      <c r="W190" s="7"/>
      <c r="X190" s="7"/>
      <c r="Z190" s="9"/>
      <c r="AA190" s="9"/>
      <c r="AB190" s="9"/>
      <c r="AC190" s="9"/>
      <c r="AD190" s="9"/>
      <c r="AF190" s="63"/>
      <c r="AG190" s="87"/>
    </row>
    <row r="191" spans="1:33" s="73" customFormat="1" x14ac:dyDescent="0.3">
      <c r="A191" s="78">
        <v>43707</v>
      </c>
      <c r="B191" s="80" t="s">
        <v>8</v>
      </c>
      <c r="C191" s="4"/>
      <c r="D191" s="4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93"/>
      <c r="U191" s="94"/>
      <c r="V191" s="97"/>
      <c r="W191" s="7"/>
      <c r="X191" s="7"/>
      <c r="Z191" s="9"/>
      <c r="AA191" s="9"/>
      <c r="AB191" s="9"/>
      <c r="AC191" s="9"/>
      <c r="AD191" s="9"/>
      <c r="AF191" s="63"/>
      <c r="AG191" s="87"/>
    </row>
    <row r="192" spans="1:33" s="73" customFormat="1" x14ac:dyDescent="0.3">
      <c r="A192" s="78">
        <v>43710</v>
      </c>
      <c r="B192" s="80" t="s">
        <v>4</v>
      </c>
      <c r="C192" s="4"/>
      <c r="D192" s="4"/>
      <c r="E192" s="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93"/>
      <c r="U192" s="94"/>
      <c r="V192" s="97"/>
      <c r="W192" s="7"/>
      <c r="X192" s="7"/>
      <c r="Z192" s="9"/>
      <c r="AA192" s="9"/>
      <c r="AB192" s="9"/>
      <c r="AC192" s="9"/>
      <c r="AD192" s="9"/>
      <c r="AF192" s="63"/>
      <c r="AG192" s="87"/>
    </row>
    <row r="193" spans="1:33" s="73" customFormat="1" x14ac:dyDescent="0.3">
      <c r="A193" s="78">
        <v>43711</v>
      </c>
      <c r="B193" s="80" t="s">
        <v>5</v>
      </c>
      <c r="C193" s="4"/>
      <c r="D193" s="4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93"/>
      <c r="U193" s="94"/>
      <c r="V193" s="97"/>
      <c r="W193" s="7"/>
      <c r="X193" s="7"/>
      <c r="Z193" s="9"/>
      <c r="AA193" s="9"/>
      <c r="AB193" s="9"/>
      <c r="AC193" s="9"/>
      <c r="AD193" s="9"/>
      <c r="AF193" s="63"/>
      <c r="AG193" s="87"/>
    </row>
    <row r="194" spans="1:33" s="73" customFormat="1" x14ac:dyDescent="0.3">
      <c r="A194" s="78">
        <v>43712</v>
      </c>
      <c r="B194" s="80" t="s">
        <v>6</v>
      </c>
      <c r="C194" s="4"/>
      <c r="D194" s="4"/>
      <c r="E194" s="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93"/>
      <c r="U194" s="94"/>
      <c r="V194" s="97"/>
      <c r="W194" s="7"/>
      <c r="X194" s="7"/>
      <c r="Z194" s="9"/>
      <c r="AA194" s="9"/>
      <c r="AB194" s="9"/>
      <c r="AC194" s="9"/>
      <c r="AD194" s="9"/>
      <c r="AF194" s="63"/>
      <c r="AG194" s="87"/>
    </row>
    <row r="195" spans="1:33" s="73" customFormat="1" x14ac:dyDescent="0.3">
      <c r="A195" s="78">
        <v>43713</v>
      </c>
      <c r="B195" s="80" t="s">
        <v>7</v>
      </c>
      <c r="C195" s="4"/>
      <c r="D195" s="4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93"/>
      <c r="U195" s="94"/>
      <c r="V195" s="97"/>
      <c r="W195" s="7"/>
      <c r="X195" s="7"/>
      <c r="Z195" s="9"/>
      <c r="AA195" s="9"/>
      <c r="AB195" s="9"/>
      <c r="AC195" s="9"/>
      <c r="AD195" s="9"/>
      <c r="AF195" s="63"/>
      <c r="AG195" s="87"/>
    </row>
    <row r="196" spans="1:33" s="73" customFormat="1" x14ac:dyDescent="0.3">
      <c r="A196" s="78">
        <v>43714</v>
      </c>
      <c r="B196" s="80" t="s">
        <v>8</v>
      </c>
      <c r="C196" s="4"/>
      <c r="D196" s="4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93"/>
      <c r="U196" s="94"/>
      <c r="V196" s="97"/>
      <c r="W196" s="7"/>
      <c r="X196" s="7"/>
      <c r="Z196" s="9"/>
      <c r="AA196" s="9"/>
      <c r="AB196" s="9"/>
      <c r="AC196" s="9"/>
      <c r="AD196" s="9"/>
      <c r="AF196" s="63"/>
      <c r="AG196" s="87"/>
    </row>
    <row r="197" spans="1:33" s="73" customFormat="1" x14ac:dyDescent="0.3">
      <c r="A197" s="78">
        <v>43717</v>
      </c>
      <c r="B197" s="80" t="s">
        <v>4</v>
      </c>
      <c r="C197" s="4"/>
      <c r="D197" s="4"/>
      <c r="E197" s="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93"/>
      <c r="U197" s="94"/>
      <c r="V197" s="97"/>
      <c r="W197" s="7"/>
      <c r="X197" s="7"/>
      <c r="Z197" s="9"/>
      <c r="AA197" s="9"/>
      <c r="AB197" s="9"/>
      <c r="AC197" s="9"/>
      <c r="AD197" s="9"/>
      <c r="AF197" s="63"/>
      <c r="AG197" s="87"/>
    </row>
    <row r="198" spans="1:33" s="73" customFormat="1" x14ac:dyDescent="0.3">
      <c r="A198" s="78">
        <v>43718</v>
      </c>
      <c r="B198" s="80" t="s">
        <v>5</v>
      </c>
      <c r="C198" s="4"/>
      <c r="D198" s="4"/>
      <c r="E198" s="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93"/>
      <c r="U198" s="94"/>
      <c r="V198" s="97"/>
      <c r="W198" s="7"/>
      <c r="X198" s="7"/>
      <c r="Z198" s="9"/>
      <c r="AA198" s="9"/>
      <c r="AB198" s="9"/>
      <c r="AC198" s="9"/>
      <c r="AD198" s="9"/>
      <c r="AF198" s="63"/>
      <c r="AG198" s="87"/>
    </row>
    <row r="199" spans="1:33" s="73" customFormat="1" x14ac:dyDescent="0.3">
      <c r="A199" s="78">
        <v>43719</v>
      </c>
      <c r="B199" s="80" t="s">
        <v>6</v>
      </c>
      <c r="C199" s="4"/>
      <c r="D199" s="4"/>
      <c r="E199" s="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93"/>
      <c r="U199" s="94"/>
      <c r="V199" s="97"/>
      <c r="W199" s="7"/>
      <c r="X199" s="7"/>
      <c r="Z199" s="9"/>
      <c r="AA199" s="9"/>
      <c r="AB199" s="9"/>
      <c r="AC199" s="9"/>
      <c r="AD199" s="9"/>
      <c r="AF199" s="63"/>
      <c r="AG199" s="87"/>
    </row>
    <row r="200" spans="1:33" s="73" customFormat="1" x14ac:dyDescent="0.3">
      <c r="A200" s="78">
        <v>43720</v>
      </c>
      <c r="B200" s="80" t="s">
        <v>7</v>
      </c>
      <c r="C200" s="4"/>
      <c r="D200" s="4"/>
      <c r="E200" s="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93"/>
      <c r="U200" s="94"/>
      <c r="V200" s="97"/>
      <c r="W200" s="7"/>
      <c r="X200" s="7"/>
      <c r="Z200" s="9"/>
      <c r="AA200" s="9"/>
      <c r="AB200" s="9"/>
      <c r="AC200" s="9"/>
      <c r="AD200" s="9"/>
      <c r="AF200" s="63"/>
      <c r="AG200" s="87"/>
    </row>
    <row r="201" spans="1:33" s="73" customFormat="1" x14ac:dyDescent="0.3">
      <c r="A201" s="78">
        <v>43721</v>
      </c>
      <c r="B201" s="80" t="s">
        <v>8</v>
      </c>
      <c r="C201" s="4"/>
      <c r="D201" s="4"/>
      <c r="E201" s="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93"/>
      <c r="U201" s="94"/>
      <c r="V201" s="97"/>
      <c r="W201" s="7"/>
      <c r="X201" s="7"/>
      <c r="Z201" s="9"/>
      <c r="AA201" s="9"/>
      <c r="AB201" s="9"/>
      <c r="AC201" s="9"/>
      <c r="AD201" s="9"/>
      <c r="AF201" s="63"/>
      <c r="AG201" s="87"/>
    </row>
    <row r="202" spans="1:33" s="73" customFormat="1" x14ac:dyDescent="0.3">
      <c r="A202" s="78">
        <v>43724</v>
      </c>
      <c r="B202" s="80" t="s">
        <v>4</v>
      </c>
      <c r="C202" s="4"/>
      <c r="D202" s="4"/>
      <c r="E202" s="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93"/>
      <c r="U202" s="94"/>
      <c r="V202" s="97"/>
      <c r="W202" s="7"/>
      <c r="X202" s="7"/>
      <c r="Z202" s="9"/>
      <c r="AA202" s="9"/>
      <c r="AB202" s="9"/>
      <c r="AC202" s="9"/>
      <c r="AD202" s="9"/>
      <c r="AF202" s="63"/>
      <c r="AG202" s="87"/>
    </row>
    <row r="203" spans="1:33" s="73" customFormat="1" x14ac:dyDescent="0.3">
      <c r="A203" s="78">
        <v>43725</v>
      </c>
      <c r="B203" s="80" t="s">
        <v>5</v>
      </c>
      <c r="C203" s="4"/>
      <c r="D203" s="4"/>
      <c r="E203" s="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93"/>
      <c r="U203" s="94"/>
      <c r="V203" s="97"/>
      <c r="W203" s="7"/>
      <c r="X203" s="7"/>
      <c r="Z203" s="9"/>
      <c r="AA203" s="9"/>
      <c r="AB203" s="9"/>
      <c r="AC203" s="9"/>
      <c r="AD203" s="9"/>
      <c r="AF203" s="63"/>
      <c r="AG203" s="87"/>
    </row>
    <row r="204" spans="1:33" s="73" customFormat="1" x14ac:dyDescent="0.3">
      <c r="A204" s="78">
        <v>43726</v>
      </c>
      <c r="B204" s="80" t="s">
        <v>6</v>
      </c>
      <c r="C204" s="4"/>
      <c r="D204" s="4"/>
      <c r="E204" s="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93"/>
      <c r="U204" s="94"/>
      <c r="V204" s="97"/>
      <c r="W204" s="7"/>
      <c r="X204" s="7"/>
      <c r="Z204" s="9"/>
      <c r="AA204" s="9"/>
      <c r="AB204" s="9"/>
      <c r="AC204" s="9"/>
      <c r="AD204" s="9"/>
      <c r="AF204" s="63"/>
      <c r="AG204" s="87"/>
    </row>
    <row r="205" spans="1:33" s="73" customFormat="1" x14ac:dyDescent="0.3">
      <c r="A205" s="78">
        <v>43727</v>
      </c>
      <c r="B205" s="80" t="s">
        <v>7</v>
      </c>
      <c r="C205" s="4"/>
      <c r="D205" s="4"/>
      <c r="E205" s="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93"/>
      <c r="U205" s="94"/>
      <c r="V205" s="97"/>
      <c r="W205" s="7"/>
      <c r="X205" s="7"/>
      <c r="Z205" s="9"/>
      <c r="AA205" s="9"/>
      <c r="AB205" s="9"/>
      <c r="AC205" s="9"/>
      <c r="AD205" s="9"/>
      <c r="AF205" s="63"/>
      <c r="AG205" s="87"/>
    </row>
    <row r="206" spans="1:33" s="73" customFormat="1" x14ac:dyDescent="0.3">
      <c r="A206" s="78">
        <v>43728</v>
      </c>
      <c r="B206" s="80" t="s">
        <v>8</v>
      </c>
      <c r="C206" s="4"/>
      <c r="D206" s="4"/>
      <c r="E206" s="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93"/>
      <c r="U206" s="94"/>
      <c r="V206" s="97"/>
      <c r="W206" s="7"/>
      <c r="X206" s="7"/>
      <c r="Z206" s="9"/>
      <c r="AA206" s="9"/>
      <c r="AB206" s="9"/>
      <c r="AC206" s="9"/>
      <c r="AD206" s="9"/>
      <c r="AF206" s="63"/>
      <c r="AG206" s="87"/>
    </row>
    <row r="207" spans="1:33" s="73" customFormat="1" x14ac:dyDescent="0.3">
      <c r="A207" s="78">
        <v>43731</v>
      </c>
      <c r="B207" s="80" t="s">
        <v>4</v>
      </c>
      <c r="C207" s="4"/>
      <c r="D207" s="4"/>
      <c r="E207" s="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93"/>
      <c r="U207" s="94"/>
      <c r="V207" s="97"/>
      <c r="W207" s="7"/>
      <c r="X207" s="7"/>
      <c r="Z207" s="9"/>
      <c r="AA207" s="9"/>
      <c r="AB207" s="9"/>
      <c r="AC207" s="9"/>
      <c r="AD207" s="9"/>
      <c r="AF207" s="63"/>
      <c r="AG207" s="87"/>
    </row>
    <row r="208" spans="1:33" s="73" customFormat="1" x14ac:dyDescent="0.3">
      <c r="A208" s="78">
        <v>43732</v>
      </c>
      <c r="B208" s="80" t="s">
        <v>5</v>
      </c>
      <c r="C208" s="4"/>
      <c r="D208" s="4"/>
      <c r="E208" s="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93"/>
      <c r="U208" s="94"/>
      <c r="V208" s="97"/>
      <c r="W208" s="7"/>
      <c r="X208" s="7"/>
      <c r="Z208" s="9"/>
      <c r="AA208" s="9"/>
      <c r="AB208" s="9"/>
      <c r="AC208" s="9"/>
      <c r="AD208" s="9"/>
      <c r="AF208" s="63"/>
      <c r="AG208" s="87"/>
    </row>
    <row r="209" spans="1:33" s="73" customFormat="1" x14ac:dyDescent="0.3">
      <c r="A209" s="78">
        <v>43733</v>
      </c>
      <c r="B209" s="80" t="s">
        <v>6</v>
      </c>
      <c r="C209" s="4"/>
      <c r="D209" s="4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93"/>
      <c r="U209" s="94"/>
      <c r="V209" s="97"/>
      <c r="W209" s="7"/>
      <c r="X209" s="7"/>
      <c r="Z209" s="9"/>
      <c r="AA209" s="9"/>
      <c r="AB209" s="9"/>
      <c r="AC209" s="9"/>
      <c r="AD209" s="9"/>
      <c r="AF209" s="63"/>
      <c r="AG209" s="87"/>
    </row>
    <row r="210" spans="1:33" s="73" customFormat="1" x14ac:dyDescent="0.3">
      <c r="A210" s="78">
        <v>43734</v>
      </c>
      <c r="B210" s="80" t="s">
        <v>7</v>
      </c>
      <c r="C210" s="4"/>
      <c r="D210" s="4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93"/>
      <c r="U210" s="94"/>
      <c r="V210" s="97"/>
      <c r="W210" s="7"/>
      <c r="X210" s="7"/>
      <c r="Z210" s="9"/>
      <c r="AA210" s="9"/>
      <c r="AB210" s="9"/>
      <c r="AC210" s="9"/>
      <c r="AD210" s="9"/>
      <c r="AF210" s="63"/>
      <c r="AG210" s="87"/>
    </row>
    <row r="211" spans="1:33" s="73" customFormat="1" x14ac:dyDescent="0.3">
      <c r="A211" s="78">
        <v>43735</v>
      </c>
      <c r="B211" s="80" t="s">
        <v>8</v>
      </c>
      <c r="C211" s="91"/>
      <c r="D211" s="91"/>
      <c r="E211" s="91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5"/>
      <c r="Q211" s="5"/>
      <c r="R211" s="5"/>
      <c r="S211" s="5"/>
      <c r="T211" s="93"/>
      <c r="U211" s="94"/>
      <c r="V211" s="97"/>
      <c r="W211" s="7"/>
      <c r="X211" s="7"/>
      <c r="Z211" s="9"/>
      <c r="AA211" s="9"/>
      <c r="AB211" s="9"/>
      <c r="AC211" s="9"/>
      <c r="AD211" s="9"/>
      <c r="AF211" s="63"/>
      <c r="AG211" s="87"/>
    </row>
    <row r="212" spans="1:33" s="73" customFormat="1" x14ac:dyDescent="0.3">
      <c r="A212" s="78">
        <v>43738</v>
      </c>
      <c r="B212" s="80" t="s">
        <v>4</v>
      </c>
      <c r="C212" s="4"/>
      <c r="D212" s="4"/>
      <c r="E212" s="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93"/>
      <c r="U212" s="94"/>
      <c r="V212" s="97"/>
      <c r="W212" s="7"/>
      <c r="X212" s="7" t="s">
        <v>65</v>
      </c>
      <c r="Z212" s="9"/>
      <c r="AA212" s="9"/>
      <c r="AB212" s="9"/>
      <c r="AC212" s="9"/>
      <c r="AD212" s="9"/>
      <c r="AF212" s="63"/>
      <c r="AG212" s="87"/>
    </row>
    <row r="213" spans="1:33" s="73" customFormat="1" x14ac:dyDescent="0.3">
      <c r="A213" s="78">
        <v>43739</v>
      </c>
      <c r="B213" s="80" t="s">
        <v>5</v>
      </c>
      <c r="C213" s="4"/>
      <c r="D213" s="4"/>
      <c r="E213" s="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93"/>
      <c r="U213" s="94"/>
      <c r="V213" s="97"/>
      <c r="W213" s="7"/>
      <c r="X213" s="7"/>
      <c r="Z213" s="9"/>
      <c r="AA213" s="9"/>
      <c r="AB213" s="9"/>
      <c r="AC213" s="9"/>
      <c r="AD213" s="9"/>
      <c r="AF213" s="63"/>
      <c r="AG213" s="87"/>
    </row>
    <row r="214" spans="1:33" s="73" customFormat="1" x14ac:dyDescent="0.3">
      <c r="A214" s="78">
        <v>43740</v>
      </c>
      <c r="B214" s="80" t="s">
        <v>6</v>
      </c>
      <c r="C214" s="4"/>
      <c r="D214" s="4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93"/>
      <c r="U214" s="94"/>
      <c r="V214" s="97"/>
      <c r="W214" s="7"/>
      <c r="X214" s="7"/>
      <c r="Z214" s="9"/>
      <c r="AA214" s="9"/>
      <c r="AB214" s="9"/>
      <c r="AC214" s="9"/>
      <c r="AD214" s="9"/>
      <c r="AF214" s="63"/>
      <c r="AG214" s="87"/>
    </row>
    <row r="215" spans="1:33" s="73" customFormat="1" x14ac:dyDescent="0.3">
      <c r="A215" s="78">
        <v>43741</v>
      </c>
      <c r="B215" s="80" t="s">
        <v>7</v>
      </c>
      <c r="C215" s="4"/>
      <c r="D215" s="4"/>
      <c r="E215" s="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93"/>
      <c r="U215" s="94"/>
      <c r="V215" s="97"/>
      <c r="W215" s="7"/>
      <c r="X215" s="7"/>
      <c r="Z215" s="9"/>
      <c r="AA215" s="9"/>
      <c r="AB215" s="9"/>
      <c r="AC215" s="9"/>
      <c r="AD215" s="9"/>
      <c r="AF215" s="63"/>
      <c r="AG215" s="87"/>
    </row>
    <row r="216" spans="1:33" s="73" customFormat="1" x14ac:dyDescent="0.3">
      <c r="A216" s="78">
        <v>43742</v>
      </c>
      <c r="B216" s="80" t="s">
        <v>8</v>
      </c>
      <c r="C216" s="4"/>
      <c r="D216" s="4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93"/>
      <c r="U216" s="94"/>
      <c r="V216" s="97"/>
      <c r="W216" s="7"/>
      <c r="X216" s="7"/>
      <c r="Z216" s="9"/>
      <c r="AA216" s="9"/>
      <c r="AB216" s="9"/>
      <c r="AC216" s="9"/>
      <c r="AD216" s="9"/>
      <c r="AF216" s="63"/>
      <c r="AG216" s="87"/>
    </row>
    <row r="217" spans="1:33" s="73" customFormat="1" x14ac:dyDescent="0.3">
      <c r="A217" s="78">
        <v>43745</v>
      </c>
      <c r="B217" s="80" t="s">
        <v>4</v>
      </c>
      <c r="C217" s="4"/>
      <c r="D217" s="4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93"/>
      <c r="U217" s="94"/>
      <c r="V217" s="97"/>
      <c r="W217" s="7"/>
      <c r="X217" s="7"/>
      <c r="Z217" s="9"/>
      <c r="AA217" s="9"/>
      <c r="AB217" s="9"/>
      <c r="AC217" s="9"/>
      <c r="AD217" s="9"/>
      <c r="AF217" s="63"/>
      <c r="AG217" s="87"/>
    </row>
    <row r="218" spans="1:33" s="73" customFormat="1" x14ac:dyDescent="0.3">
      <c r="A218" s="78">
        <v>43746</v>
      </c>
      <c r="B218" s="80" t="s">
        <v>5</v>
      </c>
      <c r="C218" s="4"/>
      <c r="D218" s="4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93"/>
      <c r="U218" s="94"/>
      <c r="V218" s="97"/>
      <c r="W218" s="7"/>
      <c r="X218" s="7"/>
      <c r="Z218" s="9"/>
      <c r="AA218" s="9"/>
      <c r="AB218" s="9"/>
      <c r="AC218" s="9"/>
      <c r="AD218" s="9"/>
      <c r="AF218" s="63"/>
      <c r="AG218" s="87"/>
    </row>
    <row r="219" spans="1:33" s="73" customFormat="1" x14ac:dyDescent="0.3">
      <c r="A219" s="78">
        <v>43747</v>
      </c>
      <c r="B219" s="80" t="s">
        <v>6</v>
      </c>
      <c r="C219" s="4"/>
      <c r="D219" s="4"/>
      <c r="E219" s="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93"/>
      <c r="U219" s="94"/>
      <c r="V219" s="97"/>
      <c r="W219" s="7"/>
      <c r="X219" s="7"/>
      <c r="Z219" s="9"/>
      <c r="AA219" s="9"/>
      <c r="AB219" s="9"/>
      <c r="AC219" s="9"/>
      <c r="AD219" s="9"/>
      <c r="AF219" s="63"/>
      <c r="AG219" s="87"/>
    </row>
    <row r="220" spans="1:33" s="73" customFormat="1" x14ac:dyDescent="0.3">
      <c r="A220" s="78">
        <v>43748</v>
      </c>
      <c r="B220" s="80" t="s">
        <v>7</v>
      </c>
      <c r="C220" s="4"/>
      <c r="D220" s="4"/>
      <c r="E220" s="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93"/>
      <c r="U220" s="94"/>
      <c r="V220" s="97"/>
      <c r="W220" s="7"/>
      <c r="X220" s="7"/>
      <c r="Z220" s="9"/>
      <c r="AA220" s="9"/>
      <c r="AB220" s="9"/>
      <c r="AC220" s="9"/>
      <c r="AD220" s="9"/>
      <c r="AF220" s="63"/>
      <c r="AG220" s="87"/>
    </row>
    <row r="221" spans="1:33" s="73" customFormat="1" x14ac:dyDescent="0.3">
      <c r="A221" s="78">
        <v>43749</v>
      </c>
      <c r="B221" s="80" t="s">
        <v>8</v>
      </c>
      <c r="C221" s="4"/>
      <c r="D221" s="4"/>
      <c r="E221" s="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93"/>
      <c r="U221" s="94"/>
      <c r="V221" s="97"/>
      <c r="W221" s="7"/>
      <c r="X221" s="7"/>
      <c r="Z221" s="9"/>
      <c r="AA221" s="9"/>
      <c r="AB221" s="9"/>
      <c r="AC221" s="9"/>
      <c r="AD221" s="9"/>
      <c r="AF221" s="63"/>
      <c r="AG221" s="87"/>
    </row>
    <row r="222" spans="1:33" s="73" customFormat="1" x14ac:dyDescent="0.3">
      <c r="A222" s="78">
        <v>43752</v>
      </c>
      <c r="B222" s="80" t="s">
        <v>4</v>
      </c>
      <c r="C222" s="4"/>
      <c r="D222" s="4"/>
      <c r="E222" s="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93"/>
      <c r="U222" s="94"/>
      <c r="V222" s="97"/>
      <c r="W222" s="7" t="s">
        <v>80</v>
      </c>
      <c r="X222" s="7" t="s">
        <v>65</v>
      </c>
      <c r="Z222" s="9"/>
      <c r="AA222" s="9"/>
      <c r="AB222" s="9"/>
      <c r="AC222" s="9"/>
      <c r="AD222" s="9"/>
      <c r="AF222" s="63"/>
      <c r="AG222" s="87"/>
    </row>
    <row r="223" spans="1:33" s="73" customFormat="1" x14ac:dyDescent="0.3">
      <c r="A223" s="78">
        <v>43753</v>
      </c>
      <c r="B223" s="80" t="s">
        <v>5</v>
      </c>
      <c r="C223" s="4"/>
      <c r="D223" s="4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93"/>
      <c r="U223" s="94"/>
      <c r="V223" s="97"/>
      <c r="W223" s="7" t="s">
        <v>80</v>
      </c>
      <c r="X223" s="7"/>
      <c r="Z223" s="9"/>
      <c r="AA223" s="9"/>
      <c r="AB223" s="9"/>
      <c r="AC223" s="9"/>
      <c r="AD223" s="9"/>
      <c r="AF223" s="63"/>
      <c r="AG223" s="87"/>
    </row>
    <row r="224" spans="1:33" s="73" customFormat="1" x14ac:dyDescent="0.3">
      <c r="A224" s="78">
        <v>43754</v>
      </c>
      <c r="B224" s="80" t="s">
        <v>6</v>
      </c>
      <c r="C224" s="4"/>
      <c r="D224" s="4"/>
      <c r="E224" s="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93"/>
      <c r="U224" s="94"/>
      <c r="V224" s="97"/>
      <c r="W224" s="7" t="s">
        <v>80</v>
      </c>
      <c r="X224" s="7"/>
      <c r="Z224" s="9"/>
      <c r="AA224" s="9"/>
      <c r="AB224" s="9"/>
      <c r="AC224" s="9"/>
      <c r="AD224" s="9"/>
      <c r="AF224" s="63"/>
      <c r="AG224" s="87"/>
    </row>
    <row r="225" spans="1:33" s="73" customFormat="1" x14ac:dyDescent="0.3">
      <c r="A225" s="78">
        <v>43755</v>
      </c>
      <c r="B225" s="80" t="s">
        <v>7</v>
      </c>
      <c r="C225" s="4"/>
      <c r="D225" s="4"/>
      <c r="E225" s="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93"/>
      <c r="U225" s="94"/>
      <c r="V225" s="97"/>
      <c r="W225" s="7" t="s">
        <v>80</v>
      </c>
      <c r="X225" s="7"/>
      <c r="Z225" s="9"/>
      <c r="AA225" s="9"/>
      <c r="AB225" s="9"/>
      <c r="AC225" s="9"/>
      <c r="AD225" s="9"/>
      <c r="AF225" s="63"/>
      <c r="AG225" s="87"/>
    </row>
    <row r="226" spans="1:33" s="73" customFormat="1" x14ac:dyDescent="0.3">
      <c r="A226" s="78">
        <v>43756</v>
      </c>
      <c r="B226" s="80" t="s">
        <v>8</v>
      </c>
      <c r="C226" s="4"/>
      <c r="D226" s="4"/>
      <c r="E226" s="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93"/>
      <c r="U226" s="94"/>
      <c r="V226" s="97"/>
      <c r="W226" s="7" t="s">
        <v>80</v>
      </c>
      <c r="X226" s="7"/>
      <c r="Z226" s="9"/>
      <c r="AA226" s="9"/>
      <c r="AB226" s="9"/>
      <c r="AC226" s="9"/>
      <c r="AD226" s="9"/>
      <c r="AF226" s="63"/>
      <c r="AG226" s="87"/>
    </row>
    <row r="227" spans="1:33" s="73" customFormat="1" x14ac:dyDescent="0.3">
      <c r="A227" s="78">
        <v>43759</v>
      </c>
      <c r="B227" s="80" t="s">
        <v>4</v>
      </c>
      <c r="C227" s="4"/>
      <c r="D227" s="4"/>
      <c r="E227" s="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93"/>
      <c r="U227" s="94"/>
      <c r="V227" s="97"/>
      <c r="W227" s="7"/>
      <c r="X227" s="7" t="s">
        <v>65</v>
      </c>
      <c r="Z227" s="9"/>
      <c r="AA227" s="9"/>
      <c r="AB227" s="9"/>
      <c r="AC227" s="9"/>
      <c r="AD227" s="9"/>
      <c r="AF227" s="63"/>
      <c r="AG227" s="87"/>
    </row>
    <row r="228" spans="1:33" s="73" customFormat="1" x14ac:dyDescent="0.3">
      <c r="A228" s="78">
        <v>43760</v>
      </c>
      <c r="B228" s="80" t="s">
        <v>5</v>
      </c>
      <c r="C228" s="4"/>
      <c r="D228" s="4"/>
      <c r="E228" s="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93"/>
      <c r="U228" s="94"/>
      <c r="V228" s="97"/>
      <c r="W228" s="7" t="s">
        <v>80</v>
      </c>
      <c r="X228" s="7"/>
      <c r="Z228" s="9"/>
      <c r="AA228" s="9"/>
      <c r="AB228" s="9"/>
      <c r="AC228" s="9"/>
      <c r="AD228" s="9"/>
      <c r="AF228" s="63"/>
      <c r="AG228" s="87"/>
    </row>
    <row r="229" spans="1:33" s="73" customFormat="1" x14ac:dyDescent="0.3">
      <c r="A229" s="78">
        <v>43761</v>
      </c>
      <c r="B229" s="80" t="s">
        <v>6</v>
      </c>
      <c r="C229" s="4"/>
      <c r="D229" s="4"/>
      <c r="E229" s="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93"/>
      <c r="U229" s="94"/>
      <c r="V229" s="97"/>
      <c r="W229" s="7" t="s">
        <v>80</v>
      </c>
      <c r="X229" s="7"/>
      <c r="Z229" s="9"/>
      <c r="AA229" s="9"/>
      <c r="AB229" s="9"/>
      <c r="AC229" s="9"/>
      <c r="AD229" s="9"/>
      <c r="AF229" s="63"/>
      <c r="AG229" s="87"/>
    </row>
    <row r="230" spans="1:33" s="73" customFormat="1" x14ac:dyDescent="0.3">
      <c r="A230" s="78">
        <v>43762</v>
      </c>
      <c r="B230" s="80" t="s">
        <v>7</v>
      </c>
      <c r="C230" s="4"/>
      <c r="D230" s="4"/>
      <c r="E230" s="4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93"/>
      <c r="U230" s="94"/>
      <c r="V230" s="97"/>
      <c r="W230" s="7"/>
      <c r="X230" s="7" t="s">
        <v>80</v>
      </c>
      <c r="Z230" s="9"/>
      <c r="AA230" s="9"/>
      <c r="AB230" s="9"/>
      <c r="AC230" s="9"/>
      <c r="AD230" s="9"/>
      <c r="AF230" s="63"/>
      <c r="AG230" s="87"/>
    </row>
    <row r="231" spans="1:33" s="73" customFormat="1" x14ac:dyDescent="0.3">
      <c r="A231" s="78">
        <v>43763</v>
      </c>
      <c r="B231" s="80" t="s">
        <v>8</v>
      </c>
      <c r="C231" s="4"/>
      <c r="D231" s="4"/>
      <c r="E231" s="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93"/>
      <c r="U231" s="94"/>
      <c r="V231" s="97"/>
      <c r="W231" s="7" t="s">
        <v>80</v>
      </c>
      <c r="X231" s="7"/>
      <c r="Z231" s="9"/>
      <c r="AA231" s="9"/>
      <c r="AB231" s="9"/>
      <c r="AC231" s="9"/>
      <c r="AD231" s="9"/>
      <c r="AF231" s="63"/>
      <c r="AG231" s="87"/>
    </row>
    <row r="232" spans="1:33" s="73" customFormat="1" x14ac:dyDescent="0.3">
      <c r="A232" s="78">
        <v>43766</v>
      </c>
      <c r="B232" s="80" t="s">
        <v>4</v>
      </c>
      <c r="C232" s="4"/>
      <c r="D232" s="4"/>
      <c r="E232" s="4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93"/>
      <c r="U232" s="94"/>
      <c r="V232" s="97"/>
      <c r="W232" s="7" t="s">
        <v>80</v>
      </c>
      <c r="X232" s="7"/>
      <c r="Z232" s="9"/>
      <c r="AA232" s="9"/>
      <c r="AB232" s="9"/>
      <c r="AC232" s="9"/>
      <c r="AD232" s="9"/>
      <c r="AF232" s="63"/>
      <c r="AG232" s="87"/>
    </row>
    <row r="233" spans="1:33" s="73" customFormat="1" x14ac:dyDescent="0.3">
      <c r="A233" s="78">
        <v>43767</v>
      </c>
      <c r="B233" s="80" t="s">
        <v>5</v>
      </c>
      <c r="C233" s="4"/>
      <c r="D233" s="4"/>
      <c r="E233" s="4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93"/>
      <c r="U233" s="94"/>
      <c r="V233" s="97"/>
      <c r="W233" s="7" t="s">
        <v>80</v>
      </c>
      <c r="X233" s="7"/>
      <c r="Z233" s="9"/>
      <c r="AA233" s="9"/>
      <c r="AB233" s="9"/>
      <c r="AC233" s="9"/>
      <c r="AD233" s="9"/>
      <c r="AF233" s="63"/>
      <c r="AG233" s="87"/>
    </row>
    <row r="234" spans="1:33" s="73" customFormat="1" x14ac:dyDescent="0.3">
      <c r="A234" s="78">
        <v>43768</v>
      </c>
      <c r="B234" s="80" t="s">
        <v>6</v>
      </c>
      <c r="C234" s="4"/>
      <c r="D234" s="4"/>
      <c r="E234" s="4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93"/>
      <c r="U234" s="94"/>
      <c r="V234" s="97"/>
      <c r="W234" s="7" t="s">
        <v>80</v>
      </c>
      <c r="X234" s="7"/>
      <c r="Z234" s="9"/>
      <c r="AA234" s="9"/>
      <c r="AB234" s="9"/>
      <c r="AC234" s="9"/>
      <c r="AD234" s="9"/>
      <c r="AF234" s="63"/>
      <c r="AG234" s="87"/>
    </row>
    <row r="235" spans="1:33" s="73" customFormat="1" x14ac:dyDescent="0.3">
      <c r="A235" s="78">
        <v>43769</v>
      </c>
      <c r="B235" s="80" t="s">
        <v>7</v>
      </c>
      <c r="C235" s="4"/>
      <c r="D235" s="4"/>
      <c r="E235" s="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93"/>
      <c r="U235" s="94"/>
      <c r="V235" s="97"/>
      <c r="W235" s="7" t="s">
        <v>80</v>
      </c>
      <c r="X235" s="7"/>
      <c r="Z235" s="9"/>
      <c r="AA235" s="9"/>
      <c r="AB235" s="9"/>
      <c r="AC235" s="9"/>
      <c r="AD235" s="9"/>
      <c r="AF235" s="63"/>
      <c r="AG235" s="87"/>
    </row>
    <row r="236" spans="1:33" s="73" customFormat="1" x14ac:dyDescent="0.3">
      <c r="A236" s="78">
        <v>43770</v>
      </c>
      <c r="B236" s="80" t="s">
        <v>8</v>
      </c>
      <c r="C236" s="4"/>
      <c r="D236" s="4"/>
      <c r="E236" s="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93"/>
      <c r="U236" s="94"/>
      <c r="V236" s="97"/>
      <c r="W236" s="7" t="s">
        <v>80</v>
      </c>
      <c r="X236" s="7"/>
      <c r="Z236" s="9"/>
      <c r="AA236" s="9"/>
      <c r="AB236" s="9"/>
      <c r="AC236" s="9"/>
      <c r="AD236" s="9"/>
      <c r="AF236" s="63"/>
      <c r="AG236" s="87"/>
    </row>
    <row r="237" spans="1:33" s="73" customFormat="1" x14ac:dyDescent="0.3">
      <c r="A237" s="78">
        <v>43773</v>
      </c>
      <c r="B237" s="80" t="s">
        <v>4</v>
      </c>
      <c r="C237" s="4"/>
      <c r="D237" s="4"/>
      <c r="E237" s="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93"/>
      <c r="U237" s="94"/>
      <c r="V237" s="97"/>
      <c r="W237" s="7"/>
      <c r="X237" s="7"/>
      <c r="Z237" s="9"/>
      <c r="AA237" s="9"/>
      <c r="AB237" s="9"/>
      <c r="AC237" s="9"/>
      <c r="AD237" s="9"/>
      <c r="AF237" s="63"/>
      <c r="AG237" s="87"/>
    </row>
    <row r="238" spans="1:33" s="73" customFormat="1" x14ac:dyDescent="0.3">
      <c r="A238" s="78">
        <v>43774</v>
      </c>
      <c r="B238" s="80" t="s">
        <v>5</v>
      </c>
      <c r="C238" s="91"/>
      <c r="D238" s="91"/>
      <c r="E238" s="91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5"/>
      <c r="Q238" s="5"/>
      <c r="R238" s="5"/>
      <c r="S238" s="5"/>
      <c r="T238" s="93"/>
      <c r="U238" s="94"/>
      <c r="V238" s="97"/>
      <c r="W238" s="7"/>
      <c r="X238" s="7"/>
      <c r="Z238" s="9"/>
      <c r="AA238" s="9"/>
      <c r="AB238" s="9"/>
      <c r="AC238" s="9"/>
      <c r="AD238" s="9"/>
      <c r="AF238" s="63"/>
      <c r="AG238" s="87"/>
    </row>
    <row r="239" spans="1:33" s="73" customFormat="1" x14ac:dyDescent="0.3">
      <c r="A239" s="78">
        <v>43775</v>
      </c>
      <c r="B239" s="80" t="s">
        <v>6</v>
      </c>
      <c r="C239" s="4"/>
      <c r="D239" s="4"/>
      <c r="E239" s="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93"/>
      <c r="U239" s="94"/>
      <c r="V239" s="97"/>
      <c r="W239" s="7"/>
      <c r="X239" s="7"/>
      <c r="Z239" s="9"/>
      <c r="AA239" s="9"/>
      <c r="AB239" s="9"/>
      <c r="AC239" s="9"/>
      <c r="AD239" s="9"/>
      <c r="AF239" s="63"/>
      <c r="AG239" s="87"/>
    </row>
    <row r="240" spans="1:33" s="73" customFormat="1" x14ac:dyDescent="0.3">
      <c r="A240" s="78">
        <v>43776</v>
      </c>
      <c r="B240" s="80" t="s">
        <v>7</v>
      </c>
      <c r="C240" s="4"/>
      <c r="D240" s="4"/>
      <c r="E240" s="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93"/>
      <c r="U240" s="94"/>
      <c r="V240" s="97"/>
      <c r="W240" s="7"/>
      <c r="X240" s="7"/>
      <c r="Z240" s="9"/>
      <c r="AA240" s="9"/>
      <c r="AB240" s="9"/>
      <c r="AC240" s="9"/>
      <c r="AD240" s="9"/>
      <c r="AF240" s="63"/>
      <c r="AG240" s="87"/>
    </row>
    <row r="241" spans="1:33" s="73" customFormat="1" x14ac:dyDescent="0.3">
      <c r="A241" s="78">
        <v>43777</v>
      </c>
      <c r="B241" s="80" t="s">
        <v>8</v>
      </c>
      <c r="C241" s="4"/>
      <c r="D241" s="4"/>
      <c r="E241" s="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93"/>
      <c r="U241" s="94"/>
      <c r="V241" s="97"/>
      <c r="W241" s="7"/>
      <c r="X241" s="7"/>
      <c r="Z241" s="9"/>
      <c r="AA241" s="9"/>
      <c r="AB241" s="9"/>
      <c r="AC241" s="9"/>
      <c r="AD241" s="9"/>
      <c r="AF241" s="63"/>
      <c r="AG241" s="87"/>
    </row>
    <row r="242" spans="1:33" s="73" customFormat="1" x14ac:dyDescent="0.3">
      <c r="A242" s="78">
        <v>43780</v>
      </c>
      <c r="B242" s="80" t="s">
        <v>4</v>
      </c>
      <c r="C242" s="4"/>
      <c r="D242" s="4"/>
      <c r="E242" s="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93"/>
      <c r="U242" s="94"/>
      <c r="V242" s="97"/>
      <c r="W242" s="7"/>
      <c r="X242" s="7"/>
      <c r="Z242" s="9"/>
      <c r="AA242" s="9"/>
      <c r="AB242" s="9"/>
      <c r="AC242" s="9"/>
      <c r="AD242" s="9"/>
      <c r="AF242" s="63"/>
      <c r="AG242" s="87"/>
    </row>
    <row r="243" spans="1:33" s="73" customFormat="1" x14ac:dyDescent="0.3">
      <c r="A243" s="78">
        <v>43781</v>
      </c>
      <c r="B243" s="80" t="s">
        <v>5</v>
      </c>
      <c r="C243" s="4"/>
      <c r="D243" s="4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93"/>
      <c r="U243" s="94"/>
      <c r="V243" s="97"/>
      <c r="W243" s="7"/>
      <c r="X243" s="7"/>
      <c r="Z243" s="9"/>
      <c r="AA243" s="9"/>
      <c r="AB243" s="9"/>
      <c r="AC243" s="9"/>
      <c r="AD243" s="9"/>
      <c r="AF243" s="63"/>
      <c r="AG243" s="87"/>
    </row>
    <row r="244" spans="1:33" s="73" customFormat="1" x14ac:dyDescent="0.3">
      <c r="A244" s="78">
        <v>43782</v>
      </c>
      <c r="B244" s="80" t="s">
        <v>6</v>
      </c>
      <c r="C244" s="4"/>
      <c r="D244" s="4"/>
      <c r="E244" s="4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93"/>
      <c r="U244" s="94"/>
      <c r="V244" s="97"/>
      <c r="W244" s="7"/>
      <c r="X244" s="7"/>
      <c r="Z244" s="9"/>
      <c r="AA244" s="9"/>
      <c r="AB244" s="9"/>
      <c r="AC244" s="9"/>
      <c r="AD244" s="9"/>
      <c r="AF244" s="63"/>
      <c r="AG244" s="87"/>
    </row>
    <row r="245" spans="1:33" s="73" customFormat="1" x14ac:dyDescent="0.3">
      <c r="A245" s="78">
        <v>43783</v>
      </c>
      <c r="B245" s="80" t="s">
        <v>7</v>
      </c>
      <c r="C245" s="4"/>
      <c r="D245" s="4"/>
      <c r="E245" s="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93"/>
      <c r="U245" s="94"/>
      <c r="V245" s="97"/>
      <c r="W245" s="7"/>
      <c r="X245" s="7"/>
      <c r="Z245" s="9"/>
      <c r="AA245" s="9"/>
      <c r="AB245" s="9"/>
      <c r="AC245" s="9"/>
      <c r="AD245" s="9"/>
      <c r="AF245" s="63"/>
      <c r="AG245" s="87"/>
    </row>
    <row r="246" spans="1:33" s="73" customFormat="1" x14ac:dyDescent="0.3">
      <c r="A246" s="78">
        <v>43784</v>
      </c>
      <c r="B246" s="80" t="s">
        <v>8</v>
      </c>
      <c r="C246" s="4"/>
      <c r="D246" s="4"/>
      <c r="E246" s="4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93"/>
      <c r="U246" s="94"/>
      <c r="V246" s="97"/>
      <c r="W246" s="7"/>
      <c r="X246" s="7"/>
      <c r="Z246" s="9"/>
      <c r="AA246" s="9"/>
      <c r="AB246" s="9"/>
      <c r="AC246" s="9"/>
      <c r="AD246" s="9"/>
      <c r="AF246" s="63"/>
      <c r="AG246" s="87"/>
    </row>
    <row r="247" spans="1:33" s="73" customFormat="1" x14ac:dyDescent="0.3">
      <c r="A247" s="78">
        <v>43787</v>
      </c>
      <c r="B247" s="80" t="s">
        <v>4</v>
      </c>
      <c r="C247" s="4"/>
      <c r="D247" s="4"/>
      <c r="E247" s="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93"/>
      <c r="U247" s="94"/>
      <c r="V247" s="97"/>
      <c r="W247" s="7"/>
      <c r="X247" s="7"/>
      <c r="Z247" s="9"/>
      <c r="AA247" s="9"/>
      <c r="AB247" s="9"/>
      <c r="AC247" s="9"/>
      <c r="AD247" s="9"/>
      <c r="AF247" s="63"/>
      <c r="AG247" s="87"/>
    </row>
    <row r="248" spans="1:33" s="73" customFormat="1" x14ac:dyDescent="0.3">
      <c r="A248" s="78">
        <v>43788</v>
      </c>
      <c r="B248" s="80" t="s">
        <v>5</v>
      </c>
      <c r="C248" s="4"/>
      <c r="D248" s="4"/>
      <c r="E248" s="4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93"/>
      <c r="U248" s="94"/>
      <c r="V248" s="97"/>
      <c r="W248" s="7"/>
      <c r="X248" s="7"/>
      <c r="Z248" s="9"/>
      <c r="AA248" s="9"/>
      <c r="AB248" s="9"/>
      <c r="AC248" s="9"/>
      <c r="AD248" s="9"/>
      <c r="AF248" s="63"/>
      <c r="AG248" s="87"/>
    </row>
    <row r="249" spans="1:33" s="73" customFormat="1" x14ac:dyDescent="0.3">
      <c r="A249" s="78">
        <v>43789</v>
      </c>
      <c r="B249" s="80" t="s">
        <v>6</v>
      </c>
      <c r="C249" s="4"/>
      <c r="D249" s="4"/>
      <c r="E249" s="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93"/>
      <c r="U249" s="94"/>
      <c r="V249" s="97"/>
      <c r="W249" s="7"/>
      <c r="X249" s="7"/>
      <c r="Z249" s="9"/>
      <c r="AA249" s="9"/>
      <c r="AB249" s="9"/>
      <c r="AC249" s="9"/>
      <c r="AD249" s="9"/>
      <c r="AF249" s="63"/>
      <c r="AG249" s="87"/>
    </row>
    <row r="250" spans="1:33" s="73" customFormat="1" x14ac:dyDescent="0.3">
      <c r="A250" s="78">
        <v>43790</v>
      </c>
      <c r="B250" s="80" t="s">
        <v>7</v>
      </c>
      <c r="C250" s="4"/>
      <c r="D250" s="4"/>
      <c r="E250" s="4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93"/>
      <c r="U250" s="94"/>
      <c r="V250" s="97"/>
      <c r="W250" s="7"/>
      <c r="X250" s="7"/>
      <c r="Z250" s="9"/>
      <c r="AA250" s="9"/>
      <c r="AB250" s="9"/>
      <c r="AC250" s="9"/>
      <c r="AD250" s="9"/>
      <c r="AF250" s="63"/>
      <c r="AG250" s="87"/>
    </row>
    <row r="251" spans="1:33" s="73" customFormat="1" x14ac:dyDescent="0.3">
      <c r="A251" s="78">
        <v>43791</v>
      </c>
      <c r="B251" s="80" t="s">
        <v>8</v>
      </c>
      <c r="C251" s="4"/>
      <c r="D251" s="4"/>
      <c r="E251" s="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93"/>
      <c r="U251" s="94"/>
      <c r="V251" s="97"/>
      <c r="W251" s="7"/>
      <c r="X251" s="7"/>
      <c r="Z251" s="9"/>
      <c r="AA251" s="9"/>
      <c r="AB251" s="9"/>
      <c r="AC251" s="9"/>
      <c r="AD251" s="9"/>
      <c r="AF251" s="63"/>
      <c r="AG251" s="87"/>
    </row>
    <row r="252" spans="1:33" s="73" customFormat="1" x14ac:dyDescent="0.3">
      <c r="A252" s="78">
        <v>43794</v>
      </c>
      <c r="B252" s="80" t="s">
        <v>4</v>
      </c>
      <c r="C252" s="4"/>
      <c r="D252" s="4"/>
      <c r="E252" s="4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93"/>
      <c r="U252" s="94"/>
      <c r="V252" s="97"/>
      <c r="W252" s="7"/>
      <c r="X252" s="7"/>
      <c r="Z252" s="9"/>
      <c r="AA252" s="9"/>
      <c r="AB252" s="9"/>
      <c r="AC252" s="9"/>
      <c r="AD252" s="9"/>
      <c r="AF252" s="63"/>
      <c r="AG252" s="87"/>
    </row>
    <row r="253" spans="1:33" s="73" customFormat="1" x14ac:dyDescent="0.3">
      <c r="A253" s="78">
        <v>43795</v>
      </c>
      <c r="B253" s="80" t="s">
        <v>5</v>
      </c>
      <c r="C253" s="4"/>
      <c r="D253" s="4"/>
      <c r="E253" s="4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93"/>
      <c r="U253" s="94"/>
      <c r="V253" s="97"/>
      <c r="W253" s="7"/>
      <c r="X253" s="7"/>
      <c r="Z253" s="9"/>
      <c r="AA253" s="9"/>
      <c r="AB253" s="9"/>
      <c r="AC253" s="9"/>
      <c r="AD253" s="9"/>
      <c r="AF253" s="63"/>
      <c r="AG253" s="87"/>
    </row>
    <row r="254" spans="1:33" s="73" customFormat="1" x14ac:dyDescent="0.3">
      <c r="A254" s="78">
        <v>43796</v>
      </c>
      <c r="B254" s="80" t="s">
        <v>6</v>
      </c>
      <c r="C254" s="4"/>
      <c r="D254" s="4"/>
      <c r="E254" s="4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93"/>
      <c r="U254" s="94"/>
      <c r="V254" s="97"/>
      <c r="W254" s="7"/>
      <c r="X254" s="7"/>
      <c r="Z254" s="9"/>
      <c r="AA254" s="9"/>
      <c r="AB254" s="9"/>
      <c r="AC254" s="9"/>
      <c r="AD254" s="9"/>
      <c r="AF254" s="63"/>
      <c r="AG254" s="87"/>
    </row>
    <row r="255" spans="1:33" s="73" customFormat="1" x14ac:dyDescent="0.3">
      <c r="A255" s="78">
        <v>43797</v>
      </c>
      <c r="B255" s="80" t="s">
        <v>7</v>
      </c>
      <c r="C255" s="4"/>
      <c r="D255" s="4"/>
      <c r="E255" s="4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93"/>
      <c r="U255" s="94"/>
      <c r="V255" s="97"/>
      <c r="W255" s="7"/>
      <c r="X255" s="7"/>
      <c r="Z255" s="9"/>
      <c r="AA255" s="9"/>
      <c r="AB255" s="9"/>
      <c r="AC255" s="9"/>
      <c r="AD255" s="9"/>
      <c r="AF255" s="63"/>
      <c r="AG255" s="87"/>
    </row>
    <row r="256" spans="1:33" s="73" customFormat="1" x14ac:dyDescent="0.3">
      <c r="A256" s="78">
        <v>43798</v>
      </c>
      <c r="B256" s="80" t="s">
        <v>8</v>
      </c>
      <c r="C256" s="4"/>
      <c r="D256" s="4"/>
      <c r="E256" s="4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93"/>
      <c r="U256" s="94"/>
      <c r="V256" s="97"/>
      <c r="W256" s="7"/>
      <c r="X256" s="7"/>
      <c r="Z256" s="9"/>
      <c r="AA256" s="9"/>
      <c r="AB256" s="9"/>
      <c r="AC256" s="9"/>
      <c r="AD256" s="9"/>
      <c r="AF256" s="63"/>
      <c r="AG256" s="87"/>
    </row>
    <row r="257" spans="1:33" s="73" customFormat="1" x14ac:dyDescent="0.3">
      <c r="A257" s="78">
        <v>43801</v>
      </c>
      <c r="B257" s="80" t="s">
        <v>4</v>
      </c>
      <c r="C257" s="4"/>
      <c r="D257" s="4"/>
      <c r="E257" s="4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93"/>
      <c r="U257" s="94"/>
      <c r="V257" s="97"/>
      <c r="W257" s="7"/>
      <c r="X257" s="7"/>
      <c r="Z257" s="9"/>
      <c r="AA257" s="9"/>
      <c r="AB257" s="9"/>
      <c r="AC257" s="9"/>
      <c r="AD257" s="9"/>
      <c r="AF257" s="63"/>
      <c r="AG257" s="87"/>
    </row>
    <row r="258" spans="1:33" s="73" customFormat="1" x14ac:dyDescent="0.3">
      <c r="A258" s="78">
        <v>43802</v>
      </c>
      <c r="B258" s="80" t="s">
        <v>5</v>
      </c>
      <c r="C258" s="4"/>
      <c r="D258" s="4"/>
      <c r="E258" s="4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93"/>
      <c r="U258" s="94"/>
      <c r="V258" s="97"/>
      <c r="W258" s="7"/>
      <c r="X258" s="7"/>
      <c r="Z258" s="9"/>
      <c r="AA258" s="9"/>
      <c r="AB258" s="9"/>
      <c r="AC258" s="9"/>
      <c r="AD258" s="9"/>
      <c r="AF258" s="63"/>
      <c r="AG258" s="87"/>
    </row>
    <row r="259" spans="1:33" s="73" customFormat="1" x14ac:dyDescent="0.3">
      <c r="A259" s="78">
        <v>43803</v>
      </c>
      <c r="B259" s="80" t="s">
        <v>6</v>
      </c>
      <c r="C259" s="4"/>
      <c r="D259" s="4"/>
      <c r="E259" s="4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93"/>
      <c r="U259" s="94"/>
      <c r="V259" s="97"/>
      <c r="W259" s="7"/>
      <c r="X259" s="7"/>
      <c r="Z259" s="9"/>
      <c r="AA259" s="9"/>
      <c r="AB259" s="9"/>
      <c r="AC259" s="9"/>
      <c r="AD259" s="9"/>
      <c r="AF259" s="63"/>
      <c r="AG259" s="87"/>
    </row>
    <row r="260" spans="1:33" s="73" customFormat="1" x14ac:dyDescent="0.3">
      <c r="A260" s="78">
        <v>43804</v>
      </c>
      <c r="B260" s="80" t="s">
        <v>7</v>
      </c>
      <c r="C260" s="4"/>
      <c r="D260" s="4"/>
      <c r="E260" s="4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93"/>
      <c r="U260" s="94"/>
      <c r="V260" s="97"/>
      <c r="W260" s="7"/>
      <c r="X260" s="7"/>
      <c r="Z260" s="9"/>
      <c r="AA260" s="9"/>
      <c r="AB260" s="9"/>
      <c r="AC260" s="9"/>
      <c r="AD260" s="9"/>
      <c r="AF260" s="63"/>
      <c r="AG260" s="87"/>
    </row>
    <row r="261" spans="1:33" s="73" customFormat="1" x14ac:dyDescent="0.3">
      <c r="A261" s="78">
        <v>43805</v>
      </c>
      <c r="B261" s="80" t="s">
        <v>8</v>
      </c>
      <c r="C261" s="4"/>
      <c r="D261" s="4"/>
      <c r="E261" s="4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93"/>
      <c r="U261" s="94"/>
      <c r="V261" s="97"/>
      <c r="W261" s="7"/>
      <c r="X261" s="7"/>
      <c r="Z261" s="9"/>
      <c r="AA261" s="9"/>
      <c r="AB261" s="9"/>
      <c r="AC261" s="9"/>
      <c r="AD261" s="9"/>
      <c r="AF261" s="63"/>
      <c r="AG261" s="87"/>
    </row>
    <row r="262" spans="1:33" s="73" customFormat="1" x14ac:dyDescent="0.3">
      <c r="A262" s="78">
        <v>43808</v>
      </c>
      <c r="B262" s="80" t="s">
        <v>4</v>
      </c>
      <c r="C262" s="4"/>
      <c r="D262" s="4"/>
      <c r="E262" s="4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93"/>
      <c r="U262" s="94"/>
      <c r="V262" s="97"/>
      <c r="W262" s="7"/>
      <c r="X262" s="7"/>
      <c r="Z262" s="9"/>
      <c r="AA262" s="9"/>
      <c r="AB262" s="9"/>
      <c r="AC262" s="9"/>
      <c r="AD262" s="9"/>
      <c r="AF262" s="63"/>
      <c r="AG262" s="87"/>
    </row>
    <row r="263" spans="1:33" s="73" customFormat="1" x14ac:dyDescent="0.3">
      <c r="A263" s="78">
        <v>43809</v>
      </c>
      <c r="B263" s="80" t="s">
        <v>5</v>
      </c>
      <c r="C263" s="4"/>
      <c r="D263" s="4"/>
      <c r="E263" s="4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93"/>
      <c r="U263" s="94"/>
      <c r="V263" s="97"/>
      <c r="W263" s="7"/>
      <c r="X263" s="7"/>
      <c r="Z263" s="9"/>
      <c r="AA263" s="9"/>
      <c r="AB263" s="9"/>
      <c r="AC263" s="9"/>
      <c r="AD263" s="9"/>
      <c r="AF263" s="63"/>
      <c r="AG263" s="87"/>
    </row>
    <row r="264" spans="1:33" s="73" customFormat="1" x14ac:dyDescent="0.3">
      <c r="A264" s="78">
        <v>43810</v>
      </c>
      <c r="B264" s="80" t="s">
        <v>6</v>
      </c>
      <c r="C264" s="4"/>
      <c r="D264" s="4"/>
      <c r="E264" s="4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93"/>
      <c r="U264" s="94"/>
      <c r="V264" s="97"/>
      <c r="W264" s="7"/>
      <c r="X264" s="7"/>
      <c r="Z264" s="9"/>
      <c r="AA264" s="9"/>
      <c r="AB264" s="9"/>
      <c r="AC264" s="9"/>
      <c r="AD264" s="9"/>
      <c r="AF264" s="63"/>
      <c r="AG264" s="87"/>
    </row>
    <row r="265" spans="1:33" s="73" customFormat="1" x14ac:dyDescent="0.3">
      <c r="A265" s="78">
        <v>43811</v>
      </c>
      <c r="B265" s="80" t="s">
        <v>7</v>
      </c>
      <c r="C265" s="4"/>
      <c r="D265" s="4"/>
      <c r="E265" s="4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93"/>
      <c r="U265" s="94"/>
      <c r="V265" s="97"/>
      <c r="W265" s="7"/>
      <c r="X265" s="7"/>
      <c r="Z265" s="9"/>
      <c r="AA265" s="9"/>
      <c r="AB265" s="9"/>
      <c r="AC265" s="9"/>
      <c r="AD265" s="9"/>
      <c r="AF265" s="63"/>
      <c r="AG265" s="87"/>
    </row>
    <row r="266" spans="1:33" s="73" customFormat="1" x14ac:dyDescent="0.3">
      <c r="A266" s="78">
        <v>43812</v>
      </c>
      <c r="B266" s="80" t="s">
        <v>8</v>
      </c>
      <c r="C266" s="4"/>
      <c r="D266" s="4"/>
      <c r="E266" s="4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93"/>
      <c r="U266" s="94"/>
      <c r="V266" s="97"/>
      <c r="W266" s="7"/>
      <c r="X266" s="7"/>
      <c r="Z266" s="9"/>
      <c r="AA266" s="9"/>
      <c r="AB266" s="9"/>
      <c r="AC266" s="9"/>
      <c r="AD266" s="9"/>
      <c r="AF266" s="63"/>
      <c r="AG266" s="87"/>
    </row>
    <row r="267" spans="1:33" s="73" customFormat="1" x14ac:dyDescent="0.3">
      <c r="A267" s="78">
        <v>43815</v>
      </c>
      <c r="B267" s="80" t="s">
        <v>4</v>
      </c>
      <c r="C267" s="4"/>
      <c r="D267" s="4"/>
      <c r="E267" s="4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93"/>
      <c r="U267" s="94"/>
      <c r="V267" s="97"/>
      <c r="W267" s="7"/>
      <c r="X267" s="7"/>
      <c r="Z267" s="9"/>
      <c r="AA267" s="9"/>
      <c r="AB267" s="9"/>
      <c r="AC267" s="9"/>
      <c r="AD267" s="9"/>
      <c r="AF267" s="63"/>
      <c r="AG267" s="87"/>
    </row>
    <row r="268" spans="1:33" s="73" customFormat="1" x14ac:dyDescent="0.3">
      <c r="A268" s="78">
        <v>43816</v>
      </c>
      <c r="B268" s="80" t="s">
        <v>5</v>
      </c>
      <c r="C268" s="4"/>
      <c r="D268" s="4"/>
      <c r="E268" s="4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93"/>
      <c r="U268" s="94"/>
      <c r="V268" s="97"/>
      <c r="W268" s="7"/>
      <c r="X268" s="7"/>
      <c r="Z268" s="9"/>
      <c r="AA268" s="9"/>
      <c r="AB268" s="9"/>
      <c r="AC268" s="9"/>
      <c r="AD268" s="9"/>
      <c r="AF268" s="63"/>
      <c r="AG268" s="87"/>
    </row>
    <row r="269" spans="1:33" s="73" customFormat="1" x14ac:dyDescent="0.3">
      <c r="A269" s="78">
        <v>43817</v>
      </c>
      <c r="B269" s="80" t="s">
        <v>6</v>
      </c>
      <c r="C269" s="4"/>
      <c r="D269" s="4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93"/>
      <c r="U269" s="94"/>
      <c r="V269" s="97"/>
      <c r="W269" s="7"/>
      <c r="X269" s="7"/>
      <c r="Z269" s="9"/>
      <c r="AA269" s="9"/>
      <c r="AB269" s="9"/>
      <c r="AC269" s="9"/>
      <c r="AD269" s="9"/>
      <c r="AF269" s="63"/>
      <c r="AG269" s="87"/>
    </row>
    <row r="270" spans="1:33" s="73" customFormat="1" x14ac:dyDescent="0.3">
      <c r="A270" s="78">
        <v>43818</v>
      </c>
      <c r="B270" s="80" t="s">
        <v>7</v>
      </c>
      <c r="C270" s="4"/>
      <c r="D270" s="4"/>
      <c r="E270" s="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93"/>
      <c r="U270" s="94"/>
      <c r="V270" s="97"/>
      <c r="W270" s="7"/>
      <c r="X270" s="7"/>
      <c r="Z270" s="9"/>
      <c r="AA270" s="9"/>
      <c r="AB270" s="9"/>
      <c r="AC270" s="9"/>
      <c r="AD270" s="9"/>
      <c r="AF270" s="63"/>
      <c r="AG270" s="87"/>
    </row>
    <row r="271" spans="1:33" s="73" customFormat="1" x14ac:dyDescent="0.3">
      <c r="A271" s="78">
        <v>43819</v>
      </c>
      <c r="B271" s="80" t="s">
        <v>8</v>
      </c>
      <c r="C271" s="4"/>
      <c r="D271" s="4"/>
      <c r="E271" s="4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93"/>
      <c r="U271" s="94"/>
      <c r="V271" s="97"/>
      <c r="W271" s="7"/>
      <c r="X271" s="7"/>
      <c r="Z271" s="9"/>
      <c r="AA271" s="9"/>
      <c r="AB271" s="9"/>
      <c r="AC271" s="9"/>
      <c r="AD271" s="9"/>
      <c r="AF271" s="63"/>
      <c r="AG271" s="87"/>
    </row>
    <row r="272" spans="1:33" s="73" customFormat="1" x14ac:dyDescent="0.3">
      <c r="A272" s="78">
        <v>43822</v>
      </c>
      <c r="B272" s="80" t="s">
        <v>4</v>
      </c>
      <c r="C272" s="4"/>
      <c r="D272" s="4"/>
      <c r="E272" s="4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93"/>
      <c r="U272" s="94"/>
      <c r="V272" s="97"/>
      <c r="W272" s="7"/>
      <c r="X272" s="7"/>
      <c r="Z272" s="9"/>
      <c r="AA272" s="9"/>
      <c r="AB272" s="9"/>
      <c r="AC272" s="9"/>
      <c r="AD272" s="9"/>
      <c r="AF272" s="63"/>
      <c r="AG272" s="87"/>
    </row>
    <row r="273" spans="1:33" s="73" customFormat="1" x14ac:dyDescent="0.3">
      <c r="A273" s="78">
        <v>43823</v>
      </c>
      <c r="B273" s="80" t="s">
        <v>5</v>
      </c>
      <c r="C273" s="4"/>
      <c r="D273" s="4"/>
      <c r="E273" s="4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93"/>
      <c r="U273" s="94"/>
      <c r="V273" s="97"/>
      <c r="W273" s="7"/>
      <c r="X273" s="7"/>
      <c r="Z273" s="9"/>
      <c r="AA273" s="9"/>
      <c r="AB273" s="9"/>
      <c r="AC273" s="9"/>
      <c r="AD273" s="9"/>
      <c r="AF273" s="63"/>
      <c r="AG273" s="87"/>
    </row>
    <row r="274" spans="1:33" s="73" customFormat="1" x14ac:dyDescent="0.3">
      <c r="A274" s="78">
        <v>43824</v>
      </c>
      <c r="B274" s="80" t="s">
        <v>6</v>
      </c>
      <c r="C274" s="91"/>
      <c r="D274" s="91"/>
      <c r="E274" s="91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5"/>
      <c r="Q274" s="5"/>
      <c r="R274" s="5"/>
      <c r="S274" s="5"/>
      <c r="T274" s="93"/>
      <c r="U274" s="94"/>
      <c r="V274" s="97"/>
      <c r="W274" s="7"/>
      <c r="X274" s="7"/>
      <c r="Z274" s="9"/>
      <c r="AA274" s="9"/>
      <c r="AB274" s="9"/>
      <c r="AC274" s="9"/>
      <c r="AD274" s="9"/>
      <c r="AF274" s="63"/>
      <c r="AG274" s="87"/>
    </row>
    <row r="275" spans="1:33" s="73" customFormat="1" x14ac:dyDescent="0.3">
      <c r="A275" s="78">
        <v>43825</v>
      </c>
      <c r="B275" s="80" t="s">
        <v>7</v>
      </c>
      <c r="C275" s="91"/>
      <c r="D275" s="91"/>
      <c r="E275" s="91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5"/>
      <c r="Q275" s="5"/>
      <c r="R275" s="5"/>
      <c r="S275" s="5"/>
      <c r="T275" s="93"/>
      <c r="U275" s="94"/>
      <c r="V275" s="97"/>
      <c r="W275" s="7"/>
      <c r="X275" s="7"/>
      <c r="Z275" s="9"/>
      <c r="AA275" s="9"/>
      <c r="AB275" s="9"/>
      <c r="AC275" s="9"/>
      <c r="AD275" s="9"/>
      <c r="AF275" s="63"/>
      <c r="AG275" s="87"/>
    </row>
    <row r="276" spans="1:33" s="73" customFormat="1" x14ac:dyDescent="0.3">
      <c r="A276" s="78">
        <v>43826</v>
      </c>
      <c r="B276" s="80" t="s">
        <v>8</v>
      </c>
      <c r="C276" s="4"/>
      <c r="D276" s="4"/>
      <c r="E276" s="4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93"/>
      <c r="U276" s="94"/>
      <c r="V276" s="97"/>
      <c r="W276" s="7"/>
      <c r="X276" s="7"/>
      <c r="Z276" s="9"/>
      <c r="AA276" s="9"/>
      <c r="AB276" s="9"/>
      <c r="AC276" s="9"/>
      <c r="AD276" s="9"/>
      <c r="AF276" s="63"/>
      <c r="AG276" s="87"/>
    </row>
    <row r="277" spans="1:33" s="73" customFormat="1" x14ac:dyDescent="0.3">
      <c r="A277" s="78">
        <v>43829</v>
      </c>
      <c r="B277" s="80" t="s">
        <v>4</v>
      </c>
      <c r="C277" s="4"/>
      <c r="D277" s="4"/>
      <c r="E277" s="4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93"/>
      <c r="U277" s="94"/>
      <c r="V277" s="97"/>
      <c r="W277" s="7"/>
      <c r="X277" s="7"/>
      <c r="Z277" s="9"/>
      <c r="AA277" s="9"/>
      <c r="AB277" s="9"/>
      <c r="AC277" s="9"/>
      <c r="AD277" s="9"/>
      <c r="AF277" s="63"/>
      <c r="AG277" s="87"/>
    </row>
    <row r="278" spans="1:33" s="73" customFormat="1" x14ac:dyDescent="0.3">
      <c r="A278" s="78">
        <v>43830</v>
      </c>
      <c r="B278" s="80" t="s">
        <v>5</v>
      </c>
      <c r="C278" s="4"/>
      <c r="D278" s="4"/>
      <c r="E278" s="4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93"/>
      <c r="U278" s="94"/>
      <c r="V278" s="97"/>
      <c r="W278" s="7"/>
      <c r="X278" s="7"/>
      <c r="Z278" s="9"/>
      <c r="AA278" s="9"/>
      <c r="AB278" s="9"/>
      <c r="AC278" s="9"/>
      <c r="AD278" s="9"/>
      <c r="AF278" s="63"/>
      <c r="AG278" s="87"/>
    </row>
    <row r="279" spans="1:33" s="73" customFormat="1" x14ac:dyDescent="0.3">
      <c r="A279" s="78">
        <v>43831</v>
      </c>
      <c r="B279" s="80" t="s">
        <v>6</v>
      </c>
      <c r="C279" s="4"/>
      <c r="D279" s="4"/>
      <c r="E279" s="4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93"/>
      <c r="U279" s="94"/>
      <c r="V279" s="97"/>
      <c r="W279" s="7"/>
      <c r="X279" s="7"/>
      <c r="Z279" s="9"/>
      <c r="AA279" s="9"/>
      <c r="AB279" s="9"/>
      <c r="AC279" s="9"/>
      <c r="AD279" s="9"/>
      <c r="AF279" s="63"/>
      <c r="AG279" s="87"/>
    </row>
    <row r="280" spans="1:33" s="73" customFormat="1" x14ac:dyDescent="0.3">
      <c r="A280" s="78">
        <v>43832</v>
      </c>
      <c r="B280" s="80" t="s">
        <v>7</v>
      </c>
      <c r="C280" s="4"/>
      <c r="D280" s="4"/>
      <c r="E280" s="4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93"/>
      <c r="U280" s="94"/>
      <c r="V280" s="97"/>
      <c r="W280" s="7"/>
      <c r="X280" s="7"/>
      <c r="Z280" s="9"/>
      <c r="AA280" s="9"/>
      <c r="AB280" s="9"/>
      <c r="AC280" s="9"/>
      <c r="AD280" s="9"/>
      <c r="AF280" s="63"/>
      <c r="AG280" s="87"/>
    </row>
    <row r="281" spans="1:33" s="73" customFormat="1" x14ac:dyDescent="0.3">
      <c r="A281" s="78">
        <v>43833</v>
      </c>
      <c r="B281" s="80" t="s">
        <v>8</v>
      </c>
      <c r="C281" s="4"/>
      <c r="D281" s="4"/>
      <c r="E281" s="4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93"/>
      <c r="U281" s="94"/>
      <c r="V281" s="97"/>
      <c r="W281" s="7"/>
      <c r="X281" s="7"/>
      <c r="Z281" s="9"/>
      <c r="AA281" s="9"/>
      <c r="AB281" s="9"/>
      <c r="AC281" s="9"/>
      <c r="AD281" s="9"/>
      <c r="AF281" s="63"/>
      <c r="AG281" s="87"/>
    </row>
    <row r="282" spans="1:33" s="73" customFormat="1" x14ac:dyDescent="0.3">
      <c r="A282" s="78">
        <v>43836</v>
      </c>
      <c r="B282" s="80" t="s">
        <v>4</v>
      </c>
      <c r="C282" s="4"/>
      <c r="D282" s="4"/>
      <c r="E282" s="4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93"/>
      <c r="U282" s="94"/>
      <c r="V282" s="97"/>
      <c r="W282" s="7"/>
      <c r="X282" s="7"/>
      <c r="Z282" s="9"/>
      <c r="AA282" s="9"/>
      <c r="AB282" s="9"/>
      <c r="AC282" s="9"/>
      <c r="AD282" s="9"/>
      <c r="AF282" s="63"/>
      <c r="AG282" s="87"/>
    </row>
    <row r="283" spans="1:33" s="73" customFormat="1" x14ac:dyDescent="0.3">
      <c r="A283" s="78">
        <v>43837</v>
      </c>
      <c r="B283" s="80" t="s">
        <v>5</v>
      </c>
      <c r="C283" s="4"/>
      <c r="D283" s="4"/>
      <c r="E283" s="4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93"/>
      <c r="U283" s="94"/>
      <c r="V283" s="97"/>
      <c r="W283" s="7"/>
      <c r="X283" s="7"/>
      <c r="Z283" s="9"/>
      <c r="AA283" s="9"/>
      <c r="AB283" s="9"/>
      <c r="AC283" s="9"/>
      <c r="AD283" s="9"/>
      <c r="AF283" s="63"/>
      <c r="AG283" s="87"/>
    </row>
    <row r="284" spans="1:33" s="73" customFormat="1" x14ac:dyDescent="0.3">
      <c r="A284" s="78">
        <v>43838</v>
      </c>
      <c r="B284" s="80" t="s">
        <v>6</v>
      </c>
      <c r="C284" s="4"/>
      <c r="D284" s="4"/>
      <c r="E284" s="4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93"/>
      <c r="U284" s="94"/>
      <c r="V284" s="97"/>
      <c r="W284" s="7"/>
      <c r="X284" s="7"/>
      <c r="Z284" s="9"/>
      <c r="AA284" s="9"/>
      <c r="AB284" s="9"/>
      <c r="AC284" s="9"/>
      <c r="AD284" s="9"/>
      <c r="AF284" s="63"/>
      <c r="AG284" s="87"/>
    </row>
    <row r="285" spans="1:33" s="73" customFormat="1" x14ac:dyDescent="0.3">
      <c r="A285" s="78">
        <v>43839</v>
      </c>
      <c r="B285" s="80" t="s">
        <v>7</v>
      </c>
      <c r="C285" s="4"/>
      <c r="D285" s="4"/>
      <c r="E285" s="4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93"/>
      <c r="U285" s="94"/>
      <c r="V285" s="97"/>
      <c r="W285" s="7"/>
      <c r="X285" s="7"/>
      <c r="Z285" s="9"/>
      <c r="AA285" s="9"/>
      <c r="AB285" s="9"/>
      <c r="AC285" s="9"/>
      <c r="AD285" s="9"/>
      <c r="AF285" s="63"/>
      <c r="AG285" s="87"/>
    </row>
    <row r="286" spans="1:33" s="73" customFormat="1" x14ac:dyDescent="0.3">
      <c r="A286" s="78">
        <v>43840</v>
      </c>
      <c r="B286" s="80" t="s">
        <v>8</v>
      </c>
      <c r="C286" s="4"/>
      <c r="D286" s="4"/>
      <c r="E286" s="4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93"/>
      <c r="U286" s="94"/>
      <c r="V286" s="97"/>
      <c r="W286" s="7"/>
      <c r="X286" s="7"/>
      <c r="Z286" s="9"/>
      <c r="AA286" s="9"/>
      <c r="AB286" s="9"/>
      <c r="AC286" s="9"/>
      <c r="AD286" s="9"/>
      <c r="AF286" s="63"/>
      <c r="AG286" s="87"/>
    </row>
    <row r="287" spans="1:33" s="73" customFormat="1" x14ac:dyDescent="0.3">
      <c r="A287" s="78">
        <v>43843</v>
      </c>
      <c r="B287" s="80" t="s">
        <v>4</v>
      </c>
      <c r="C287" s="4"/>
      <c r="D287" s="4"/>
      <c r="E287" s="4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93"/>
      <c r="U287" s="94"/>
      <c r="V287" s="97"/>
      <c r="W287" s="7"/>
      <c r="X287" s="7"/>
      <c r="Z287" s="9"/>
      <c r="AA287" s="9"/>
      <c r="AB287" s="9"/>
      <c r="AC287" s="9"/>
      <c r="AD287" s="9"/>
      <c r="AF287" s="63"/>
      <c r="AG287" s="87"/>
    </row>
    <row r="288" spans="1:33" s="73" customFormat="1" x14ac:dyDescent="0.3">
      <c r="A288" s="78">
        <v>43844</v>
      </c>
      <c r="B288" s="80" t="s">
        <v>5</v>
      </c>
      <c r="C288" s="4"/>
      <c r="D288" s="4"/>
      <c r="E288" s="4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93"/>
      <c r="U288" s="94"/>
      <c r="V288" s="97"/>
      <c r="W288" s="7"/>
      <c r="X288" s="7"/>
      <c r="Z288" s="9"/>
      <c r="AA288" s="9"/>
      <c r="AB288" s="9"/>
      <c r="AC288" s="9"/>
      <c r="AD288" s="9"/>
      <c r="AF288" s="63"/>
      <c r="AG288" s="87"/>
    </row>
    <row r="289" spans="1:33" s="73" customFormat="1" x14ac:dyDescent="0.3">
      <c r="A289" s="78">
        <v>43845</v>
      </c>
      <c r="B289" s="80" t="s">
        <v>6</v>
      </c>
      <c r="C289" s="4"/>
      <c r="D289" s="4"/>
      <c r="E289" s="4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93"/>
      <c r="U289" s="94"/>
      <c r="V289" s="97"/>
      <c r="W289" s="7"/>
      <c r="X289" s="7"/>
      <c r="Z289" s="9"/>
      <c r="AA289" s="9"/>
      <c r="AB289" s="9"/>
      <c r="AC289" s="9"/>
      <c r="AD289" s="9"/>
      <c r="AF289" s="63"/>
      <c r="AG289" s="87"/>
    </row>
    <row r="290" spans="1:33" s="73" customFormat="1" x14ac:dyDescent="0.3">
      <c r="A290" s="78">
        <v>43846</v>
      </c>
      <c r="B290" s="80" t="s">
        <v>7</v>
      </c>
      <c r="C290" s="4"/>
      <c r="D290" s="4"/>
      <c r="E290" s="4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93"/>
      <c r="U290" s="94"/>
      <c r="V290" s="97"/>
      <c r="W290" s="7"/>
      <c r="X290" s="7"/>
      <c r="Z290" s="9"/>
      <c r="AA290" s="9"/>
      <c r="AB290" s="9"/>
      <c r="AC290" s="9"/>
      <c r="AD290" s="9"/>
      <c r="AF290" s="63"/>
      <c r="AG290" s="87"/>
    </row>
    <row r="291" spans="1:33" s="73" customFormat="1" x14ac:dyDescent="0.3">
      <c r="A291" s="78">
        <v>43847</v>
      </c>
      <c r="B291" s="80" t="s">
        <v>8</v>
      </c>
      <c r="C291" s="4"/>
      <c r="D291" s="4"/>
      <c r="E291" s="4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93"/>
      <c r="U291" s="94"/>
      <c r="V291" s="97"/>
      <c r="W291" s="7"/>
      <c r="X291" s="7"/>
      <c r="Z291" s="9"/>
      <c r="AA291" s="9"/>
      <c r="AB291" s="9"/>
      <c r="AC291" s="9"/>
      <c r="AD291" s="9"/>
      <c r="AF291" s="63"/>
      <c r="AG291" s="87"/>
    </row>
    <row r="292" spans="1:33" s="73" customFormat="1" x14ac:dyDescent="0.3">
      <c r="A292" s="78">
        <v>43850</v>
      </c>
      <c r="B292" s="80" t="s">
        <v>4</v>
      </c>
      <c r="C292" s="4"/>
      <c r="D292" s="4"/>
      <c r="E292" s="4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93"/>
      <c r="U292" s="94"/>
      <c r="V292" s="97"/>
      <c r="W292" s="7"/>
      <c r="X292" s="7"/>
      <c r="Z292" s="9"/>
      <c r="AA292" s="9"/>
      <c r="AB292" s="9"/>
      <c r="AC292" s="9"/>
      <c r="AD292" s="9"/>
      <c r="AF292" s="63"/>
      <c r="AG292" s="87"/>
    </row>
    <row r="293" spans="1:33" s="73" customFormat="1" x14ac:dyDescent="0.3">
      <c r="A293" s="78">
        <v>43851</v>
      </c>
      <c r="B293" s="80" t="s">
        <v>5</v>
      </c>
      <c r="C293" s="4"/>
      <c r="D293" s="4"/>
      <c r="E293" s="4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93"/>
      <c r="U293" s="94"/>
      <c r="V293" s="97"/>
      <c r="W293" s="7"/>
      <c r="X293" s="7"/>
      <c r="Z293" s="9"/>
      <c r="AA293" s="9"/>
      <c r="AB293" s="9"/>
      <c r="AC293" s="9"/>
      <c r="AD293" s="9"/>
      <c r="AF293" s="63"/>
      <c r="AG293" s="87"/>
    </row>
    <row r="294" spans="1:33" s="73" customFormat="1" x14ac:dyDescent="0.3">
      <c r="A294" s="78">
        <v>43852</v>
      </c>
      <c r="B294" s="80" t="s">
        <v>6</v>
      </c>
      <c r="C294" s="4"/>
      <c r="D294" s="4"/>
      <c r="E294" s="4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93"/>
      <c r="U294" s="94"/>
      <c r="V294" s="97"/>
      <c r="W294" s="7"/>
      <c r="X294" s="7"/>
      <c r="Z294" s="9"/>
      <c r="AA294" s="9"/>
      <c r="AB294" s="9"/>
      <c r="AC294" s="9"/>
      <c r="AD294" s="9"/>
      <c r="AF294" s="63"/>
      <c r="AG294" s="87"/>
    </row>
    <row r="295" spans="1:33" s="73" customFormat="1" x14ac:dyDescent="0.3">
      <c r="A295" s="78">
        <v>43853</v>
      </c>
      <c r="B295" s="80" t="s">
        <v>7</v>
      </c>
      <c r="C295" s="4"/>
      <c r="D295" s="4"/>
      <c r="E295" s="4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93"/>
      <c r="U295" s="94"/>
      <c r="V295" s="97"/>
      <c r="W295" s="7"/>
      <c r="X295" s="7"/>
      <c r="Z295" s="9"/>
      <c r="AA295" s="9"/>
      <c r="AB295" s="9"/>
      <c r="AC295" s="9"/>
      <c r="AD295" s="9"/>
      <c r="AF295" s="63"/>
      <c r="AG295" s="87"/>
    </row>
    <row r="296" spans="1:33" s="73" customFormat="1" x14ac:dyDescent="0.3">
      <c r="A296" s="78">
        <v>43854</v>
      </c>
      <c r="B296" s="80" t="s">
        <v>8</v>
      </c>
      <c r="C296" s="4"/>
      <c r="D296" s="4"/>
      <c r="E296" s="4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93"/>
      <c r="U296" s="94"/>
      <c r="V296" s="97"/>
      <c r="W296" s="7"/>
      <c r="X296" s="7"/>
      <c r="Z296" s="9"/>
      <c r="AA296" s="9"/>
      <c r="AB296" s="9"/>
      <c r="AC296" s="9"/>
      <c r="AD296" s="9"/>
      <c r="AF296" s="63"/>
      <c r="AG296" s="87"/>
    </row>
    <row r="297" spans="1:33" s="73" customFormat="1" x14ac:dyDescent="0.3">
      <c r="A297" s="78">
        <v>43857</v>
      </c>
      <c r="B297" s="80" t="s">
        <v>4</v>
      </c>
      <c r="C297" s="4"/>
      <c r="D297" s="4"/>
      <c r="E297" s="4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93"/>
      <c r="U297" s="94"/>
      <c r="V297" s="97"/>
      <c r="W297" s="7"/>
      <c r="X297" s="7"/>
      <c r="Z297" s="9"/>
      <c r="AA297" s="9"/>
      <c r="AB297" s="9"/>
      <c r="AC297" s="9"/>
      <c r="AD297" s="9"/>
      <c r="AF297" s="63"/>
      <c r="AG297" s="87"/>
    </row>
    <row r="298" spans="1:33" s="73" customFormat="1" x14ac:dyDescent="0.3">
      <c r="A298" s="78">
        <v>43858</v>
      </c>
      <c r="B298" s="80" t="s">
        <v>5</v>
      </c>
      <c r="C298" s="4"/>
      <c r="D298" s="4"/>
      <c r="E298" s="4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93"/>
      <c r="U298" s="94"/>
      <c r="V298" s="97"/>
      <c r="W298" s="7"/>
      <c r="X298" s="7"/>
      <c r="Z298" s="9"/>
      <c r="AA298" s="9"/>
      <c r="AB298" s="9"/>
      <c r="AC298" s="9"/>
      <c r="AD298" s="9"/>
      <c r="AF298" s="63"/>
      <c r="AG298" s="87"/>
    </row>
    <row r="299" spans="1:33" s="73" customFormat="1" x14ac:dyDescent="0.3">
      <c r="A299" s="78">
        <v>43859</v>
      </c>
      <c r="B299" s="80" t="s">
        <v>6</v>
      </c>
      <c r="C299" s="4"/>
      <c r="D299" s="4"/>
      <c r="E299" s="4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93"/>
      <c r="U299" s="94"/>
      <c r="V299" s="97"/>
      <c r="W299" s="7"/>
      <c r="X299" s="7"/>
      <c r="Z299" s="9"/>
      <c r="AA299" s="9"/>
      <c r="AB299" s="9"/>
      <c r="AC299" s="9"/>
      <c r="AD299" s="9"/>
      <c r="AF299" s="63"/>
      <c r="AG299" s="87"/>
    </row>
    <row r="300" spans="1:33" s="73" customFormat="1" x14ac:dyDescent="0.3">
      <c r="A300" s="78">
        <v>43860</v>
      </c>
      <c r="B300" s="80" t="s">
        <v>7</v>
      </c>
      <c r="C300" s="4"/>
      <c r="D300" s="4"/>
      <c r="E300" s="4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93"/>
      <c r="U300" s="94"/>
      <c r="V300" s="97"/>
      <c r="W300" s="7"/>
      <c r="X300" s="7"/>
      <c r="Z300" s="9"/>
      <c r="AA300" s="9"/>
      <c r="AB300" s="9"/>
      <c r="AC300" s="9"/>
      <c r="AD300" s="9"/>
      <c r="AF300" s="63"/>
      <c r="AG300" s="87"/>
    </row>
    <row r="301" spans="1:33" s="73" customFormat="1" x14ac:dyDescent="0.3">
      <c r="A301" s="78">
        <v>43861</v>
      </c>
      <c r="B301" s="80" t="s">
        <v>8</v>
      </c>
      <c r="C301" s="4"/>
      <c r="D301" s="4"/>
      <c r="E301" s="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93"/>
      <c r="U301" s="94"/>
      <c r="V301" s="97"/>
      <c r="W301" s="7"/>
      <c r="X301" s="7"/>
      <c r="Z301" s="9"/>
      <c r="AA301" s="9"/>
      <c r="AB301" s="9"/>
      <c r="AC301" s="9"/>
      <c r="AD301" s="9"/>
      <c r="AF301" s="63"/>
      <c r="AG301" s="87"/>
    </row>
    <row r="302" spans="1:33" s="73" customFormat="1" x14ac:dyDescent="0.3">
      <c r="A302" s="78">
        <v>43864</v>
      </c>
      <c r="B302" s="80" t="s">
        <v>4</v>
      </c>
      <c r="C302" s="4"/>
      <c r="D302" s="4"/>
      <c r="E302" s="4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93"/>
      <c r="U302" s="94"/>
      <c r="V302" s="97"/>
      <c r="W302" s="7"/>
      <c r="X302" s="7"/>
      <c r="Z302" s="9"/>
      <c r="AA302" s="9"/>
      <c r="AB302" s="9"/>
      <c r="AC302" s="9"/>
      <c r="AD302" s="9"/>
      <c r="AF302" s="63"/>
      <c r="AG302" s="87"/>
    </row>
    <row r="303" spans="1:33" s="73" customFormat="1" x14ac:dyDescent="0.3">
      <c r="A303" s="78">
        <v>43865</v>
      </c>
      <c r="B303" s="80" t="s">
        <v>5</v>
      </c>
      <c r="C303" s="4"/>
      <c r="D303" s="4"/>
      <c r="E303" s="4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93"/>
      <c r="U303" s="94"/>
      <c r="V303" s="97"/>
      <c r="W303" s="7"/>
      <c r="X303" s="7"/>
      <c r="Z303" s="9"/>
      <c r="AA303" s="9"/>
      <c r="AB303" s="9"/>
      <c r="AC303" s="9"/>
      <c r="AD303" s="9"/>
      <c r="AF303" s="63"/>
      <c r="AG303" s="87"/>
    </row>
    <row r="304" spans="1:33" s="73" customFormat="1" x14ac:dyDescent="0.3">
      <c r="A304" s="78">
        <v>43866</v>
      </c>
      <c r="B304" s="80" t="s">
        <v>6</v>
      </c>
      <c r="C304" s="4"/>
      <c r="D304" s="4"/>
      <c r="E304" s="4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93"/>
      <c r="U304" s="94"/>
      <c r="V304" s="97"/>
      <c r="W304" s="7"/>
      <c r="X304" s="7"/>
      <c r="Z304" s="9"/>
      <c r="AA304" s="9"/>
      <c r="AB304" s="9"/>
      <c r="AC304" s="9"/>
      <c r="AD304" s="9"/>
      <c r="AF304" s="63"/>
      <c r="AG304" s="87"/>
    </row>
    <row r="305" spans="1:33" s="73" customFormat="1" x14ac:dyDescent="0.3">
      <c r="A305" s="78">
        <v>43867</v>
      </c>
      <c r="B305" s="80" t="s">
        <v>7</v>
      </c>
      <c r="C305" s="4"/>
      <c r="D305" s="4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93"/>
      <c r="U305" s="94"/>
      <c r="V305" s="97"/>
      <c r="W305" s="7"/>
      <c r="X305" s="7"/>
      <c r="Z305" s="9"/>
      <c r="AA305" s="9"/>
      <c r="AB305" s="9"/>
      <c r="AC305" s="9"/>
      <c r="AD305" s="9"/>
      <c r="AF305" s="63"/>
      <c r="AG305" s="87"/>
    </row>
    <row r="306" spans="1:33" s="73" customFormat="1" x14ac:dyDescent="0.3">
      <c r="A306" s="78">
        <v>43868</v>
      </c>
      <c r="B306" s="80" t="s">
        <v>8</v>
      </c>
      <c r="C306" s="4"/>
      <c r="D306" s="4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93"/>
      <c r="U306" s="94"/>
      <c r="V306" s="97"/>
      <c r="W306" s="7"/>
      <c r="X306" s="7"/>
      <c r="Z306" s="9"/>
      <c r="AA306" s="9"/>
      <c r="AB306" s="9"/>
      <c r="AC306" s="9"/>
      <c r="AD306" s="9"/>
      <c r="AF306" s="63"/>
      <c r="AG306" s="87"/>
    </row>
    <row r="307" spans="1:33" s="73" customFormat="1" x14ac:dyDescent="0.3">
      <c r="A307" s="78">
        <v>43871</v>
      </c>
      <c r="B307" s="80" t="s">
        <v>4</v>
      </c>
      <c r="C307" s="4"/>
      <c r="D307" s="4"/>
      <c r="E307" s="4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93"/>
      <c r="U307" s="94"/>
      <c r="V307" s="97"/>
      <c r="W307" s="7"/>
      <c r="X307" s="7"/>
      <c r="Z307" s="9"/>
      <c r="AA307" s="9"/>
      <c r="AB307" s="9"/>
      <c r="AC307" s="9"/>
      <c r="AD307" s="9"/>
      <c r="AF307" s="63"/>
      <c r="AG307" s="87"/>
    </row>
    <row r="308" spans="1:33" s="73" customFormat="1" x14ac:dyDescent="0.3">
      <c r="A308" s="78">
        <v>43872</v>
      </c>
      <c r="B308" s="80" t="s">
        <v>5</v>
      </c>
      <c r="C308" s="4"/>
      <c r="D308" s="4"/>
      <c r="E308" s="4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93"/>
      <c r="U308" s="94"/>
      <c r="V308" s="97"/>
      <c r="W308" s="7"/>
      <c r="X308" s="7"/>
      <c r="Z308" s="9"/>
      <c r="AA308" s="9"/>
      <c r="AB308" s="9"/>
      <c r="AC308" s="9"/>
      <c r="AD308" s="9"/>
      <c r="AF308" s="63"/>
      <c r="AG308" s="87"/>
    </row>
    <row r="309" spans="1:33" s="73" customFormat="1" x14ac:dyDescent="0.3">
      <c r="A309" s="78">
        <v>43873</v>
      </c>
      <c r="B309" s="80" t="s">
        <v>6</v>
      </c>
      <c r="C309" s="4"/>
      <c r="D309" s="4"/>
      <c r="E309" s="4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93"/>
      <c r="U309" s="94"/>
      <c r="V309" s="97"/>
      <c r="W309" s="7"/>
      <c r="X309" s="7"/>
      <c r="Z309" s="9"/>
      <c r="AA309" s="9"/>
      <c r="AB309" s="9"/>
      <c r="AC309" s="9"/>
      <c r="AD309" s="9"/>
      <c r="AF309" s="63"/>
      <c r="AG309" s="87"/>
    </row>
    <row r="310" spans="1:33" s="73" customFormat="1" x14ac:dyDescent="0.3">
      <c r="A310" s="78">
        <v>43874</v>
      </c>
      <c r="B310" s="80" t="s">
        <v>7</v>
      </c>
      <c r="C310" s="4"/>
      <c r="D310" s="4"/>
      <c r="E310" s="4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93"/>
      <c r="U310" s="94"/>
      <c r="V310" s="97"/>
      <c r="W310" s="7"/>
      <c r="X310" s="7"/>
      <c r="Z310" s="9"/>
      <c r="AA310" s="9"/>
      <c r="AB310" s="9"/>
      <c r="AC310" s="9"/>
      <c r="AD310" s="9"/>
      <c r="AF310" s="63"/>
      <c r="AG310" s="87"/>
    </row>
    <row r="311" spans="1:33" s="73" customFormat="1" x14ac:dyDescent="0.3">
      <c r="A311" s="78">
        <v>43875</v>
      </c>
      <c r="B311" s="80" t="s">
        <v>8</v>
      </c>
      <c r="C311" s="4"/>
      <c r="D311" s="4"/>
      <c r="E311" s="4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93"/>
      <c r="U311" s="94"/>
      <c r="V311" s="97"/>
      <c r="W311" s="7"/>
      <c r="X311" s="7"/>
      <c r="Z311" s="9"/>
      <c r="AA311" s="9"/>
      <c r="AB311" s="9"/>
      <c r="AC311" s="9"/>
      <c r="AD311" s="9"/>
      <c r="AF311" s="63"/>
      <c r="AG311" s="87"/>
    </row>
    <row r="312" spans="1:33" s="73" customFormat="1" x14ac:dyDescent="0.3">
      <c r="A312" s="78">
        <v>43878</v>
      </c>
      <c r="B312" s="80" t="s">
        <v>4</v>
      </c>
      <c r="C312" s="4"/>
      <c r="D312" s="4"/>
      <c r="E312" s="4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93"/>
      <c r="U312" s="94"/>
      <c r="V312" s="97"/>
      <c r="W312" s="7"/>
      <c r="X312" s="7"/>
      <c r="Z312" s="9"/>
      <c r="AA312" s="9"/>
      <c r="AB312" s="9"/>
      <c r="AC312" s="9"/>
      <c r="AD312" s="9"/>
      <c r="AF312" s="63"/>
      <c r="AG312" s="87"/>
    </row>
    <row r="313" spans="1:33" s="73" customFormat="1" x14ac:dyDescent="0.3">
      <c r="A313" s="78">
        <v>43879</v>
      </c>
      <c r="B313" s="80" t="s">
        <v>5</v>
      </c>
      <c r="C313" s="4"/>
      <c r="D313" s="4"/>
      <c r="E313" s="4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93"/>
      <c r="U313" s="94"/>
      <c r="V313" s="97"/>
      <c r="W313" s="7"/>
      <c r="X313" s="7"/>
      <c r="Z313" s="9"/>
      <c r="AA313" s="9"/>
      <c r="AB313" s="9"/>
      <c r="AC313" s="9"/>
      <c r="AD313" s="9"/>
      <c r="AF313" s="63"/>
      <c r="AG313" s="87"/>
    </row>
    <row r="314" spans="1:33" s="73" customFormat="1" x14ac:dyDescent="0.3">
      <c r="A314" s="78">
        <v>43880</v>
      </c>
      <c r="B314" s="80" t="s">
        <v>6</v>
      </c>
      <c r="C314" s="4"/>
      <c r="D314" s="4"/>
      <c r="E314" s="4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93"/>
      <c r="U314" s="94"/>
      <c r="V314" s="97"/>
      <c r="W314" s="7"/>
      <c r="X314" s="7"/>
      <c r="Z314" s="9"/>
      <c r="AA314" s="9"/>
      <c r="AB314" s="9"/>
      <c r="AC314" s="9"/>
      <c r="AD314" s="9"/>
      <c r="AF314" s="63"/>
      <c r="AG314" s="87"/>
    </row>
    <row r="315" spans="1:33" s="73" customFormat="1" x14ac:dyDescent="0.3">
      <c r="A315" s="78">
        <v>43881</v>
      </c>
      <c r="B315" s="80" t="s">
        <v>7</v>
      </c>
      <c r="C315" s="4"/>
      <c r="D315" s="4"/>
      <c r="E315" s="4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93"/>
      <c r="U315" s="94"/>
      <c r="V315" s="97"/>
      <c r="W315" s="7"/>
      <c r="X315" s="7"/>
      <c r="Z315" s="9"/>
      <c r="AA315" s="9"/>
      <c r="AB315" s="9"/>
      <c r="AC315" s="9"/>
      <c r="AD315" s="9"/>
      <c r="AF315" s="63"/>
      <c r="AG315" s="87"/>
    </row>
    <row r="316" spans="1:33" s="73" customFormat="1" x14ac:dyDescent="0.3">
      <c r="A316" s="78">
        <v>43882</v>
      </c>
      <c r="B316" s="80" t="s">
        <v>8</v>
      </c>
      <c r="C316" s="4"/>
      <c r="D316" s="4"/>
      <c r="E316" s="4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93"/>
      <c r="U316" s="94"/>
      <c r="V316" s="97"/>
      <c r="W316" s="7"/>
      <c r="X316" s="7"/>
      <c r="Z316" s="9"/>
      <c r="AA316" s="9"/>
      <c r="AB316" s="9"/>
      <c r="AC316" s="9"/>
      <c r="AD316" s="9"/>
      <c r="AF316" s="63"/>
      <c r="AG316" s="87"/>
    </row>
    <row r="317" spans="1:33" s="73" customFormat="1" x14ac:dyDescent="0.3">
      <c r="A317" s="78">
        <v>43885</v>
      </c>
      <c r="B317" s="80" t="s">
        <v>4</v>
      </c>
      <c r="C317" s="4"/>
      <c r="D317" s="4"/>
      <c r="E317" s="4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93"/>
      <c r="U317" s="94"/>
      <c r="V317" s="97"/>
      <c r="W317" s="7"/>
      <c r="X317" s="7"/>
      <c r="Z317" s="9"/>
      <c r="AA317" s="9"/>
      <c r="AB317" s="9"/>
      <c r="AC317" s="9"/>
      <c r="AD317" s="9"/>
      <c r="AF317" s="63"/>
      <c r="AG317" s="87"/>
    </row>
    <row r="318" spans="1:33" s="73" customFormat="1" x14ac:dyDescent="0.3">
      <c r="A318" s="78">
        <v>43886</v>
      </c>
      <c r="B318" s="80" t="s">
        <v>5</v>
      </c>
      <c r="C318" s="4"/>
      <c r="D318" s="4"/>
      <c r="E318" s="4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93"/>
      <c r="U318" s="94"/>
      <c r="V318" s="97"/>
      <c r="W318" s="7"/>
      <c r="X318" s="7"/>
      <c r="Z318" s="9"/>
      <c r="AA318" s="9"/>
      <c r="AB318" s="9"/>
      <c r="AC318" s="9"/>
      <c r="AD318" s="9"/>
      <c r="AF318" s="63"/>
      <c r="AG318" s="87"/>
    </row>
    <row r="319" spans="1:33" s="73" customFormat="1" x14ac:dyDescent="0.3">
      <c r="A319" s="78">
        <v>43887</v>
      </c>
      <c r="B319" s="80" t="s">
        <v>6</v>
      </c>
      <c r="C319" s="4"/>
      <c r="D319" s="4"/>
      <c r="E319" s="4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93"/>
      <c r="U319" s="94"/>
      <c r="V319" s="97"/>
      <c r="W319" s="7"/>
      <c r="X319" s="7"/>
      <c r="Z319" s="9"/>
      <c r="AA319" s="9"/>
      <c r="AB319" s="9"/>
      <c r="AC319" s="9"/>
      <c r="AD319" s="9"/>
      <c r="AF319" s="63"/>
      <c r="AG319" s="87"/>
    </row>
    <row r="320" spans="1:33" s="73" customFormat="1" x14ac:dyDescent="0.3">
      <c r="A320" s="78">
        <v>43888</v>
      </c>
      <c r="B320" s="80" t="s">
        <v>7</v>
      </c>
      <c r="C320" s="4"/>
      <c r="D320" s="4"/>
      <c r="E320" s="4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93"/>
      <c r="U320" s="94"/>
      <c r="V320" s="97"/>
      <c r="W320" s="7"/>
      <c r="X320" s="7"/>
      <c r="Z320" s="9"/>
      <c r="AA320" s="9"/>
      <c r="AB320" s="9"/>
      <c r="AC320" s="9"/>
      <c r="AD320" s="9"/>
      <c r="AF320" s="63"/>
      <c r="AG320" s="87"/>
    </row>
    <row r="321" spans="1:33" s="73" customFormat="1" x14ac:dyDescent="0.3">
      <c r="A321" s="78">
        <v>43889</v>
      </c>
      <c r="B321" s="80" t="s">
        <v>8</v>
      </c>
      <c r="C321" s="4"/>
      <c r="D321" s="4"/>
      <c r="E321" s="4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93"/>
      <c r="U321" s="94"/>
      <c r="V321" s="97"/>
      <c r="W321" s="7"/>
      <c r="X321" s="7"/>
      <c r="Z321" s="9"/>
      <c r="AA321" s="9"/>
      <c r="AB321" s="9"/>
      <c r="AC321" s="9"/>
      <c r="AD321" s="9"/>
      <c r="AF321" s="63"/>
      <c r="AG321" s="87"/>
    </row>
    <row r="322" spans="1:33" s="73" customFormat="1" x14ac:dyDescent="0.3">
      <c r="A322" s="78"/>
      <c r="B322" s="1"/>
      <c r="C322" s="4"/>
      <c r="D322" s="4"/>
      <c r="E322" s="4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93"/>
      <c r="U322" s="94"/>
      <c r="V322" s="97"/>
      <c r="W322" s="7"/>
      <c r="X322" s="7"/>
      <c r="Z322" s="9"/>
      <c r="AA322" s="9"/>
      <c r="AB322" s="9"/>
      <c r="AC322" s="9"/>
      <c r="AD322" s="9"/>
      <c r="AF322" s="63"/>
      <c r="AG322" s="87"/>
    </row>
    <row r="323" spans="1:33" s="73" customFormat="1" x14ac:dyDescent="0.3">
      <c r="A323" s="78"/>
      <c r="B323" s="1"/>
      <c r="C323" s="4"/>
      <c r="D323" s="4"/>
      <c r="E323" s="4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93"/>
      <c r="U323" s="94"/>
      <c r="V323" s="97"/>
      <c r="W323" s="7"/>
      <c r="X323" s="7"/>
      <c r="Z323" s="9"/>
      <c r="AA323" s="9"/>
      <c r="AB323" s="9"/>
      <c r="AC323" s="9"/>
      <c r="AD323" s="9"/>
      <c r="AF323" s="63"/>
      <c r="AG323" s="87"/>
    </row>
    <row r="324" spans="1:33" s="73" customFormat="1" x14ac:dyDescent="0.3">
      <c r="A324" s="89"/>
      <c r="T324" s="94"/>
      <c r="U324" s="94"/>
      <c r="V324" s="99"/>
      <c r="X324" s="7"/>
      <c r="AG324" s="87"/>
    </row>
    <row r="325" spans="1:33" x14ac:dyDescent="0.3">
      <c r="B325" s="88" t="s">
        <v>17</v>
      </c>
    </row>
    <row r="326" spans="1:33" x14ac:dyDescent="0.3">
      <c r="B326" s="73" t="s">
        <v>18</v>
      </c>
    </row>
    <row r="327" spans="1:33" x14ac:dyDescent="0.3">
      <c r="B327" s="73" t="s">
        <v>19</v>
      </c>
    </row>
    <row r="328" spans="1:33" x14ac:dyDescent="0.3">
      <c r="B328" s="73" t="s">
        <v>20</v>
      </c>
    </row>
    <row r="329" spans="1:33" x14ac:dyDescent="0.3">
      <c r="B329" s="73" t="s">
        <v>21</v>
      </c>
    </row>
    <row r="330" spans="1:33" x14ac:dyDescent="0.3">
      <c r="B330" s="73" t="s">
        <v>22</v>
      </c>
    </row>
    <row r="331" spans="1:33" x14ac:dyDescent="0.3">
      <c r="B331" s="73" t="s">
        <v>46</v>
      </c>
    </row>
    <row r="332" spans="1:33" x14ac:dyDescent="0.3">
      <c r="B332" s="73" t="s">
        <v>42</v>
      </c>
    </row>
    <row r="333" spans="1:33" x14ac:dyDescent="0.3">
      <c r="B333" s="73" t="s">
        <v>43</v>
      </c>
    </row>
    <row r="334" spans="1:33" x14ac:dyDescent="0.3">
      <c r="B334" s="73" t="s">
        <v>44</v>
      </c>
    </row>
    <row r="335" spans="1:33" x14ac:dyDescent="0.3">
      <c r="B335" s="73" t="s">
        <v>45</v>
      </c>
    </row>
  </sheetData>
  <conditionalFormatting sqref="A1:B1 W2:AF2 K2:M11 AF3:AF323 J12:M12 A2:J12 X3:X324 V2:V36 U1:AF1 N2:S12 V38:V323 W3:W323 Z3:AD323 U37:V37 U2 A13:S323">
    <cfRule type="containsText" dxfId="37" priority="577" operator="containsText" text="qq">
      <formula>NOT(ISERROR(SEARCH("qq",A1)))</formula>
    </cfRule>
    <cfRule type="containsText" dxfId="36" priority="578" operator="containsText" text="Public Holiday">
      <formula>NOT(ISERROR(SEARCH("Public Holiday",A1)))</formula>
    </cfRule>
    <cfRule type="containsText" dxfId="35" priority="579" operator="containsText" text="blank">
      <formula>NOT(ISERROR(SEARCH("blank",A1)))</formula>
    </cfRule>
  </conditionalFormatting>
  <conditionalFormatting sqref="C1:S1">
    <cfRule type="containsText" dxfId="34" priority="575" operator="containsText" text="COVER">
      <formula>NOT(ISERROR(SEARCH("COVER",C1)))</formula>
    </cfRule>
    <cfRule type="containsText" dxfId="33" priority="576" operator="containsText" text="blank">
      <formula>NOT(ISERROR(SEARCH("blank",C1)))</formula>
    </cfRule>
  </conditionalFormatting>
  <conditionalFormatting sqref="T1:T323">
    <cfRule type="containsText" dxfId="32" priority="1" operator="containsText" text="qq">
      <formula>NOT(ISERROR(SEARCH("qq",T1)))</formula>
    </cfRule>
    <cfRule type="containsText" dxfId="31" priority="2" operator="containsText" text="Public Holiday">
      <formula>NOT(ISERROR(SEARCH("Public Holiday",T1)))</formula>
    </cfRule>
    <cfRule type="containsText" dxfId="30" priority="3" operator="containsText" text="blank">
      <formula>NOT(ISERROR(SEARCH("blank",T1)))</formula>
    </cfRule>
  </conditionalFormatting>
  <pageMargins left="0.7" right="0.7" top="0.75" bottom="0.75" header="0.3" footer="0.3"/>
  <pageSetup paperSize="9" scale="1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I136"/>
  <sheetViews>
    <sheetView showGridLines="0" topLeftCell="A4" zoomScaleNormal="100" workbookViewId="0">
      <selection activeCell="A118" sqref="A118:XFD118"/>
    </sheetView>
  </sheetViews>
  <sheetFormatPr defaultColWidth="8.75" defaultRowHeight="16.5" x14ac:dyDescent="0.3"/>
  <cols>
    <col min="1" max="1" width="30.875" style="19" bestFit="1" customWidth="1"/>
    <col min="2" max="2" width="2" customWidth="1"/>
    <col min="3" max="3" width="18.25" customWidth="1"/>
    <col min="4" max="7" width="17.625" customWidth="1"/>
    <col min="8" max="9" width="17.625" hidden="1" customWidth="1"/>
    <col min="10" max="10" width="2.5" customWidth="1"/>
    <col min="15" max="15" width="6.75" customWidth="1"/>
  </cols>
  <sheetData>
    <row r="1" spans="1:9" ht="21.75" thickBot="1" x14ac:dyDescent="0.35">
      <c r="A1" s="16"/>
      <c r="B1" s="69"/>
      <c r="C1" s="69"/>
      <c r="D1" s="69"/>
      <c r="E1" s="69"/>
      <c r="F1" s="105" t="s">
        <v>25</v>
      </c>
      <c r="G1" s="106"/>
    </row>
    <row r="2" spans="1:9" ht="54" customHeight="1" x14ac:dyDescent="0.7">
      <c r="A2" s="17"/>
      <c r="B2" s="66"/>
      <c r="C2" s="67">
        <v>2017</v>
      </c>
      <c r="D2" s="68" t="s">
        <v>53</v>
      </c>
      <c r="E2" s="66"/>
      <c r="F2" s="100" t="e">
        <f>'Daily Roster'!#REF!</f>
        <v>#REF!</v>
      </c>
      <c r="G2" s="101"/>
      <c r="H2" s="12"/>
      <c r="I2" s="13"/>
    </row>
    <row r="3" spans="1:9" ht="14.25" customHeight="1" x14ac:dyDescent="0.3">
      <c r="A3" s="17"/>
      <c r="B3" s="14"/>
      <c r="C3" s="20" t="s">
        <v>1</v>
      </c>
      <c r="D3" s="23" t="str">
        <f t="shared" ref="D3:I3" si="0">UPPER(TEXT(D4,"dddd"))</f>
        <v>TUESDAY</v>
      </c>
      <c r="E3" s="20" t="str">
        <f t="shared" si="0"/>
        <v>WEDNESDAY</v>
      </c>
      <c r="F3" s="26" t="str">
        <f t="shared" si="0"/>
        <v>THURSDAY</v>
      </c>
      <c r="G3" s="27" t="str">
        <f t="shared" si="0"/>
        <v>FRIDAY</v>
      </c>
      <c r="H3" s="45" t="str">
        <f t="shared" si="0"/>
        <v>SATURDAY</v>
      </c>
      <c r="I3" s="27" t="str">
        <f t="shared" si="0"/>
        <v>SUNDAY</v>
      </c>
    </row>
    <row r="4" spans="1:9" ht="16.5" customHeight="1" x14ac:dyDescent="0.3">
      <c r="A4" s="29"/>
      <c r="B4" s="31"/>
      <c r="C4" s="52">
        <f t="array" ref="C4:I4">Days+1+DATE(Calendar1Year,Calendar1MonthOption,1)-WEEKDAY(DATE(Calendar1Year,Calendar1MonthOption,1),WeekdayOption)</f>
        <v>42793</v>
      </c>
      <c r="D4" s="53">
        <v>42794</v>
      </c>
      <c r="E4" s="52">
        <v>42795</v>
      </c>
      <c r="F4" s="53">
        <v>42796</v>
      </c>
      <c r="G4" s="54">
        <v>42797</v>
      </c>
      <c r="H4" s="37">
        <v>42798</v>
      </c>
      <c r="I4" s="36">
        <v>42799</v>
      </c>
    </row>
    <row r="5" spans="1:9" x14ac:dyDescent="0.3">
      <c r="A5" s="17" t="str">
        <f>'Daily Roster'!$C$1</f>
        <v>NEPHROLOGY</v>
      </c>
      <c r="B5" s="10"/>
      <c r="C5" s="49" t="e">
        <f>VLOOKUP(C$4,DailyRoster,3,FALSE)</f>
        <v>#N/A</v>
      </c>
      <c r="D5" s="49" t="e">
        <f>VLOOKUP(D$4,DailyRoster,3,FALSE)</f>
        <v>#N/A</v>
      </c>
      <c r="E5" s="49" t="e">
        <f>VLOOKUP(E$4,DailyRoster,3,FALSE)</f>
        <v>#N/A</v>
      </c>
      <c r="F5" s="49" t="e">
        <f>VLOOKUP(F$4,DailyRoster,3,FALSE)</f>
        <v>#N/A</v>
      </c>
      <c r="G5" s="50" t="e">
        <f>VLOOKUP(G$4,DailyRoster,3,FALSE)</f>
        <v>#N/A</v>
      </c>
      <c r="H5" s="46"/>
      <c r="I5" s="28"/>
    </row>
    <row r="6" spans="1:9" x14ac:dyDescent="0.3">
      <c r="A6" s="17" t="str">
        <f>'Daily Roster'!$D$1</f>
        <v xml:space="preserve">RENAL TRANSPLANT/ENDO SURG </v>
      </c>
      <c r="B6" s="10"/>
      <c r="C6" s="49" t="e">
        <f>VLOOKUP(C$4,DailyRoster,4,FALSE)</f>
        <v>#N/A</v>
      </c>
      <c r="D6" s="49" t="e">
        <f>VLOOKUP(D$4,DailyRoster,4,FALSE)</f>
        <v>#N/A</v>
      </c>
      <c r="E6" s="49" t="e">
        <f>VLOOKUP(E$4,DailyRoster,4,FALSE)</f>
        <v>#N/A</v>
      </c>
      <c r="F6" s="49" t="e">
        <f>VLOOKUP(F$4,DailyRoster,4,FALSE)</f>
        <v>#N/A</v>
      </c>
      <c r="G6" s="50" t="e">
        <f>VLOOKUP(G$4,DailyRoster,4,FALSE)</f>
        <v>#N/A</v>
      </c>
      <c r="H6" s="46"/>
      <c r="I6" s="28"/>
    </row>
    <row r="7" spans="1:9" x14ac:dyDescent="0.3">
      <c r="A7" s="17" t="str">
        <f>'Daily Roster'!$E$1</f>
        <v>(8am-4.30pm) GASTRO 34 / CLINICS</v>
      </c>
      <c r="B7" s="10"/>
      <c r="C7" s="49" t="e">
        <f>VLOOKUP(C$4,DailyRoster,5,FALSE)</f>
        <v>#N/A</v>
      </c>
      <c r="D7" s="49" t="e">
        <f>VLOOKUP(D$4,DailyRoster,5,FALSE)</f>
        <v>#N/A</v>
      </c>
      <c r="E7" s="49" t="e">
        <f>VLOOKUP(E$4,DailyRoster,5,FALSE)</f>
        <v>#N/A</v>
      </c>
      <c r="F7" s="49" t="e">
        <f>VLOOKUP(F$4,DailyRoster,5,FALSE)</f>
        <v>#N/A</v>
      </c>
      <c r="G7" s="50" t="e">
        <f>VLOOKUP(G$4,DailyRoster,5,FALSE)</f>
        <v>#N/A</v>
      </c>
      <c r="H7" s="46"/>
      <c r="I7" s="28"/>
    </row>
    <row r="8" spans="1:9" x14ac:dyDescent="0.3">
      <c r="A8" s="17" t="str">
        <f>'Daily Roster'!$F$1</f>
        <v xml:space="preserve"> GASTRO&amp;SURG helper/MENTAL HEALTH (MBU,STEPPING STONES)</v>
      </c>
      <c r="B8" s="10"/>
      <c r="C8" s="49" t="e">
        <f>VLOOKUP(C$4,DailyRoster,6,FALSE)</f>
        <v>#N/A</v>
      </c>
      <c r="D8" s="49" t="e">
        <f>VLOOKUP(D$4,DailyRoster,6,FALSE)</f>
        <v>#N/A</v>
      </c>
      <c r="E8" s="49" t="e">
        <f>VLOOKUP(E$4,DailyRoster,6,FALSE)</f>
        <v>#N/A</v>
      </c>
      <c r="F8" s="49" t="e">
        <f>VLOOKUP(F$4,DailyRoster,6,FALSE)</f>
        <v>#N/A</v>
      </c>
      <c r="G8" s="50" t="e">
        <f>VLOOKUP(G$4,DailyRoster,6,FALSE)</f>
        <v>#N/A</v>
      </c>
      <c r="H8" s="46"/>
      <c r="I8" s="28"/>
    </row>
    <row r="9" spans="1:9" x14ac:dyDescent="0.3">
      <c r="A9" s="17" t="str">
        <f>'Daily Roster'!$G$1</f>
        <v>MENTAL HEALTH (ADPS)</v>
      </c>
      <c r="B9" s="10"/>
      <c r="C9" s="49" t="e">
        <f t="shared" ref="C9:I9" si="1">VLOOKUP(C$4,DailyRoster,7,FALSE)</f>
        <v>#N/A</v>
      </c>
      <c r="D9" s="49" t="e">
        <f t="shared" si="1"/>
        <v>#N/A</v>
      </c>
      <c r="E9" s="49" t="e">
        <f t="shared" si="1"/>
        <v>#N/A</v>
      </c>
      <c r="F9" s="49" t="e">
        <f t="shared" si="1"/>
        <v>#N/A</v>
      </c>
      <c r="G9" s="50" t="e">
        <f t="shared" si="1"/>
        <v>#N/A</v>
      </c>
      <c r="H9" s="71" t="e">
        <f t="shared" si="1"/>
        <v>#N/A</v>
      </c>
      <c r="I9" s="49" t="e">
        <f t="shared" si="1"/>
        <v>#N/A</v>
      </c>
    </row>
    <row r="10" spans="1:9" x14ac:dyDescent="0.3">
      <c r="A10" s="17" t="str">
        <f>'Daily Roster'!$H$1</f>
        <v>(8am-4.30pm) AAC</v>
      </c>
      <c r="B10" s="10"/>
      <c r="C10" s="49" t="e">
        <f>VLOOKUP(C$4,DailyRoster,8,FALSE)</f>
        <v>#N/A</v>
      </c>
      <c r="D10" s="49" t="e">
        <f>VLOOKUP(D$4,DailyRoster,8,FALSE)</f>
        <v>#N/A</v>
      </c>
      <c r="E10" s="49" t="e">
        <f>VLOOKUP(E$4,DailyRoster,8,FALSE)</f>
        <v>#N/A</v>
      </c>
      <c r="F10" s="49" t="e">
        <f>VLOOKUP(F$4,DailyRoster,8,FALSE)</f>
        <v>#N/A</v>
      </c>
      <c r="G10" s="50" t="e">
        <f>VLOOKUP(G$4,DailyRoster,8,FALSE)</f>
        <v>#N/A</v>
      </c>
      <c r="H10" s="46"/>
      <c r="I10" s="28"/>
    </row>
    <row r="11" spans="1:9" x14ac:dyDescent="0.3">
      <c r="A11" s="17" t="str">
        <f>'Daily Roster'!$I$1</f>
        <v>(8am-4.30pm) UPPER GI / GEN SURG (including outliers) 33</v>
      </c>
      <c r="B11" s="10"/>
      <c r="C11" s="49" t="e">
        <f>VLOOKUP(C$4,DailyRoster,9,FALSE)</f>
        <v>#N/A</v>
      </c>
      <c r="D11" s="49" t="e">
        <f>VLOOKUP(D$4,DailyRoster,9,FALSE)</f>
        <v>#N/A</v>
      </c>
      <c r="E11" s="49" t="e">
        <f>VLOOKUP(E$4,DailyRoster,9,FALSE)</f>
        <v>#N/A</v>
      </c>
      <c r="F11" s="49" t="e">
        <f>VLOOKUP(F$4,DailyRoster,9,FALSE)</f>
        <v>#N/A</v>
      </c>
      <c r="G11" s="50" t="e">
        <f>VLOOKUP(G$4,DailyRoster,9,FALSE)</f>
        <v>#N/A</v>
      </c>
      <c r="H11" s="46"/>
      <c r="I11" s="28"/>
    </row>
    <row r="12" spans="1:9" hidden="1" x14ac:dyDescent="0.3">
      <c r="A12" s="17" t="str">
        <f>'Daily Roster'!$J$1</f>
        <v>VASCULAR/SPECIALTY SURGERY (UROL/ GYNAE/ DENT/ ENT/ Plastics/ OPTHAL/MAX FAX)</v>
      </c>
      <c r="B12" s="10"/>
      <c r="C12" s="49" t="e">
        <f>VLOOKUP(C$4,DailyRoster,10,FALSE)</f>
        <v>#N/A</v>
      </c>
      <c r="D12" s="49" t="e">
        <f>VLOOKUP(D$4,DailyRoster,10,FALSE)</f>
        <v>#N/A</v>
      </c>
      <c r="E12" s="49" t="e">
        <f>VLOOKUP(E$4,DailyRoster,10,FALSE)</f>
        <v>#N/A</v>
      </c>
      <c r="F12" s="49" t="e">
        <f>VLOOKUP(F$4,DailyRoster,10,FALSE)</f>
        <v>#N/A</v>
      </c>
      <c r="G12" s="50" t="e">
        <f>VLOOKUP(G$4,DailyRoster,10,FALSE)</f>
        <v>#N/A</v>
      </c>
      <c r="H12" s="46"/>
      <c r="I12" s="28"/>
    </row>
    <row r="13" spans="1:9" hidden="1" x14ac:dyDescent="0.3">
      <c r="A13" s="17" t="e">
        <f>'Daily Roster'!#REF!</f>
        <v>#REF!</v>
      </c>
      <c r="B13" s="10"/>
      <c r="C13" s="49" t="e">
        <f>VLOOKUP(C$4,DailyRoster,11,FALSE)</f>
        <v>#N/A</v>
      </c>
      <c r="D13" s="49" t="e">
        <f>VLOOKUP(D$4,DailyRoster,11,FALSE)</f>
        <v>#N/A</v>
      </c>
      <c r="E13" s="49" t="e">
        <f>VLOOKUP(E$4,DailyRoster,11,FALSE)</f>
        <v>#N/A</v>
      </c>
      <c r="F13" s="49" t="e">
        <f>VLOOKUP(F$4,DailyRoster,11,FALSE)</f>
        <v>#N/A</v>
      </c>
      <c r="G13" s="50" t="e">
        <f>VLOOKUP(G$4,DailyRoster,11,FALSE)</f>
        <v>#N/A</v>
      </c>
      <c r="H13" s="46"/>
      <c r="I13" s="28"/>
    </row>
    <row r="14" spans="1:9" hidden="1" x14ac:dyDescent="0.3">
      <c r="A14" s="17" t="e">
        <f>'Daily Roster'!#REF!</f>
        <v>#REF!</v>
      </c>
      <c r="B14" s="10"/>
      <c r="C14" s="49" t="e">
        <f>VLOOKUP(C$4,DailyRoster,12,FALSE)</f>
        <v>#N/A</v>
      </c>
      <c r="D14" s="49" t="e">
        <f>VLOOKUP(D$4,DailyRoster,12,FALSE)</f>
        <v>#N/A</v>
      </c>
      <c r="E14" s="49" t="e">
        <f>VLOOKUP(E$4,DailyRoster,12,FALSE)</f>
        <v>#N/A</v>
      </c>
      <c r="F14" s="49" t="e">
        <f>VLOOKUP(F$4,DailyRoster,12,FALSE)</f>
        <v>#N/A</v>
      </c>
      <c r="G14" s="50" t="e">
        <f>VLOOKUP(G$4,DailyRoster,12,FALSE)</f>
        <v>#N/A</v>
      </c>
      <c r="H14" s="46"/>
      <c r="I14" s="28"/>
    </row>
    <row r="15" spans="1:9" hidden="1" x14ac:dyDescent="0.3">
      <c r="A15" s="17" t="str">
        <f>'Daily Roster'!$K$1</f>
        <v>Training ADPS</v>
      </c>
      <c r="B15" s="10"/>
      <c r="C15" s="49" t="e">
        <f>VLOOKUP(C$4,DailyRoster,13,FALSE)</f>
        <v>#N/A</v>
      </c>
      <c r="D15" s="49" t="e">
        <f>VLOOKUP(D$4,DailyRoster,13,FALSE)</f>
        <v>#N/A</v>
      </c>
      <c r="E15" s="49" t="e">
        <f>VLOOKUP(E$4,DailyRoster,13,FALSE)</f>
        <v>#N/A</v>
      </c>
      <c r="F15" s="49" t="e">
        <f>VLOOKUP(F$4,DailyRoster,13,FALSE)</f>
        <v>#N/A</v>
      </c>
      <c r="G15" s="50" t="e">
        <f>VLOOKUP(G$4,DailyRoster,13,FALSE)</f>
        <v>#N/A</v>
      </c>
      <c r="H15" s="46"/>
      <c r="I15" s="28"/>
    </row>
    <row r="16" spans="1:9" hidden="1" x14ac:dyDescent="0.3">
      <c r="A16" s="17" t="str">
        <f>'Daily Roster'!$N$1</f>
        <v>AAC TRAINING</v>
      </c>
      <c r="B16" s="10"/>
      <c r="C16" s="49" t="e">
        <f>VLOOKUP(C$4,DailyRoster,14,FALSE)</f>
        <v>#N/A</v>
      </c>
      <c r="D16" s="49" t="e">
        <f>VLOOKUP(D$4,DailyRoster,14,FALSE)</f>
        <v>#N/A</v>
      </c>
      <c r="E16" s="49" t="e">
        <f>VLOOKUP(E$4,DailyRoster,14,FALSE)</f>
        <v>#N/A</v>
      </c>
      <c r="F16" s="49" t="e">
        <f>VLOOKUP(F$4,DailyRoster,14,FALSE)</f>
        <v>#N/A</v>
      </c>
      <c r="G16" s="50" t="e">
        <f>VLOOKUP(G$4,DailyRoster,14,FALSE)</f>
        <v>#N/A</v>
      </c>
      <c r="H16" s="46"/>
      <c r="I16" s="28"/>
    </row>
    <row r="17" spans="1:9" hidden="1" x14ac:dyDescent="0.3">
      <c r="A17" s="17" t="str">
        <f>'Daily Roster'!$O$1</f>
        <v>INTERN</v>
      </c>
      <c r="B17" s="10"/>
      <c r="C17" s="49" t="e">
        <f>VLOOKUP(C$4,DailyRoster,15,FALSE)</f>
        <v>#N/A</v>
      </c>
      <c r="D17" s="49" t="e">
        <f>VLOOKUP(D$4,DailyRoster,15,FALSE)</f>
        <v>#N/A</v>
      </c>
      <c r="E17" s="49" t="e">
        <f>VLOOKUP(E$4,DailyRoster,15,FALSE)</f>
        <v>#N/A</v>
      </c>
      <c r="F17" s="49" t="e">
        <f>VLOOKUP(F$4,DailyRoster,15,FALSE)</f>
        <v>#N/A</v>
      </c>
      <c r="G17" s="50" t="e">
        <f>VLOOKUP(G$4,DailyRoster,15,FALSE)</f>
        <v>#N/A</v>
      </c>
      <c r="H17" s="46"/>
      <c r="I17" s="28"/>
    </row>
    <row r="18" spans="1:9" hidden="1" x14ac:dyDescent="0.3">
      <c r="A18" s="17" t="str">
        <f>'Daily Roster'!$P$1</f>
        <v>STUDENTS</v>
      </c>
      <c r="B18" s="10"/>
      <c r="C18" s="49" t="e">
        <f>VLOOKUP(C$4,DailyRoster,16,FALSE)</f>
        <v>#N/A</v>
      </c>
      <c r="D18" s="49" t="e">
        <f>VLOOKUP(D$4,DailyRoster,16,FALSE)</f>
        <v>#N/A</v>
      </c>
      <c r="E18" s="49" t="e">
        <f>VLOOKUP(E$4,DailyRoster,16,FALSE)</f>
        <v>#N/A</v>
      </c>
      <c r="F18" s="49" t="e">
        <f>VLOOKUP(F$4,DailyRoster,16,FALSE)</f>
        <v>#N/A</v>
      </c>
      <c r="G18" s="50" t="e">
        <f>VLOOKUP(G$4,DailyRoster,16,FALSE)</f>
        <v>#N/A</v>
      </c>
      <c r="H18" s="24"/>
      <c r="I18" s="32"/>
    </row>
    <row r="19" spans="1:9" hidden="1" x14ac:dyDescent="0.3">
      <c r="A19" s="17" t="str">
        <f>'Daily Roster'!$Q$1</f>
        <v>STUDENTS</v>
      </c>
      <c r="B19" s="10"/>
      <c r="C19" s="49" t="e">
        <f>VLOOKUP(C$4,DailyRoster,17,FALSE)</f>
        <v>#N/A</v>
      </c>
      <c r="D19" s="49" t="e">
        <f>VLOOKUP(D$4,DailyRoster,17,FALSE)</f>
        <v>#N/A</v>
      </c>
      <c r="E19" s="49" t="e">
        <f>VLOOKUP(E$4,DailyRoster,17,FALSE)</f>
        <v>#N/A</v>
      </c>
      <c r="F19" s="49" t="e">
        <f>VLOOKUP(F$4,DailyRoster,17,FALSE)</f>
        <v>#N/A</v>
      </c>
      <c r="G19" s="50" t="e">
        <f>VLOOKUP(G$4,DailyRoster,17,FALSE)</f>
        <v>#N/A</v>
      </c>
      <c r="H19" s="24"/>
      <c r="I19" s="32"/>
    </row>
    <row r="20" spans="1:9" hidden="1" x14ac:dyDescent="0.3">
      <c r="A20" s="17" t="str">
        <f>'Daily Roster'!$R$1</f>
        <v>[PHARMACY ROLE]</v>
      </c>
      <c r="B20" s="10"/>
      <c r="C20" s="49" t="e">
        <f>VLOOKUP(C$4,DailyRoster,18,FALSE)</f>
        <v>#N/A</v>
      </c>
      <c r="D20" s="49" t="e">
        <f>VLOOKUP(D$4,DailyRoster,18,FALSE)</f>
        <v>#N/A</v>
      </c>
      <c r="E20" s="49" t="e">
        <f>VLOOKUP(E$4,DailyRoster,18,FALSE)</f>
        <v>#N/A</v>
      </c>
      <c r="F20" s="49" t="e">
        <f>VLOOKUP(F$4,DailyRoster,18,FALSE)</f>
        <v>#N/A</v>
      </c>
      <c r="G20" s="50" t="e">
        <f>VLOOKUP(G$4,DailyRoster,18,FALSE)</f>
        <v>#N/A</v>
      </c>
      <c r="H20" s="24"/>
      <c r="I20" s="32"/>
    </row>
    <row r="21" spans="1:9" hidden="1" x14ac:dyDescent="0.3">
      <c r="A21" s="17" t="str">
        <f>'Daily Roster'!$S$1</f>
        <v>[PHARMACY ROLE]</v>
      </c>
      <c r="B21" s="10"/>
      <c r="C21" s="49" t="e">
        <f>VLOOKUP(C$4,DailyRoster,19,FALSE)</f>
        <v>#N/A</v>
      </c>
      <c r="D21" s="49" t="e">
        <f>VLOOKUP(D$4,DailyRoster,19,FALSE)</f>
        <v>#N/A</v>
      </c>
      <c r="E21" s="49" t="e">
        <f>VLOOKUP(E$4,DailyRoster,19,FALSE)</f>
        <v>#N/A</v>
      </c>
      <c r="F21" s="49" t="e">
        <f>VLOOKUP(F$4,DailyRoster,19,FALSE)</f>
        <v>#N/A</v>
      </c>
      <c r="G21" s="50" t="e">
        <f>VLOOKUP(G$4,DailyRoster,19,FALSE)</f>
        <v>#N/A</v>
      </c>
      <c r="H21" s="24"/>
      <c r="I21" s="32"/>
    </row>
    <row r="22" spans="1:9" hidden="1" x14ac:dyDescent="0.3">
      <c r="A22" s="17" t="str">
        <f>'Daily Roster'!$T$1</f>
        <v>COVER avaliable</v>
      </c>
      <c r="B22" s="10"/>
      <c r="C22" s="49" t="e">
        <f>VLOOKUP(C$4,DailyRoster,20,FALSE)</f>
        <v>#N/A</v>
      </c>
      <c r="D22" s="49" t="e">
        <f>VLOOKUP(D$4,DailyRoster,20,FALSE)</f>
        <v>#N/A</v>
      </c>
      <c r="E22" s="49" t="e">
        <f>VLOOKUP(E$4,DailyRoster,20,FALSE)</f>
        <v>#N/A</v>
      </c>
      <c r="F22" s="49" t="e">
        <f>VLOOKUP(F$4,DailyRoster,20,FALSE)</f>
        <v>#N/A</v>
      </c>
      <c r="G22" s="50" t="e">
        <f>VLOOKUP(G$4,DailyRoster,20,FALSE)</f>
        <v>#N/A</v>
      </c>
      <c r="H22" s="24"/>
      <c r="I22" s="32"/>
    </row>
    <row r="23" spans="1:9" x14ac:dyDescent="0.3">
      <c r="A23" s="29"/>
      <c r="B23" s="30"/>
      <c r="C23" s="52">
        <f t="array" ref="C23:I23">Days+8+DATE(Calendar1Year,Calendar1MonthOption,1)-WEEKDAY(DATE(Calendar1Year,Calendar1MonthOption,1),WeekdayOption)</f>
        <v>42800</v>
      </c>
      <c r="D23" s="53">
        <v>42801</v>
      </c>
      <c r="E23" s="52">
        <v>42802</v>
      </c>
      <c r="F23" s="53">
        <v>42803</v>
      </c>
      <c r="G23" s="54">
        <v>42804</v>
      </c>
      <c r="H23" s="37">
        <v>42805</v>
      </c>
      <c r="I23" s="36">
        <v>42806</v>
      </c>
    </row>
    <row r="24" spans="1:9" x14ac:dyDescent="0.3">
      <c r="A24" s="17" t="str">
        <f>'Daily Roster'!$C$1</f>
        <v>NEPHROLOGY</v>
      </c>
      <c r="B24" s="10"/>
      <c r="C24" s="49" t="e">
        <f>VLOOKUP(C$23,DailyRoster,3,FALSE)</f>
        <v>#N/A</v>
      </c>
      <c r="D24" s="49" t="e">
        <f>VLOOKUP(D$23,DailyRoster,3,FALSE)</f>
        <v>#N/A</v>
      </c>
      <c r="E24" s="49" t="e">
        <f>VLOOKUP(E$23,DailyRoster,3,FALSE)</f>
        <v>#N/A</v>
      </c>
      <c r="F24" s="49" t="e">
        <f>VLOOKUP(F$23,DailyRoster,3,FALSE)</f>
        <v>#N/A</v>
      </c>
      <c r="G24" s="50" t="e">
        <f>VLOOKUP(G$23,DailyRoster,3,FALSE)</f>
        <v>#N/A</v>
      </c>
      <c r="H24" s="46"/>
      <c r="I24" s="28"/>
    </row>
    <row r="25" spans="1:9" x14ac:dyDescent="0.3">
      <c r="A25" s="17" t="str">
        <f>'Daily Roster'!$D$1</f>
        <v xml:space="preserve">RENAL TRANSPLANT/ENDO SURG </v>
      </c>
      <c r="B25" s="10"/>
      <c r="C25" s="49" t="e">
        <f>VLOOKUP(C$23,DailyRoster,4,FALSE)</f>
        <v>#N/A</v>
      </c>
      <c r="D25" s="49" t="e">
        <f>VLOOKUP(D$23,DailyRoster,4,FALSE)</f>
        <v>#N/A</v>
      </c>
      <c r="E25" s="49" t="e">
        <f>VLOOKUP(E$23,DailyRoster,4,FALSE)</f>
        <v>#N/A</v>
      </c>
      <c r="F25" s="49" t="e">
        <f>VLOOKUP(F$23,DailyRoster,4,FALSE)</f>
        <v>#N/A</v>
      </c>
      <c r="G25" s="50" t="e">
        <f>VLOOKUP(G$23,DailyRoster,4,FALSE)</f>
        <v>#N/A</v>
      </c>
      <c r="H25" s="46"/>
      <c r="I25" s="28"/>
    </row>
    <row r="26" spans="1:9" x14ac:dyDescent="0.3">
      <c r="A26" s="17" t="str">
        <f>'Daily Roster'!$E$1</f>
        <v>(8am-4.30pm) GASTRO 34 / CLINICS</v>
      </c>
      <c r="B26" s="10"/>
      <c r="C26" s="49" t="e">
        <f>VLOOKUP(C$23,DailyRoster,5,FALSE)</f>
        <v>#N/A</v>
      </c>
      <c r="D26" s="49" t="e">
        <f>VLOOKUP(D$23,DailyRoster,5,FALSE)</f>
        <v>#N/A</v>
      </c>
      <c r="E26" s="49" t="e">
        <f>VLOOKUP(E$23,DailyRoster,5,FALSE)</f>
        <v>#N/A</v>
      </c>
      <c r="F26" s="49" t="e">
        <f>VLOOKUP(F$23,DailyRoster,5,FALSE)</f>
        <v>#N/A</v>
      </c>
      <c r="G26" s="50" t="e">
        <f>VLOOKUP(G$23,DailyRoster,5,FALSE)</f>
        <v>#N/A</v>
      </c>
      <c r="H26" s="46"/>
      <c r="I26" s="28"/>
    </row>
    <row r="27" spans="1:9" x14ac:dyDescent="0.3">
      <c r="A27" s="17" t="str">
        <f>'Daily Roster'!$F$1</f>
        <v xml:space="preserve"> GASTRO&amp;SURG helper/MENTAL HEALTH (MBU,STEPPING STONES)</v>
      </c>
      <c r="B27" s="10"/>
      <c r="C27" s="49" t="e">
        <f>VLOOKUP(C$23,DailyRoster,6,FALSE)</f>
        <v>#N/A</v>
      </c>
      <c r="D27" s="49" t="e">
        <f>VLOOKUP(D$23,DailyRoster,6,FALSE)</f>
        <v>#N/A</v>
      </c>
      <c r="E27" s="49" t="e">
        <f>VLOOKUP(E$23,DailyRoster,6,FALSE)</f>
        <v>#N/A</v>
      </c>
      <c r="F27" s="49" t="e">
        <f>VLOOKUP(F$23,DailyRoster,6,FALSE)</f>
        <v>#N/A</v>
      </c>
      <c r="G27" s="50" t="e">
        <f>VLOOKUP(G$23,DailyRoster,6,FALSE)</f>
        <v>#N/A</v>
      </c>
      <c r="H27" s="46"/>
      <c r="I27" s="28"/>
    </row>
    <row r="28" spans="1:9" x14ac:dyDescent="0.3">
      <c r="A28" s="17" t="str">
        <f>'Daily Roster'!$G$1</f>
        <v>MENTAL HEALTH (ADPS)</v>
      </c>
      <c r="B28" s="10"/>
      <c r="C28" s="49" t="e">
        <f>VLOOKUP(C$23,DailyRoster,7,FALSE)</f>
        <v>#N/A</v>
      </c>
      <c r="D28" s="49" t="e">
        <f>VLOOKUP(D$23,DailyRoster,7,FALSE)</f>
        <v>#N/A</v>
      </c>
      <c r="E28" s="49" t="e">
        <f>VLOOKUP(E$23,DailyRoster,7,FALSE)</f>
        <v>#N/A</v>
      </c>
      <c r="F28" s="49" t="e">
        <f>VLOOKUP(F$23,DailyRoster,7,FALSE)</f>
        <v>#N/A</v>
      </c>
      <c r="G28" s="50" t="e">
        <f>VLOOKUP(G$23,DailyRoster,7,FALSE)</f>
        <v>#N/A</v>
      </c>
      <c r="H28" s="46"/>
      <c r="I28" s="28"/>
    </row>
    <row r="29" spans="1:9" x14ac:dyDescent="0.3">
      <c r="A29" s="17" t="str">
        <f>'Daily Roster'!$H$1</f>
        <v>(8am-4.30pm) AAC</v>
      </c>
      <c r="B29" s="10"/>
      <c r="C29" s="49" t="e">
        <f>VLOOKUP(C$23,DailyRoster,8,FALSE)</f>
        <v>#N/A</v>
      </c>
      <c r="D29" s="49" t="e">
        <f>VLOOKUP(D$23,DailyRoster,8,FALSE)</f>
        <v>#N/A</v>
      </c>
      <c r="E29" s="49" t="e">
        <f>VLOOKUP(E$23,DailyRoster,8,FALSE)</f>
        <v>#N/A</v>
      </c>
      <c r="F29" s="49" t="e">
        <f>VLOOKUP(F$23,DailyRoster,8,FALSE)</f>
        <v>#N/A</v>
      </c>
      <c r="G29" s="50" t="e">
        <f>VLOOKUP(G$23,DailyRoster,8,FALSE)</f>
        <v>#N/A</v>
      </c>
      <c r="H29" s="46"/>
      <c r="I29" s="28"/>
    </row>
    <row r="30" spans="1:9" x14ac:dyDescent="0.3">
      <c r="A30" s="17" t="str">
        <f>'Daily Roster'!$I$1</f>
        <v>(8am-4.30pm) UPPER GI / GEN SURG (including outliers) 33</v>
      </c>
      <c r="B30" s="10"/>
      <c r="C30" s="49" t="e">
        <f>VLOOKUP(C$23,DailyRoster,9,FALSE)</f>
        <v>#N/A</v>
      </c>
      <c r="D30" s="49" t="e">
        <f>VLOOKUP(D$23,DailyRoster,9,FALSE)</f>
        <v>#N/A</v>
      </c>
      <c r="E30" s="49" t="e">
        <f>VLOOKUP(E$23,DailyRoster,9,FALSE)</f>
        <v>#N/A</v>
      </c>
      <c r="F30" s="49" t="e">
        <f>VLOOKUP(F$23,DailyRoster,9,FALSE)</f>
        <v>#N/A</v>
      </c>
      <c r="G30" s="50" t="e">
        <f>VLOOKUP(G$23,DailyRoster,9,FALSE)</f>
        <v>#N/A</v>
      </c>
      <c r="H30" s="46"/>
      <c r="I30" s="28"/>
    </row>
    <row r="31" spans="1:9" hidden="1" x14ac:dyDescent="0.3">
      <c r="A31" s="17" t="str">
        <f>'Daily Roster'!$J$1</f>
        <v>VASCULAR/SPECIALTY SURGERY (UROL/ GYNAE/ DENT/ ENT/ Plastics/ OPTHAL/MAX FAX)</v>
      </c>
      <c r="B31" s="10"/>
      <c r="C31" s="49" t="e">
        <f>VLOOKUP(C$23,DailyRoster,10,FALSE)</f>
        <v>#N/A</v>
      </c>
      <c r="D31" s="49" t="e">
        <f>VLOOKUP(D$23,DailyRoster,10,FALSE)</f>
        <v>#N/A</v>
      </c>
      <c r="E31" s="49" t="e">
        <f>VLOOKUP(E$23,DailyRoster,10,FALSE)</f>
        <v>#N/A</v>
      </c>
      <c r="F31" s="49" t="e">
        <f>VLOOKUP(F$23,DailyRoster,10,FALSE)</f>
        <v>#N/A</v>
      </c>
      <c r="G31" s="50" t="e">
        <f>VLOOKUP(G$23,DailyRoster,10,FALSE)</f>
        <v>#N/A</v>
      </c>
      <c r="H31" s="46"/>
      <c r="I31" s="28"/>
    </row>
    <row r="32" spans="1:9" hidden="1" x14ac:dyDescent="0.3">
      <c r="A32" s="17" t="e">
        <f>'Daily Roster'!#REF!</f>
        <v>#REF!</v>
      </c>
      <c r="B32" s="10"/>
      <c r="C32" s="49" t="e">
        <f>VLOOKUP(C$23,DailyRoster,11,FALSE)</f>
        <v>#N/A</v>
      </c>
      <c r="D32" s="49" t="e">
        <f>VLOOKUP(D$23,DailyRoster,11,FALSE)</f>
        <v>#N/A</v>
      </c>
      <c r="E32" s="49" t="e">
        <f>VLOOKUP(E$23,DailyRoster,11,FALSE)</f>
        <v>#N/A</v>
      </c>
      <c r="F32" s="49" t="e">
        <f>VLOOKUP(F$23,DailyRoster,11,FALSE)</f>
        <v>#N/A</v>
      </c>
      <c r="G32" s="50" t="e">
        <f>VLOOKUP(G$23,DailyRoster,11,FALSE)</f>
        <v>#N/A</v>
      </c>
      <c r="H32" s="46"/>
      <c r="I32" s="28"/>
    </row>
    <row r="33" spans="1:9" hidden="1" x14ac:dyDescent="0.3">
      <c r="A33" s="17" t="e">
        <f>'Daily Roster'!#REF!</f>
        <v>#REF!</v>
      </c>
      <c r="B33" s="10"/>
      <c r="C33" s="49" t="e">
        <f>VLOOKUP(C$23,DailyRoster,12,FALSE)</f>
        <v>#N/A</v>
      </c>
      <c r="D33" s="49" t="e">
        <f>VLOOKUP(D$23,DailyRoster,12,FALSE)</f>
        <v>#N/A</v>
      </c>
      <c r="E33" s="49" t="e">
        <f>VLOOKUP(E$23,DailyRoster,12,FALSE)</f>
        <v>#N/A</v>
      </c>
      <c r="F33" s="49" t="e">
        <f>VLOOKUP(F$23,DailyRoster,12,FALSE)</f>
        <v>#N/A</v>
      </c>
      <c r="G33" s="50" t="e">
        <f>VLOOKUP(G$23,DailyRoster,12,FALSE)</f>
        <v>#N/A</v>
      </c>
      <c r="H33" s="46"/>
      <c r="I33" s="28"/>
    </row>
    <row r="34" spans="1:9" hidden="1" x14ac:dyDescent="0.3">
      <c r="A34" s="17" t="str">
        <f>'Daily Roster'!$K$1</f>
        <v>Training ADPS</v>
      </c>
      <c r="B34" s="10"/>
      <c r="C34" s="49" t="e">
        <f>VLOOKUP(C$23,DailyRoster,13,FALSE)</f>
        <v>#N/A</v>
      </c>
      <c r="D34" s="49" t="e">
        <f>VLOOKUP(D$23,DailyRoster,13,FALSE)</f>
        <v>#N/A</v>
      </c>
      <c r="E34" s="49" t="e">
        <f>VLOOKUP(E$23,DailyRoster,13,FALSE)</f>
        <v>#N/A</v>
      </c>
      <c r="F34" s="49" t="e">
        <f>VLOOKUP(F$23,DailyRoster,13,FALSE)</f>
        <v>#N/A</v>
      </c>
      <c r="G34" s="50" t="e">
        <f>VLOOKUP(G$23,DailyRoster,13,FALSE)</f>
        <v>#N/A</v>
      </c>
      <c r="H34" s="46"/>
      <c r="I34" s="28"/>
    </row>
    <row r="35" spans="1:9" hidden="1" x14ac:dyDescent="0.3">
      <c r="A35" s="17" t="str">
        <f>'Daily Roster'!$N$1</f>
        <v>AAC TRAINING</v>
      </c>
      <c r="B35" s="10"/>
      <c r="C35" s="49" t="e">
        <f>VLOOKUP(C$23,DailyRoster,14,FALSE)</f>
        <v>#N/A</v>
      </c>
      <c r="D35" s="49" t="e">
        <f>VLOOKUP(D$23,DailyRoster,14,FALSE)</f>
        <v>#N/A</v>
      </c>
      <c r="E35" s="49" t="e">
        <f>VLOOKUP(E$23,DailyRoster,14,FALSE)</f>
        <v>#N/A</v>
      </c>
      <c r="F35" s="49" t="e">
        <f>VLOOKUP(F$23,DailyRoster,14,FALSE)</f>
        <v>#N/A</v>
      </c>
      <c r="G35" s="50" t="e">
        <f>VLOOKUP(G$23,DailyRoster,14,FALSE)</f>
        <v>#N/A</v>
      </c>
      <c r="H35" s="46"/>
      <c r="I35" s="28"/>
    </row>
    <row r="36" spans="1:9" hidden="1" x14ac:dyDescent="0.3">
      <c r="A36" s="17" t="str">
        <f>'Daily Roster'!$O$1</f>
        <v>INTERN</v>
      </c>
      <c r="B36" s="10"/>
      <c r="C36" s="49" t="e">
        <f>VLOOKUP(C$23,DailyRoster,15,FALSE)</f>
        <v>#N/A</v>
      </c>
      <c r="D36" s="49" t="e">
        <f>VLOOKUP(D$23,DailyRoster,15,FALSE)</f>
        <v>#N/A</v>
      </c>
      <c r="E36" s="49" t="e">
        <f>VLOOKUP(E$23,DailyRoster,15,FALSE)</f>
        <v>#N/A</v>
      </c>
      <c r="F36" s="49" t="e">
        <f>VLOOKUP(F$23,DailyRoster,15,FALSE)</f>
        <v>#N/A</v>
      </c>
      <c r="G36" s="50" t="e">
        <f>VLOOKUP(G$23,DailyRoster,15,FALSE)</f>
        <v>#N/A</v>
      </c>
      <c r="H36" s="46"/>
      <c r="I36" s="28"/>
    </row>
    <row r="37" spans="1:9" hidden="1" x14ac:dyDescent="0.3">
      <c r="A37" s="17" t="str">
        <f>'Daily Roster'!$P$1</f>
        <v>STUDENTS</v>
      </c>
      <c r="B37" s="10"/>
      <c r="C37" s="49" t="e">
        <f t="shared" ref="C37:I37" si="2">VLOOKUP(C$23,DailyRoster,16,FALSE)</f>
        <v>#N/A</v>
      </c>
      <c r="D37" s="49" t="e">
        <f t="shared" si="2"/>
        <v>#N/A</v>
      </c>
      <c r="E37" s="49" t="e">
        <f t="shared" si="2"/>
        <v>#N/A</v>
      </c>
      <c r="F37" s="49" t="e">
        <f t="shared" si="2"/>
        <v>#N/A</v>
      </c>
      <c r="G37" s="50" t="e">
        <f t="shared" si="2"/>
        <v>#N/A</v>
      </c>
      <c r="H37" s="71" t="e">
        <f t="shared" si="2"/>
        <v>#N/A</v>
      </c>
      <c r="I37" s="49" t="e">
        <f t="shared" si="2"/>
        <v>#N/A</v>
      </c>
    </row>
    <row r="38" spans="1:9" hidden="1" x14ac:dyDescent="0.3">
      <c r="A38" s="17" t="str">
        <f>'Daily Roster'!$Q$1</f>
        <v>STUDENTS</v>
      </c>
      <c r="B38" s="10"/>
      <c r="C38" s="49" t="e">
        <f>VLOOKUP(C$23,DailyRoster,17,FALSE)</f>
        <v>#N/A</v>
      </c>
      <c r="D38" s="49" t="e">
        <f>VLOOKUP(D$23,DailyRoster,17,FALSE)</f>
        <v>#N/A</v>
      </c>
      <c r="E38" s="49" t="e">
        <f>VLOOKUP(E$23,DailyRoster,17,FALSE)</f>
        <v>#N/A</v>
      </c>
      <c r="F38" s="49" t="e">
        <f>VLOOKUP(F$23,DailyRoster,17,FALSE)</f>
        <v>#N/A</v>
      </c>
      <c r="G38" s="50" t="e">
        <f>VLOOKUP(G$23,DailyRoster,17,FALSE)</f>
        <v>#N/A</v>
      </c>
      <c r="H38" s="24"/>
      <c r="I38" s="32"/>
    </row>
    <row r="39" spans="1:9" hidden="1" x14ac:dyDescent="0.3">
      <c r="A39" s="17" t="str">
        <f>'Daily Roster'!$R$1</f>
        <v>[PHARMACY ROLE]</v>
      </c>
      <c r="B39" s="10"/>
      <c r="C39" s="49" t="e">
        <f>VLOOKUP(C$23,DailyRoster,18,FALSE)</f>
        <v>#N/A</v>
      </c>
      <c r="D39" s="49" t="e">
        <f>VLOOKUP(D$23,DailyRoster,18,FALSE)</f>
        <v>#N/A</v>
      </c>
      <c r="E39" s="49" t="e">
        <f>VLOOKUP(E$23,DailyRoster,18,FALSE)</f>
        <v>#N/A</v>
      </c>
      <c r="F39" s="49" t="e">
        <f>VLOOKUP(F$23,DailyRoster,18,FALSE)</f>
        <v>#N/A</v>
      </c>
      <c r="G39" s="50" t="e">
        <f>VLOOKUP(G$23,DailyRoster,18,FALSE)</f>
        <v>#N/A</v>
      </c>
      <c r="H39" s="24"/>
      <c r="I39" s="32"/>
    </row>
    <row r="40" spans="1:9" hidden="1" x14ac:dyDescent="0.3">
      <c r="A40" s="17" t="str">
        <f>'Daily Roster'!$S$1</f>
        <v>[PHARMACY ROLE]</v>
      </c>
      <c r="B40" s="10"/>
      <c r="C40" s="49" t="e">
        <f>VLOOKUP(C$23,DailyRoster,19,FALSE)</f>
        <v>#N/A</v>
      </c>
      <c r="D40" s="49" t="e">
        <f>VLOOKUP(D$23,DailyRoster,19,FALSE)</f>
        <v>#N/A</v>
      </c>
      <c r="E40" s="49" t="e">
        <f>VLOOKUP(E$23,DailyRoster,19,FALSE)</f>
        <v>#N/A</v>
      </c>
      <c r="F40" s="49" t="e">
        <f>VLOOKUP(F$23,DailyRoster,19,FALSE)</f>
        <v>#N/A</v>
      </c>
      <c r="G40" s="50" t="e">
        <f>VLOOKUP(G$23,DailyRoster,19,FALSE)</f>
        <v>#N/A</v>
      </c>
      <c r="H40" s="24"/>
      <c r="I40" s="32"/>
    </row>
    <row r="41" spans="1:9" hidden="1" x14ac:dyDescent="0.3">
      <c r="A41" s="17" t="str">
        <f>'Daily Roster'!$T$1</f>
        <v>COVER avaliable</v>
      </c>
      <c r="B41" s="10"/>
      <c r="C41" s="49" t="e">
        <f>VLOOKUP(C$23,DailyRoster,20,FALSE)</f>
        <v>#N/A</v>
      </c>
      <c r="D41" s="49" t="e">
        <f>VLOOKUP(D$23,DailyRoster,20,FALSE)</f>
        <v>#N/A</v>
      </c>
      <c r="E41" s="49" t="e">
        <f>VLOOKUP(E$23,DailyRoster,20,FALSE)</f>
        <v>#N/A</v>
      </c>
      <c r="F41" s="49" t="e">
        <f>VLOOKUP(F$23,DailyRoster,20,FALSE)</f>
        <v>#N/A</v>
      </c>
      <c r="G41" s="50" t="e">
        <f>VLOOKUP(G$23,DailyRoster,20,FALSE)</f>
        <v>#N/A</v>
      </c>
      <c r="H41" s="24"/>
      <c r="I41" s="32"/>
    </row>
    <row r="42" spans="1:9" x14ac:dyDescent="0.3">
      <c r="A42" s="29"/>
      <c r="B42" s="31"/>
      <c r="C42" s="52">
        <f t="array" ref="C42:I42">Days+15+DATE(Calendar1Year,Calendar1MonthOption,1)-WEEKDAY(DATE(Calendar1Year,Calendar1MonthOption,1),WeekdayOption)</f>
        <v>42807</v>
      </c>
      <c r="D42" s="53">
        <v>42808</v>
      </c>
      <c r="E42" s="52">
        <v>42809</v>
      </c>
      <c r="F42" s="53">
        <v>42810</v>
      </c>
      <c r="G42" s="54">
        <v>42811</v>
      </c>
      <c r="H42" s="37">
        <v>42812</v>
      </c>
      <c r="I42" s="36">
        <v>42813</v>
      </c>
    </row>
    <row r="43" spans="1:9" x14ac:dyDescent="0.3">
      <c r="A43" s="17" t="str">
        <f>'Daily Roster'!$C$1</f>
        <v>NEPHROLOGY</v>
      </c>
      <c r="B43" s="10"/>
      <c r="C43" s="49" t="e">
        <f>VLOOKUP(C$42,DailyRoster,3,FALSE)</f>
        <v>#N/A</v>
      </c>
      <c r="D43" s="49" t="e">
        <f>VLOOKUP(D$42,DailyRoster,3,FALSE)</f>
        <v>#N/A</v>
      </c>
      <c r="E43" s="49" t="e">
        <f>VLOOKUP(E$42,DailyRoster,3,FALSE)</f>
        <v>#N/A</v>
      </c>
      <c r="F43" s="49" t="e">
        <f>VLOOKUP(F$42,DailyRoster,3,FALSE)</f>
        <v>#N/A</v>
      </c>
      <c r="G43" s="50" t="e">
        <f>VLOOKUP(G$42,DailyRoster,3,FALSE)</f>
        <v>#N/A</v>
      </c>
      <c r="H43" s="46"/>
      <c r="I43" s="28"/>
    </row>
    <row r="44" spans="1:9" x14ac:dyDescent="0.3">
      <c r="A44" s="17" t="str">
        <f>'Daily Roster'!$D$1</f>
        <v xml:space="preserve">RENAL TRANSPLANT/ENDO SURG </v>
      </c>
      <c r="B44" s="10"/>
      <c r="C44" s="49" t="e">
        <f>VLOOKUP(C$42,DailyRoster,4,FALSE)</f>
        <v>#N/A</v>
      </c>
      <c r="D44" s="49" t="e">
        <f>VLOOKUP(D$42,DailyRoster,4,FALSE)</f>
        <v>#N/A</v>
      </c>
      <c r="E44" s="49" t="e">
        <f>VLOOKUP(E$42,DailyRoster,4,FALSE)</f>
        <v>#N/A</v>
      </c>
      <c r="F44" s="49" t="e">
        <f>VLOOKUP(F$42,DailyRoster,4,FALSE)</f>
        <v>#N/A</v>
      </c>
      <c r="G44" s="50" t="e">
        <f>VLOOKUP(G$42,DailyRoster,4,FALSE)</f>
        <v>#N/A</v>
      </c>
      <c r="H44" s="46"/>
      <c r="I44" s="28"/>
    </row>
    <row r="45" spans="1:9" x14ac:dyDescent="0.3">
      <c r="A45" s="17" t="str">
        <f>'Daily Roster'!$E$1</f>
        <v>(8am-4.30pm) GASTRO 34 / CLINICS</v>
      </c>
      <c r="B45" s="10"/>
      <c r="C45" s="49" t="e">
        <f>VLOOKUP(C$42,DailyRoster,5,FALSE)</f>
        <v>#N/A</v>
      </c>
      <c r="D45" s="49" t="e">
        <f>VLOOKUP(D$42,DailyRoster,5,FALSE)</f>
        <v>#N/A</v>
      </c>
      <c r="E45" s="49" t="e">
        <f>VLOOKUP(E$42,DailyRoster,5,FALSE)</f>
        <v>#N/A</v>
      </c>
      <c r="F45" s="49" t="e">
        <f>VLOOKUP(F$42,DailyRoster,5,FALSE)</f>
        <v>#N/A</v>
      </c>
      <c r="G45" s="50" t="e">
        <f>VLOOKUP(G$42,DailyRoster,5,FALSE)</f>
        <v>#N/A</v>
      </c>
      <c r="H45" s="46"/>
      <c r="I45" s="28"/>
    </row>
    <row r="46" spans="1:9" x14ac:dyDescent="0.3">
      <c r="A46" s="17" t="str">
        <f>'Daily Roster'!$F$1</f>
        <v xml:space="preserve"> GASTRO&amp;SURG helper/MENTAL HEALTH (MBU,STEPPING STONES)</v>
      </c>
      <c r="B46" s="10"/>
      <c r="C46" s="49" t="e">
        <f>VLOOKUP(C$42,DailyRoster,6,FALSE)</f>
        <v>#N/A</v>
      </c>
      <c r="D46" s="49" t="e">
        <f>VLOOKUP(D$42,DailyRoster,6,FALSE)</f>
        <v>#N/A</v>
      </c>
      <c r="E46" s="49" t="e">
        <f>VLOOKUP(E$42,DailyRoster,6,FALSE)</f>
        <v>#N/A</v>
      </c>
      <c r="F46" s="49" t="e">
        <f>VLOOKUP(F$42,DailyRoster,6,FALSE)</f>
        <v>#N/A</v>
      </c>
      <c r="G46" s="50" t="e">
        <f>VLOOKUP(G$42,DailyRoster,6,FALSE)</f>
        <v>#N/A</v>
      </c>
      <c r="H46" s="46"/>
      <c r="I46" s="28"/>
    </row>
    <row r="47" spans="1:9" x14ac:dyDescent="0.3">
      <c r="A47" s="17" t="str">
        <f>'Daily Roster'!$G$1</f>
        <v>MENTAL HEALTH (ADPS)</v>
      </c>
      <c r="B47" s="10"/>
      <c r="C47" s="49" t="e">
        <f>VLOOKUP(C$42,DailyRoster,7,FALSE)</f>
        <v>#N/A</v>
      </c>
      <c r="D47" s="49" t="e">
        <f>VLOOKUP(D$42,DailyRoster,7,FALSE)</f>
        <v>#N/A</v>
      </c>
      <c r="E47" s="49" t="e">
        <f>VLOOKUP(E$42,DailyRoster,7,FALSE)</f>
        <v>#N/A</v>
      </c>
      <c r="F47" s="49" t="e">
        <f>VLOOKUP(F$42,DailyRoster,7,FALSE)</f>
        <v>#N/A</v>
      </c>
      <c r="G47" s="50" t="e">
        <f>VLOOKUP(G$42,DailyRoster,7,FALSE)</f>
        <v>#N/A</v>
      </c>
      <c r="H47" s="46"/>
      <c r="I47" s="28"/>
    </row>
    <row r="48" spans="1:9" s="41" customFormat="1" x14ac:dyDescent="0.3">
      <c r="A48" s="17" t="str">
        <f>'Daily Roster'!$H$1</f>
        <v>(8am-4.30pm) AAC</v>
      </c>
      <c r="B48" s="39"/>
      <c r="C48" s="49" t="e">
        <f>VLOOKUP(C$42,DailyRoster,8,FALSE)</f>
        <v>#N/A</v>
      </c>
      <c r="D48" s="49" t="e">
        <f>VLOOKUP(D$42,DailyRoster,8,FALSE)</f>
        <v>#N/A</v>
      </c>
      <c r="E48" s="49" t="e">
        <f>VLOOKUP(E$42,DailyRoster,8,FALSE)</f>
        <v>#N/A</v>
      </c>
      <c r="F48" s="49" t="e">
        <f>VLOOKUP(F$42,DailyRoster,8,FALSE)</f>
        <v>#N/A</v>
      </c>
      <c r="G48" s="50" t="e">
        <f>VLOOKUP(G$42,DailyRoster,8,FALSE)</f>
        <v>#N/A</v>
      </c>
      <c r="H48" s="47"/>
      <c r="I48" s="40"/>
    </row>
    <row r="49" spans="1:9" x14ac:dyDescent="0.3">
      <c r="A49" s="17" t="str">
        <f>'Daily Roster'!$I$1</f>
        <v>(8am-4.30pm) UPPER GI / GEN SURG (including outliers) 33</v>
      </c>
      <c r="B49" s="10"/>
      <c r="C49" s="49" t="e">
        <f>VLOOKUP(C$42,DailyRoster,9,FALSE)</f>
        <v>#N/A</v>
      </c>
      <c r="D49" s="49" t="e">
        <f>VLOOKUP(D$42,DailyRoster,9,FALSE)</f>
        <v>#N/A</v>
      </c>
      <c r="E49" s="49" t="e">
        <f>VLOOKUP(E$42,DailyRoster,9,FALSE)</f>
        <v>#N/A</v>
      </c>
      <c r="F49" s="49" t="e">
        <f>VLOOKUP(F$42,DailyRoster,9,FALSE)</f>
        <v>#N/A</v>
      </c>
      <c r="G49" s="50" t="e">
        <f>VLOOKUP(G$42,DailyRoster,9,FALSE)</f>
        <v>#N/A</v>
      </c>
      <c r="H49" s="46"/>
      <c r="I49" s="28"/>
    </row>
    <row r="50" spans="1:9" hidden="1" x14ac:dyDescent="0.3">
      <c r="A50" s="17" t="str">
        <f>'Daily Roster'!$J$1</f>
        <v>VASCULAR/SPECIALTY SURGERY (UROL/ GYNAE/ DENT/ ENT/ Plastics/ OPTHAL/MAX FAX)</v>
      </c>
      <c r="B50" s="10"/>
      <c r="C50" s="49" t="e">
        <f>VLOOKUP(C$42,DailyRoster,10,FALSE)</f>
        <v>#N/A</v>
      </c>
      <c r="D50" s="49" t="e">
        <f>VLOOKUP(D$42,DailyRoster,10,FALSE)</f>
        <v>#N/A</v>
      </c>
      <c r="E50" s="49" t="e">
        <f>VLOOKUP(E$42,DailyRoster,10,FALSE)</f>
        <v>#N/A</v>
      </c>
      <c r="F50" s="49" t="e">
        <f>VLOOKUP(F$42,DailyRoster,10,FALSE)</f>
        <v>#N/A</v>
      </c>
      <c r="G50" s="50" t="e">
        <f>VLOOKUP(G$42,DailyRoster,10,FALSE)</f>
        <v>#N/A</v>
      </c>
      <c r="H50" s="46"/>
      <c r="I50" s="28"/>
    </row>
    <row r="51" spans="1:9" hidden="1" x14ac:dyDescent="0.3">
      <c r="A51" s="17" t="e">
        <f>'Daily Roster'!#REF!</f>
        <v>#REF!</v>
      </c>
      <c r="B51" s="10"/>
      <c r="C51" s="49" t="e">
        <f>VLOOKUP(C$42,DailyRoster,11,FALSE)</f>
        <v>#N/A</v>
      </c>
      <c r="D51" s="49" t="e">
        <f>VLOOKUP(D$42,DailyRoster,11,FALSE)</f>
        <v>#N/A</v>
      </c>
      <c r="E51" s="49" t="e">
        <f>VLOOKUP(E$42,DailyRoster,11,FALSE)</f>
        <v>#N/A</v>
      </c>
      <c r="F51" s="49" t="e">
        <f>VLOOKUP(F$42,DailyRoster,11,FALSE)</f>
        <v>#N/A</v>
      </c>
      <c r="G51" s="50" t="e">
        <f>VLOOKUP(G$42,DailyRoster,11,FALSE)</f>
        <v>#N/A</v>
      </c>
      <c r="H51" s="46"/>
      <c r="I51" s="28"/>
    </row>
    <row r="52" spans="1:9" hidden="1" x14ac:dyDescent="0.3">
      <c r="A52" s="17" t="e">
        <f>'Daily Roster'!#REF!</f>
        <v>#REF!</v>
      </c>
      <c r="B52" s="10"/>
      <c r="C52" s="49" t="e">
        <f>VLOOKUP(C$42,DailyRoster,12,FALSE)</f>
        <v>#N/A</v>
      </c>
      <c r="D52" s="49" t="e">
        <f>VLOOKUP(D$42,DailyRoster,12,FALSE)</f>
        <v>#N/A</v>
      </c>
      <c r="E52" s="49" t="e">
        <f>VLOOKUP(E$42,DailyRoster,12,FALSE)</f>
        <v>#N/A</v>
      </c>
      <c r="F52" s="49" t="e">
        <f>VLOOKUP(F$42,DailyRoster,12,FALSE)</f>
        <v>#N/A</v>
      </c>
      <c r="G52" s="50" t="e">
        <f>VLOOKUP(G$42,DailyRoster,12,FALSE)</f>
        <v>#N/A</v>
      </c>
      <c r="H52" s="46"/>
      <c r="I52" s="28"/>
    </row>
    <row r="53" spans="1:9" hidden="1" x14ac:dyDescent="0.3">
      <c r="A53" s="17" t="str">
        <f>'Daily Roster'!$K$1</f>
        <v>Training ADPS</v>
      </c>
      <c r="B53" s="10"/>
      <c r="C53" s="49" t="e">
        <f>VLOOKUP(C$42,DailyRoster,13,FALSE)</f>
        <v>#N/A</v>
      </c>
      <c r="D53" s="49" t="e">
        <f>VLOOKUP(D$42,DailyRoster,13,FALSE)</f>
        <v>#N/A</v>
      </c>
      <c r="E53" s="49" t="e">
        <f>VLOOKUP(E$42,DailyRoster,13,FALSE)</f>
        <v>#N/A</v>
      </c>
      <c r="F53" s="49" t="e">
        <f>VLOOKUP(F$42,DailyRoster,13,FALSE)</f>
        <v>#N/A</v>
      </c>
      <c r="G53" s="50" t="e">
        <f>VLOOKUP(G$42,DailyRoster,13,FALSE)</f>
        <v>#N/A</v>
      </c>
      <c r="H53" s="46"/>
      <c r="I53" s="28"/>
    </row>
    <row r="54" spans="1:9" hidden="1" x14ac:dyDescent="0.3">
      <c r="A54" s="17" t="str">
        <f>'Daily Roster'!$N$1</f>
        <v>AAC TRAINING</v>
      </c>
      <c r="B54" s="10"/>
      <c r="C54" s="49" t="e">
        <f>VLOOKUP(C$42,DailyRoster,14,FALSE)</f>
        <v>#N/A</v>
      </c>
      <c r="D54" s="49" t="e">
        <f>VLOOKUP(D$42,DailyRoster,14,FALSE)</f>
        <v>#N/A</v>
      </c>
      <c r="E54" s="49" t="e">
        <f>VLOOKUP(E$42,DailyRoster,14,FALSE)</f>
        <v>#N/A</v>
      </c>
      <c r="F54" s="49" t="e">
        <f>VLOOKUP(F$42,DailyRoster,14,FALSE)</f>
        <v>#N/A</v>
      </c>
      <c r="G54" s="50" t="e">
        <f>VLOOKUP(G$42,DailyRoster,14,FALSE)</f>
        <v>#N/A</v>
      </c>
      <c r="H54" s="46"/>
      <c r="I54" s="28"/>
    </row>
    <row r="55" spans="1:9" hidden="1" x14ac:dyDescent="0.3">
      <c r="A55" s="17" t="str">
        <f>'Daily Roster'!$O$1</f>
        <v>INTERN</v>
      </c>
      <c r="B55" s="10"/>
      <c r="C55" s="49" t="e">
        <f>VLOOKUP(C$42,DailyRoster,15,FALSE)</f>
        <v>#N/A</v>
      </c>
      <c r="D55" s="49" t="e">
        <f>VLOOKUP(D$42,DailyRoster,15,FALSE)</f>
        <v>#N/A</v>
      </c>
      <c r="E55" s="49" t="e">
        <f>VLOOKUP(E$42,DailyRoster,15,FALSE)</f>
        <v>#N/A</v>
      </c>
      <c r="F55" s="49" t="e">
        <f>VLOOKUP(F$42,DailyRoster,15,FALSE)</f>
        <v>#N/A</v>
      </c>
      <c r="G55" s="50" t="e">
        <f>VLOOKUP(G$42,DailyRoster,15,FALSE)</f>
        <v>#N/A</v>
      </c>
      <c r="H55" s="46"/>
      <c r="I55" s="28"/>
    </row>
    <row r="56" spans="1:9" hidden="1" x14ac:dyDescent="0.3">
      <c r="A56" s="17" t="str">
        <f>'Daily Roster'!$P$1</f>
        <v>STUDENTS</v>
      </c>
      <c r="B56" s="10"/>
      <c r="C56" s="49" t="e">
        <f>VLOOKUP(C$42,DailyRoster,16,FALSE)</f>
        <v>#N/A</v>
      </c>
      <c r="D56" s="49" t="e">
        <f>VLOOKUP(D$42,DailyRoster,16,FALSE)</f>
        <v>#N/A</v>
      </c>
      <c r="E56" s="49" t="e">
        <f>VLOOKUP(E$42,DailyRoster,16,FALSE)</f>
        <v>#N/A</v>
      </c>
      <c r="F56" s="49" t="e">
        <f>VLOOKUP(F$42,DailyRoster,16,FALSE)</f>
        <v>#N/A</v>
      </c>
      <c r="G56" s="50" t="e">
        <f>VLOOKUP(G$42,DailyRoster,16,FALSE)</f>
        <v>#N/A</v>
      </c>
      <c r="H56" s="24"/>
      <c r="I56" s="32"/>
    </row>
    <row r="57" spans="1:9" hidden="1" x14ac:dyDescent="0.3">
      <c r="A57" s="17" t="str">
        <f>'Daily Roster'!$Q$1</f>
        <v>STUDENTS</v>
      </c>
      <c r="B57" s="10"/>
      <c r="C57" s="49" t="e">
        <f>VLOOKUP(C$42,DailyRoster,17,FALSE)</f>
        <v>#N/A</v>
      </c>
      <c r="D57" s="49" t="e">
        <f>VLOOKUP(D$42,DailyRoster,17,FALSE)</f>
        <v>#N/A</v>
      </c>
      <c r="E57" s="49" t="e">
        <f>VLOOKUP(E$42,DailyRoster,17,FALSE)</f>
        <v>#N/A</v>
      </c>
      <c r="F57" s="49" t="e">
        <f>VLOOKUP(F$42,DailyRoster,17,FALSE)</f>
        <v>#N/A</v>
      </c>
      <c r="G57" s="50" t="e">
        <f>VLOOKUP(G$42,DailyRoster,17,FALSE)</f>
        <v>#N/A</v>
      </c>
      <c r="H57" s="24"/>
      <c r="I57" s="32"/>
    </row>
    <row r="58" spans="1:9" hidden="1" x14ac:dyDescent="0.3">
      <c r="A58" s="17" t="str">
        <f>'Daily Roster'!$R$1</f>
        <v>[PHARMACY ROLE]</v>
      </c>
      <c r="B58" s="10"/>
      <c r="C58" s="49" t="e">
        <f>VLOOKUP(C$42,DailyRoster,18,FALSE)</f>
        <v>#N/A</v>
      </c>
      <c r="D58" s="49" t="e">
        <f>VLOOKUP(D$42,DailyRoster,18,FALSE)</f>
        <v>#N/A</v>
      </c>
      <c r="E58" s="49" t="e">
        <f>VLOOKUP(E$42,DailyRoster,18,FALSE)</f>
        <v>#N/A</v>
      </c>
      <c r="F58" s="49" t="e">
        <f>VLOOKUP(F$42,DailyRoster,18,FALSE)</f>
        <v>#N/A</v>
      </c>
      <c r="G58" s="50" t="e">
        <f>VLOOKUP(G$42,DailyRoster,18,FALSE)</f>
        <v>#N/A</v>
      </c>
      <c r="H58" s="24"/>
      <c r="I58" s="32"/>
    </row>
    <row r="59" spans="1:9" hidden="1" x14ac:dyDescent="0.3">
      <c r="A59" s="17" t="str">
        <f>'Daily Roster'!$S$1</f>
        <v>[PHARMACY ROLE]</v>
      </c>
      <c r="B59" s="10"/>
      <c r="C59" s="49" t="e">
        <f>VLOOKUP(C$42,DailyRoster,19,FALSE)</f>
        <v>#N/A</v>
      </c>
      <c r="D59" s="49" t="e">
        <f>VLOOKUP(D$42,DailyRoster,19,FALSE)</f>
        <v>#N/A</v>
      </c>
      <c r="E59" s="49" t="e">
        <f>VLOOKUP(E$42,DailyRoster,19,FALSE)</f>
        <v>#N/A</v>
      </c>
      <c r="F59" s="49" t="e">
        <f>VLOOKUP(F$42,DailyRoster,19,FALSE)</f>
        <v>#N/A</v>
      </c>
      <c r="G59" s="50" t="e">
        <f>VLOOKUP(G$42,DailyRoster,19,FALSE)</f>
        <v>#N/A</v>
      </c>
      <c r="H59" s="24"/>
      <c r="I59" s="32"/>
    </row>
    <row r="60" spans="1:9" hidden="1" x14ac:dyDescent="0.3">
      <c r="A60" s="17" t="str">
        <f>'Daily Roster'!$T$1</f>
        <v>COVER avaliable</v>
      </c>
      <c r="B60" s="10"/>
      <c r="C60" s="49" t="e">
        <f>VLOOKUP(C$42,DailyRoster,20,FALSE)</f>
        <v>#N/A</v>
      </c>
      <c r="D60" s="49" t="e">
        <f>VLOOKUP(D$42,DailyRoster,20,FALSE)</f>
        <v>#N/A</v>
      </c>
      <c r="E60" s="49" t="e">
        <f>VLOOKUP(E$42,DailyRoster,20,FALSE)</f>
        <v>#N/A</v>
      </c>
      <c r="F60" s="49" t="e">
        <f>VLOOKUP(F$42,DailyRoster,20,FALSE)</f>
        <v>#N/A</v>
      </c>
      <c r="G60" s="50" t="e">
        <f>VLOOKUP(G$42,DailyRoster,20,FALSE)</f>
        <v>#N/A</v>
      </c>
      <c r="H60" s="24"/>
      <c r="I60" s="32"/>
    </row>
    <row r="61" spans="1:9" x14ac:dyDescent="0.3">
      <c r="A61" s="29"/>
      <c r="B61" s="30"/>
      <c r="C61" s="52">
        <f t="array" ref="C61:I61">Days+22+DATE(Calendar1Year,Calendar1MonthOption,1)-WEEKDAY(DATE(Calendar1Year,Calendar1MonthOption,1),WeekdayOption)</f>
        <v>42814</v>
      </c>
      <c r="D61" s="53">
        <v>42815</v>
      </c>
      <c r="E61" s="52">
        <v>42816</v>
      </c>
      <c r="F61" s="53">
        <v>42817</v>
      </c>
      <c r="G61" s="54">
        <v>42818</v>
      </c>
      <c r="H61" s="37">
        <v>42819</v>
      </c>
      <c r="I61" s="36">
        <v>42820</v>
      </c>
    </row>
    <row r="62" spans="1:9" x14ac:dyDescent="0.3">
      <c r="A62" s="17" t="str">
        <f>'Daily Roster'!$C$1</f>
        <v>NEPHROLOGY</v>
      </c>
      <c r="B62" s="10"/>
      <c r="C62" s="49" t="e">
        <f>VLOOKUP(C$61,DailyRoster,3,FALSE)</f>
        <v>#N/A</v>
      </c>
      <c r="D62" s="49" t="e">
        <f>VLOOKUP(D$61,DailyRoster,3,FALSE)</f>
        <v>#N/A</v>
      </c>
      <c r="E62" s="49" t="e">
        <f>VLOOKUP(E$61,DailyRoster,3,FALSE)</f>
        <v>#N/A</v>
      </c>
      <c r="F62" s="49" t="e">
        <f>VLOOKUP(F$61,DailyRoster,3,FALSE)</f>
        <v>#N/A</v>
      </c>
      <c r="G62" s="50" t="e">
        <f>VLOOKUP(G$61,DailyRoster,3,FALSE)</f>
        <v>#N/A</v>
      </c>
      <c r="H62" s="46"/>
      <c r="I62" s="28"/>
    </row>
    <row r="63" spans="1:9" x14ac:dyDescent="0.3">
      <c r="A63" s="17" t="str">
        <f>'Daily Roster'!$D$1</f>
        <v xml:space="preserve">RENAL TRANSPLANT/ENDO SURG </v>
      </c>
      <c r="B63" s="10"/>
      <c r="C63" s="49" t="e">
        <f>VLOOKUP(C$61,DailyRoster,4,FALSE)</f>
        <v>#N/A</v>
      </c>
      <c r="D63" s="49" t="e">
        <f>VLOOKUP(D$61,DailyRoster,4,FALSE)</f>
        <v>#N/A</v>
      </c>
      <c r="E63" s="49" t="e">
        <f>VLOOKUP(E$61,DailyRoster,4,FALSE)</f>
        <v>#N/A</v>
      </c>
      <c r="F63" s="49" t="e">
        <f>VLOOKUP(F$61,DailyRoster,4,FALSE)</f>
        <v>#N/A</v>
      </c>
      <c r="G63" s="50" t="e">
        <f>VLOOKUP(G$61,DailyRoster,4,FALSE)</f>
        <v>#N/A</v>
      </c>
      <c r="H63" s="46"/>
      <c r="I63" s="28"/>
    </row>
    <row r="64" spans="1:9" x14ac:dyDescent="0.3">
      <c r="A64" s="17" t="str">
        <f>'Daily Roster'!$E$1</f>
        <v>(8am-4.30pm) GASTRO 34 / CLINICS</v>
      </c>
      <c r="B64" s="10"/>
      <c r="C64" s="49" t="e">
        <f>VLOOKUP(C$61,DailyRoster,5,FALSE)</f>
        <v>#N/A</v>
      </c>
      <c r="D64" s="49" t="e">
        <f>VLOOKUP(D$61,DailyRoster,5,FALSE)</f>
        <v>#N/A</v>
      </c>
      <c r="E64" s="49" t="e">
        <f>VLOOKUP(E$61,DailyRoster,5,FALSE)</f>
        <v>#N/A</v>
      </c>
      <c r="F64" s="49" t="e">
        <f>VLOOKUP(F$61,DailyRoster,5,FALSE)</f>
        <v>#N/A</v>
      </c>
      <c r="G64" s="50" t="e">
        <f>VLOOKUP(G$61,DailyRoster,5,FALSE)</f>
        <v>#N/A</v>
      </c>
      <c r="H64" s="46"/>
      <c r="I64" s="28"/>
    </row>
    <row r="65" spans="1:9" x14ac:dyDescent="0.3">
      <c r="A65" s="17" t="str">
        <f>'Daily Roster'!$F$1</f>
        <v xml:space="preserve"> GASTRO&amp;SURG helper/MENTAL HEALTH (MBU,STEPPING STONES)</v>
      </c>
      <c r="B65" s="10"/>
      <c r="C65" s="49" t="e">
        <f>VLOOKUP(C$61,DailyRoster,6,FALSE)</f>
        <v>#N/A</v>
      </c>
      <c r="D65" s="49" t="e">
        <f>VLOOKUP(D$61,DailyRoster,6,FALSE)</f>
        <v>#N/A</v>
      </c>
      <c r="E65" s="49" t="e">
        <f>VLOOKUP(E$61,DailyRoster,6,FALSE)</f>
        <v>#N/A</v>
      </c>
      <c r="F65" s="49" t="e">
        <f>VLOOKUP(F$61,DailyRoster,6,FALSE)</f>
        <v>#N/A</v>
      </c>
      <c r="G65" s="50" t="e">
        <f>VLOOKUP(G$61,DailyRoster,6,FALSE)</f>
        <v>#N/A</v>
      </c>
      <c r="H65" s="46"/>
      <c r="I65" s="28"/>
    </row>
    <row r="66" spans="1:9" x14ac:dyDescent="0.3">
      <c r="A66" s="17" t="str">
        <f>'Daily Roster'!$G$1</f>
        <v>MENTAL HEALTH (ADPS)</v>
      </c>
      <c r="B66" s="10"/>
      <c r="C66" s="49" t="e">
        <f>VLOOKUP(C$61,DailyRoster,7,FALSE)</f>
        <v>#N/A</v>
      </c>
      <c r="D66" s="49" t="e">
        <f>VLOOKUP(D$61,DailyRoster,7,FALSE)</f>
        <v>#N/A</v>
      </c>
      <c r="E66" s="49" t="e">
        <f>VLOOKUP(E$61,DailyRoster,7,FALSE)</f>
        <v>#N/A</v>
      </c>
      <c r="F66" s="49" t="e">
        <f>VLOOKUP(F$61,DailyRoster,7,FALSE)</f>
        <v>#N/A</v>
      </c>
      <c r="G66" s="50" t="e">
        <f>VLOOKUP(G$61,DailyRoster,7,FALSE)</f>
        <v>#N/A</v>
      </c>
      <c r="H66" s="46"/>
      <c r="I66" s="28"/>
    </row>
    <row r="67" spans="1:9" x14ac:dyDescent="0.3">
      <c r="A67" s="17" t="str">
        <f>'Daily Roster'!$H$1</f>
        <v>(8am-4.30pm) AAC</v>
      </c>
      <c r="B67" s="10"/>
      <c r="C67" s="49" t="e">
        <f>VLOOKUP(C$61,DailyRoster,8,FALSE)</f>
        <v>#N/A</v>
      </c>
      <c r="D67" s="49" t="e">
        <f>VLOOKUP(D$61,DailyRoster,8,FALSE)</f>
        <v>#N/A</v>
      </c>
      <c r="E67" s="49" t="e">
        <f>VLOOKUP(E$61,DailyRoster,8,FALSE)</f>
        <v>#N/A</v>
      </c>
      <c r="F67" s="49" t="e">
        <f>VLOOKUP(F$61,DailyRoster,8,FALSE)</f>
        <v>#N/A</v>
      </c>
      <c r="G67" s="50" t="e">
        <f>VLOOKUP(G$61,DailyRoster,8,FALSE)</f>
        <v>#N/A</v>
      </c>
      <c r="H67" s="46"/>
      <c r="I67" s="28"/>
    </row>
    <row r="68" spans="1:9" x14ac:dyDescent="0.3">
      <c r="A68" s="17" t="str">
        <f>'Daily Roster'!$I$1</f>
        <v>(8am-4.30pm) UPPER GI / GEN SURG (including outliers) 33</v>
      </c>
      <c r="B68" s="10"/>
      <c r="C68" s="49" t="e">
        <f>VLOOKUP(C$61,DailyRoster,9,FALSE)</f>
        <v>#N/A</v>
      </c>
      <c r="D68" s="49" t="e">
        <f>VLOOKUP(D$61,DailyRoster,9,FALSE)</f>
        <v>#N/A</v>
      </c>
      <c r="E68" s="49" t="e">
        <f>VLOOKUP(E$61,DailyRoster,9,FALSE)</f>
        <v>#N/A</v>
      </c>
      <c r="F68" s="49" t="e">
        <f>VLOOKUP(F$61,DailyRoster,9,FALSE)</f>
        <v>#N/A</v>
      </c>
      <c r="G68" s="50" t="e">
        <f>VLOOKUP(G$61,DailyRoster,9,FALSE)</f>
        <v>#N/A</v>
      </c>
      <c r="H68" s="46"/>
      <c r="I68" s="28"/>
    </row>
    <row r="69" spans="1:9" hidden="1" x14ac:dyDescent="0.3">
      <c r="A69" s="17" t="str">
        <f>'Daily Roster'!$J$1</f>
        <v>VASCULAR/SPECIALTY SURGERY (UROL/ GYNAE/ DENT/ ENT/ Plastics/ OPTHAL/MAX FAX)</v>
      </c>
      <c r="B69" s="10"/>
      <c r="C69" s="49" t="e">
        <f>VLOOKUP(C$61,DailyRoster,10,FALSE)</f>
        <v>#N/A</v>
      </c>
      <c r="D69" s="49" t="e">
        <f>VLOOKUP(D$61,DailyRoster,10,FALSE)</f>
        <v>#N/A</v>
      </c>
      <c r="E69" s="49" t="e">
        <f>VLOOKUP(E$61,DailyRoster,10,FALSE)</f>
        <v>#N/A</v>
      </c>
      <c r="F69" s="49" t="e">
        <f>VLOOKUP(F$61,DailyRoster,10,FALSE)</f>
        <v>#N/A</v>
      </c>
      <c r="G69" s="50" t="e">
        <f>VLOOKUP(G$61,DailyRoster,10,FALSE)</f>
        <v>#N/A</v>
      </c>
      <c r="H69" s="46"/>
      <c r="I69" s="28"/>
    </row>
    <row r="70" spans="1:9" hidden="1" x14ac:dyDescent="0.3">
      <c r="A70" s="17" t="e">
        <f>'Daily Roster'!#REF!</f>
        <v>#REF!</v>
      </c>
      <c r="B70" s="10"/>
      <c r="C70" s="49" t="e">
        <f>VLOOKUP(C$61,DailyRoster,11,FALSE)</f>
        <v>#N/A</v>
      </c>
      <c r="D70" s="49" t="e">
        <f>VLOOKUP(D$61,DailyRoster,11,FALSE)</f>
        <v>#N/A</v>
      </c>
      <c r="E70" s="49" t="e">
        <f>VLOOKUP(E$61,DailyRoster,11,FALSE)</f>
        <v>#N/A</v>
      </c>
      <c r="F70" s="49" t="e">
        <f>VLOOKUP(F$61,DailyRoster,11,FALSE)</f>
        <v>#N/A</v>
      </c>
      <c r="G70" s="50" t="e">
        <f>VLOOKUP(G$61,DailyRoster,11,FALSE)</f>
        <v>#N/A</v>
      </c>
      <c r="H70" s="46"/>
      <c r="I70" s="28"/>
    </row>
    <row r="71" spans="1:9" hidden="1" x14ac:dyDescent="0.3">
      <c r="A71" s="17" t="e">
        <f>'Daily Roster'!#REF!</f>
        <v>#REF!</v>
      </c>
      <c r="B71" s="10"/>
      <c r="C71" s="49" t="e">
        <f>VLOOKUP(C$61,DailyRoster,12,FALSE)</f>
        <v>#N/A</v>
      </c>
      <c r="D71" s="49" t="e">
        <f>VLOOKUP(D$61,DailyRoster,12,FALSE)</f>
        <v>#N/A</v>
      </c>
      <c r="E71" s="49" t="e">
        <f>VLOOKUP(E$61,DailyRoster,12,FALSE)</f>
        <v>#N/A</v>
      </c>
      <c r="F71" s="49" t="e">
        <f>VLOOKUP(F$61,DailyRoster,12,FALSE)</f>
        <v>#N/A</v>
      </c>
      <c r="G71" s="50" t="e">
        <f>VLOOKUP(G$61,DailyRoster,12,FALSE)</f>
        <v>#N/A</v>
      </c>
      <c r="H71" s="46"/>
      <c r="I71" s="28"/>
    </row>
    <row r="72" spans="1:9" hidden="1" x14ac:dyDescent="0.3">
      <c r="A72" s="17" t="str">
        <f>'Daily Roster'!$K$1</f>
        <v>Training ADPS</v>
      </c>
      <c r="B72" s="10"/>
      <c r="C72" s="49" t="e">
        <f>VLOOKUP(C$61,DailyRoster,13,FALSE)</f>
        <v>#N/A</v>
      </c>
      <c r="D72" s="49" t="e">
        <f>VLOOKUP(D$61,DailyRoster,13,FALSE)</f>
        <v>#N/A</v>
      </c>
      <c r="E72" s="49" t="e">
        <f>VLOOKUP(E$61,DailyRoster,13,FALSE)</f>
        <v>#N/A</v>
      </c>
      <c r="F72" s="49" t="e">
        <f>VLOOKUP(F$61,DailyRoster,13,FALSE)</f>
        <v>#N/A</v>
      </c>
      <c r="G72" s="50" t="e">
        <f>VLOOKUP(G$61,DailyRoster,13,FALSE)</f>
        <v>#N/A</v>
      </c>
      <c r="H72" s="46"/>
      <c r="I72" s="28"/>
    </row>
    <row r="73" spans="1:9" hidden="1" x14ac:dyDescent="0.3">
      <c r="A73" s="17" t="str">
        <f>'Daily Roster'!$N$1</f>
        <v>AAC TRAINING</v>
      </c>
      <c r="B73" s="10"/>
      <c r="C73" s="49" t="e">
        <f>VLOOKUP(C$61,DailyRoster,14,FALSE)</f>
        <v>#N/A</v>
      </c>
      <c r="D73" s="49" t="e">
        <f>VLOOKUP(D$61,DailyRoster,14,FALSE)</f>
        <v>#N/A</v>
      </c>
      <c r="E73" s="49" t="e">
        <f>VLOOKUP(E$61,DailyRoster,14,FALSE)</f>
        <v>#N/A</v>
      </c>
      <c r="F73" s="49" t="e">
        <f>VLOOKUP(F$61,DailyRoster,14,FALSE)</f>
        <v>#N/A</v>
      </c>
      <c r="G73" s="50" t="e">
        <f>VLOOKUP(G$61,DailyRoster,14,FALSE)</f>
        <v>#N/A</v>
      </c>
      <c r="H73" s="46"/>
      <c r="I73" s="28"/>
    </row>
    <row r="74" spans="1:9" hidden="1" x14ac:dyDescent="0.3">
      <c r="A74" s="17" t="str">
        <f>'Daily Roster'!$O$1</f>
        <v>INTERN</v>
      </c>
      <c r="B74" s="10"/>
      <c r="C74" s="49" t="e">
        <f>VLOOKUP(C$61,DailyRoster,15,FALSE)</f>
        <v>#N/A</v>
      </c>
      <c r="D74" s="49" t="e">
        <f>VLOOKUP(D$61,DailyRoster,15,FALSE)</f>
        <v>#N/A</v>
      </c>
      <c r="E74" s="49" t="e">
        <f>VLOOKUP(E$61,DailyRoster,15,FALSE)</f>
        <v>#N/A</v>
      </c>
      <c r="F74" s="49" t="e">
        <f>VLOOKUP(F$61,DailyRoster,15,FALSE)</f>
        <v>#N/A</v>
      </c>
      <c r="G74" s="50" t="e">
        <f>VLOOKUP(G$61,DailyRoster,15,FALSE)</f>
        <v>#N/A</v>
      </c>
      <c r="H74" s="46"/>
      <c r="I74" s="28"/>
    </row>
    <row r="75" spans="1:9" hidden="1" x14ac:dyDescent="0.3">
      <c r="A75" s="17" t="str">
        <f>'Daily Roster'!$P$1</f>
        <v>STUDENTS</v>
      </c>
      <c r="B75" s="10"/>
      <c r="C75" s="49" t="e">
        <f>VLOOKUP(C$61,DailyRoster,16,FALSE)</f>
        <v>#N/A</v>
      </c>
      <c r="D75" s="49" t="e">
        <f>VLOOKUP(D$61,DailyRoster,16,FALSE)</f>
        <v>#N/A</v>
      </c>
      <c r="E75" s="49" t="e">
        <f>VLOOKUP(E$61,DailyRoster,16,FALSE)</f>
        <v>#N/A</v>
      </c>
      <c r="F75" s="49" t="e">
        <f>VLOOKUP(F$61,DailyRoster,16,FALSE)</f>
        <v>#N/A</v>
      </c>
      <c r="G75" s="50" t="e">
        <f>VLOOKUP(G$61,DailyRoster,16,FALSE)</f>
        <v>#N/A</v>
      </c>
      <c r="H75" s="24"/>
      <c r="I75" s="32"/>
    </row>
    <row r="76" spans="1:9" hidden="1" x14ac:dyDescent="0.3">
      <c r="A76" s="17" t="str">
        <f>'Daily Roster'!$Q$1</f>
        <v>STUDENTS</v>
      </c>
      <c r="B76" s="10"/>
      <c r="C76" s="49" t="e">
        <f>VLOOKUP(C$61,DailyRoster,17,FALSE)</f>
        <v>#N/A</v>
      </c>
      <c r="D76" s="49" t="e">
        <f>VLOOKUP(D$61,DailyRoster,17,FALSE)</f>
        <v>#N/A</v>
      </c>
      <c r="E76" s="49" t="e">
        <f>VLOOKUP(E$61,DailyRoster,17,FALSE)</f>
        <v>#N/A</v>
      </c>
      <c r="F76" s="49" t="e">
        <f>VLOOKUP(F$61,DailyRoster,17,FALSE)</f>
        <v>#N/A</v>
      </c>
      <c r="G76" s="50" t="e">
        <f>VLOOKUP(G$61,DailyRoster,17,FALSE)</f>
        <v>#N/A</v>
      </c>
      <c r="H76" s="24"/>
      <c r="I76" s="32"/>
    </row>
    <row r="77" spans="1:9" hidden="1" x14ac:dyDescent="0.3">
      <c r="A77" s="17" t="str">
        <f>'Daily Roster'!$R$1</f>
        <v>[PHARMACY ROLE]</v>
      </c>
      <c r="B77" s="10"/>
      <c r="C77" s="49" t="e">
        <f>VLOOKUP(C$61,DailyRoster,18,FALSE)</f>
        <v>#N/A</v>
      </c>
      <c r="D77" s="49" t="e">
        <f>VLOOKUP(D$61,DailyRoster,18,FALSE)</f>
        <v>#N/A</v>
      </c>
      <c r="E77" s="49" t="e">
        <f>VLOOKUP(E$61,DailyRoster,18,FALSE)</f>
        <v>#N/A</v>
      </c>
      <c r="F77" s="49" t="e">
        <f>VLOOKUP(F$61,DailyRoster,18,FALSE)</f>
        <v>#N/A</v>
      </c>
      <c r="G77" s="50" t="e">
        <f>VLOOKUP(G$61,DailyRoster,18,FALSE)</f>
        <v>#N/A</v>
      </c>
      <c r="H77" s="24"/>
      <c r="I77" s="32"/>
    </row>
    <row r="78" spans="1:9" hidden="1" x14ac:dyDescent="0.3">
      <c r="A78" s="17" t="str">
        <f>'Daily Roster'!$S$1</f>
        <v>[PHARMACY ROLE]</v>
      </c>
      <c r="B78" s="10"/>
      <c r="C78" s="49" t="e">
        <f>VLOOKUP(C$61,DailyRoster,19,FALSE)</f>
        <v>#N/A</v>
      </c>
      <c r="D78" s="49" t="e">
        <f>VLOOKUP(D$61,DailyRoster,19,FALSE)</f>
        <v>#N/A</v>
      </c>
      <c r="E78" s="49" t="e">
        <f>VLOOKUP(E$61,DailyRoster,19,FALSE)</f>
        <v>#N/A</v>
      </c>
      <c r="F78" s="49" t="e">
        <f>VLOOKUP(F$61,DailyRoster,19,FALSE)</f>
        <v>#N/A</v>
      </c>
      <c r="G78" s="50" t="e">
        <f>VLOOKUP(G$61,DailyRoster,19,FALSE)</f>
        <v>#N/A</v>
      </c>
      <c r="H78" s="24"/>
      <c r="I78" s="32"/>
    </row>
    <row r="79" spans="1:9" hidden="1" x14ac:dyDescent="0.3">
      <c r="A79" s="17" t="str">
        <f>'Daily Roster'!$T$1</f>
        <v>COVER avaliable</v>
      </c>
      <c r="B79" s="10"/>
      <c r="C79" s="49" t="e">
        <f>VLOOKUP(C$61,DailyRoster,20,FALSE)</f>
        <v>#N/A</v>
      </c>
      <c r="D79" s="49" t="e">
        <f>VLOOKUP(D$61,DailyRoster,20,FALSE)</f>
        <v>#N/A</v>
      </c>
      <c r="E79" s="49" t="e">
        <f>VLOOKUP(E$61,DailyRoster,20,FALSE)</f>
        <v>#N/A</v>
      </c>
      <c r="F79" s="49" t="e">
        <f>VLOOKUP(F$61,DailyRoster,20,FALSE)</f>
        <v>#N/A</v>
      </c>
      <c r="G79" s="50" t="e">
        <f>VLOOKUP(G$61,DailyRoster,20,FALSE)</f>
        <v>#N/A</v>
      </c>
      <c r="H79" s="24"/>
      <c r="I79" s="32"/>
    </row>
    <row r="80" spans="1:9" x14ac:dyDescent="0.3">
      <c r="A80" s="29"/>
      <c r="B80" s="31"/>
      <c r="C80" s="52">
        <f t="array" ref="C80:I80">Days+29+DATE(Calendar1Year,Calendar1MonthOption,1)-WEEKDAY(DATE(Calendar1Year,Calendar1MonthOption,1),WeekdayOption)</f>
        <v>42821</v>
      </c>
      <c r="D80" s="53">
        <v>42822</v>
      </c>
      <c r="E80" s="52">
        <v>42823</v>
      </c>
      <c r="F80" s="53">
        <v>42824</v>
      </c>
      <c r="G80" s="54">
        <v>42825</v>
      </c>
      <c r="H80" s="37">
        <v>42826</v>
      </c>
      <c r="I80" s="36">
        <v>42827</v>
      </c>
    </row>
    <row r="81" spans="1:9" x14ac:dyDescent="0.3">
      <c r="A81" s="17" t="str">
        <f>'Daily Roster'!$C$1</f>
        <v>NEPHROLOGY</v>
      </c>
      <c r="B81" s="10"/>
      <c r="C81" s="49" t="e">
        <f>VLOOKUP(C$80,DailyRoster,3,FALSE)</f>
        <v>#N/A</v>
      </c>
      <c r="D81" s="49" t="e">
        <f>VLOOKUP(D$80,DailyRoster,3,FALSE)</f>
        <v>#N/A</v>
      </c>
      <c r="E81" s="49" t="e">
        <f>VLOOKUP(E$80,DailyRoster,3,FALSE)</f>
        <v>#N/A</v>
      </c>
      <c r="F81" s="49" t="e">
        <f>VLOOKUP(F$80,DailyRoster,3,FALSE)</f>
        <v>#N/A</v>
      </c>
      <c r="G81" s="50" t="e">
        <f>VLOOKUP(G$80,DailyRoster,3,FALSE)</f>
        <v>#N/A</v>
      </c>
      <c r="H81" s="46"/>
      <c r="I81" s="28"/>
    </row>
    <row r="82" spans="1:9" x14ac:dyDescent="0.3">
      <c r="A82" s="17" t="str">
        <f>'Daily Roster'!$D$1</f>
        <v xml:space="preserve">RENAL TRANSPLANT/ENDO SURG </v>
      </c>
      <c r="B82" s="10"/>
      <c r="C82" s="49" t="e">
        <f>VLOOKUP(C$80,DailyRoster,4,FALSE)</f>
        <v>#N/A</v>
      </c>
      <c r="D82" s="49" t="e">
        <f>VLOOKUP(D$80,DailyRoster,4,FALSE)</f>
        <v>#N/A</v>
      </c>
      <c r="E82" s="49" t="e">
        <f>VLOOKUP(E$80,DailyRoster,4,FALSE)</f>
        <v>#N/A</v>
      </c>
      <c r="F82" s="49" t="e">
        <f>VLOOKUP(F$80,DailyRoster,4,FALSE)</f>
        <v>#N/A</v>
      </c>
      <c r="G82" s="50" t="e">
        <f>VLOOKUP(G$80,DailyRoster,4,FALSE)</f>
        <v>#N/A</v>
      </c>
      <c r="H82" s="46"/>
      <c r="I82" s="28"/>
    </row>
    <row r="83" spans="1:9" x14ac:dyDescent="0.3">
      <c r="A83" s="17" t="str">
        <f>'Daily Roster'!$E$1</f>
        <v>(8am-4.30pm) GASTRO 34 / CLINICS</v>
      </c>
      <c r="B83" s="10"/>
      <c r="C83" s="49" t="e">
        <f>VLOOKUP(C$80,DailyRoster,5,FALSE)</f>
        <v>#N/A</v>
      </c>
      <c r="D83" s="49" t="e">
        <f>VLOOKUP(D$80,DailyRoster,5,FALSE)</f>
        <v>#N/A</v>
      </c>
      <c r="E83" s="49" t="e">
        <f>VLOOKUP(E$80,DailyRoster,5,FALSE)</f>
        <v>#N/A</v>
      </c>
      <c r="F83" s="49" t="e">
        <f>VLOOKUP(F$80,DailyRoster,5,FALSE)</f>
        <v>#N/A</v>
      </c>
      <c r="G83" s="50" t="e">
        <f>VLOOKUP(G$80,DailyRoster,5,FALSE)</f>
        <v>#N/A</v>
      </c>
      <c r="H83" s="46"/>
      <c r="I83" s="28"/>
    </row>
    <row r="84" spans="1:9" x14ac:dyDescent="0.3">
      <c r="A84" s="17" t="str">
        <f>'Daily Roster'!$F$1</f>
        <v xml:space="preserve"> GASTRO&amp;SURG helper/MENTAL HEALTH (MBU,STEPPING STONES)</v>
      </c>
      <c r="B84" s="10"/>
      <c r="C84" s="49" t="e">
        <f>VLOOKUP(C$80,DailyRoster,6,FALSE)</f>
        <v>#N/A</v>
      </c>
      <c r="D84" s="49" t="e">
        <f>VLOOKUP(D$80,DailyRoster,6,FALSE)</f>
        <v>#N/A</v>
      </c>
      <c r="E84" s="49" t="e">
        <f>VLOOKUP(E$80,DailyRoster,6,FALSE)</f>
        <v>#N/A</v>
      </c>
      <c r="F84" s="49" t="e">
        <f>VLOOKUP(F$80,DailyRoster,6,FALSE)</f>
        <v>#N/A</v>
      </c>
      <c r="G84" s="50" t="e">
        <f>VLOOKUP(G$80,DailyRoster,6,FALSE)</f>
        <v>#N/A</v>
      </c>
      <c r="H84" s="46"/>
      <c r="I84" s="28"/>
    </row>
    <row r="85" spans="1:9" x14ac:dyDescent="0.3">
      <c r="A85" s="17" t="str">
        <f>'Daily Roster'!$G$1</f>
        <v>MENTAL HEALTH (ADPS)</v>
      </c>
      <c r="B85" s="10"/>
      <c r="C85" s="49" t="e">
        <f>VLOOKUP(C$80,DailyRoster,7,FALSE)</f>
        <v>#N/A</v>
      </c>
      <c r="D85" s="49" t="e">
        <f>VLOOKUP(D$80,DailyRoster,7,FALSE)</f>
        <v>#N/A</v>
      </c>
      <c r="E85" s="49" t="e">
        <f>VLOOKUP(E$80,DailyRoster,7,FALSE)</f>
        <v>#N/A</v>
      </c>
      <c r="F85" s="49" t="e">
        <f>VLOOKUP(F$80,DailyRoster,7,FALSE)</f>
        <v>#N/A</v>
      </c>
      <c r="G85" s="50" t="e">
        <f>VLOOKUP(G$80,DailyRoster,7,FALSE)</f>
        <v>#N/A</v>
      </c>
      <c r="H85" s="46"/>
      <c r="I85" s="28"/>
    </row>
    <row r="86" spans="1:9" x14ac:dyDescent="0.3">
      <c r="A86" s="17" t="str">
        <f>'Daily Roster'!$H$1</f>
        <v>(8am-4.30pm) AAC</v>
      </c>
      <c r="B86" s="10"/>
      <c r="C86" s="49" t="e">
        <f>VLOOKUP(C$80,DailyRoster,8,FALSE)</f>
        <v>#N/A</v>
      </c>
      <c r="D86" s="49" t="e">
        <f>VLOOKUP(D$80,DailyRoster,8,FALSE)</f>
        <v>#N/A</v>
      </c>
      <c r="E86" s="49" t="e">
        <f>VLOOKUP(E$80,DailyRoster,8,FALSE)</f>
        <v>#N/A</v>
      </c>
      <c r="F86" s="49" t="e">
        <f>VLOOKUP(F$80,DailyRoster,8,FALSE)</f>
        <v>#N/A</v>
      </c>
      <c r="G86" s="50" t="e">
        <f>VLOOKUP(G$80,DailyRoster,8,FALSE)</f>
        <v>#N/A</v>
      </c>
      <c r="H86" s="46"/>
      <c r="I86" s="28"/>
    </row>
    <row r="87" spans="1:9" x14ac:dyDescent="0.3">
      <c r="A87" s="17" t="str">
        <f>'Daily Roster'!$I$1</f>
        <v>(8am-4.30pm) UPPER GI / GEN SURG (including outliers) 33</v>
      </c>
      <c r="B87" s="10"/>
      <c r="C87" s="49" t="e">
        <f>VLOOKUP(C$80,DailyRoster,9,FALSE)</f>
        <v>#N/A</v>
      </c>
      <c r="D87" s="49" t="e">
        <f>VLOOKUP(D$80,DailyRoster,9,FALSE)</f>
        <v>#N/A</v>
      </c>
      <c r="E87" s="49" t="e">
        <f>VLOOKUP(E$80,DailyRoster,9,FALSE)</f>
        <v>#N/A</v>
      </c>
      <c r="F87" s="49" t="e">
        <f>VLOOKUP(F$80,DailyRoster,9,FALSE)</f>
        <v>#N/A</v>
      </c>
      <c r="G87" s="50" t="e">
        <f>VLOOKUP(G$80,DailyRoster,9,FALSE)</f>
        <v>#N/A</v>
      </c>
      <c r="H87" s="46"/>
      <c r="I87" s="28"/>
    </row>
    <row r="88" spans="1:9" hidden="1" x14ac:dyDescent="0.3">
      <c r="A88" s="17" t="str">
        <f>'Daily Roster'!$J$1</f>
        <v>VASCULAR/SPECIALTY SURGERY (UROL/ GYNAE/ DENT/ ENT/ Plastics/ OPTHAL/MAX FAX)</v>
      </c>
      <c r="B88" s="10"/>
      <c r="C88" s="49" t="e">
        <f>VLOOKUP(C$80,DailyRoster,10,FALSE)</f>
        <v>#N/A</v>
      </c>
      <c r="D88" s="49" t="e">
        <f>VLOOKUP(D$80,DailyRoster,10,FALSE)</f>
        <v>#N/A</v>
      </c>
      <c r="E88" s="49" t="e">
        <f>VLOOKUP(E$80,DailyRoster,10,FALSE)</f>
        <v>#N/A</v>
      </c>
      <c r="F88" s="49" t="e">
        <f>VLOOKUP(F$80,DailyRoster,10,FALSE)</f>
        <v>#N/A</v>
      </c>
      <c r="G88" s="50" t="e">
        <f>VLOOKUP(G$80,DailyRoster,10,FALSE)</f>
        <v>#N/A</v>
      </c>
      <c r="H88" s="46"/>
      <c r="I88" s="28"/>
    </row>
    <row r="89" spans="1:9" hidden="1" x14ac:dyDescent="0.3">
      <c r="A89" s="17" t="e">
        <f>'Daily Roster'!#REF!</f>
        <v>#REF!</v>
      </c>
      <c r="B89" s="10"/>
      <c r="C89" s="49" t="e">
        <f>VLOOKUP(C$80,DailyRoster,11,FALSE)</f>
        <v>#N/A</v>
      </c>
      <c r="D89" s="49" t="e">
        <f>VLOOKUP(D$80,DailyRoster,11,FALSE)</f>
        <v>#N/A</v>
      </c>
      <c r="E89" s="49" t="e">
        <f>VLOOKUP(E$80,DailyRoster,11,FALSE)</f>
        <v>#N/A</v>
      </c>
      <c r="F89" s="49" t="e">
        <f>VLOOKUP(F$80,DailyRoster,11,FALSE)</f>
        <v>#N/A</v>
      </c>
      <c r="G89" s="50" t="e">
        <f>VLOOKUP(G$80,DailyRoster,11,FALSE)</f>
        <v>#N/A</v>
      </c>
      <c r="H89" s="46"/>
      <c r="I89" s="28"/>
    </row>
    <row r="90" spans="1:9" hidden="1" x14ac:dyDescent="0.3">
      <c r="A90" s="17" t="e">
        <f>'Daily Roster'!#REF!</f>
        <v>#REF!</v>
      </c>
      <c r="B90" s="10"/>
      <c r="C90" s="49" t="e">
        <f>VLOOKUP(C$80,DailyRoster,12,FALSE)</f>
        <v>#N/A</v>
      </c>
      <c r="D90" s="49" t="e">
        <f>VLOOKUP(D$80,DailyRoster,12,FALSE)</f>
        <v>#N/A</v>
      </c>
      <c r="E90" s="49" t="e">
        <f>VLOOKUP(E$80,DailyRoster,12,FALSE)</f>
        <v>#N/A</v>
      </c>
      <c r="F90" s="49" t="e">
        <f>VLOOKUP(F$80,DailyRoster,12,FALSE)</f>
        <v>#N/A</v>
      </c>
      <c r="G90" s="50" t="e">
        <f>VLOOKUP(G$80,DailyRoster,12,FALSE)</f>
        <v>#N/A</v>
      </c>
      <c r="H90" s="46"/>
      <c r="I90" s="28"/>
    </row>
    <row r="91" spans="1:9" hidden="1" x14ac:dyDescent="0.3">
      <c r="A91" s="17" t="str">
        <f>'Daily Roster'!$K$1</f>
        <v>Training ADPS</v>
      </c>
      <c r="B91" s="10"/>
      <c r="C91" s="49" t="e">
        <f>VLOOKUP(C$80,DailyRoster,13,FALSE)</f>
        <v>#N/A</v>
      </c>
      <c r="D91" s="49" t="e">
        <f>VLOOKUP(D$80,DailyRoster,13,FALSE)</f>
        <v>#N/A</v>
      </c>
      <c r="E91" s="49" t="e">
        <f>VLOOKUP(E$80,DailyRoster,13,FALSE)</f>
        <v>#N/A</v>
      </c>
      <c r="F91" s="49" t="e">
        <f>VLOOKUP(F$80,DailyRoster,13,FALSE)</f>
        <v>#N/A</v>
      </c>
      <c r="G91" s="50" t="e">
        <f>VLOOKUP(G$80,DailyRoster,13,FALSE)</f>
        <v>#N/A</v>
      </c>
      <c r="H91" s="46"/>
      <c r="I91" s="28"/>
    </row>
    <row r="92" spans="1:9" hidden="1" x14ac:dyDescent="0.3">
      <c r="A92" s="17" t="str">
        <f>'Daily Roster'!$N$1</f>
        <v>AAC TRAINING</v>
      </c>
      <c r="B92" s="10"/>
      <c r="C92" s="49" t="e">
        <f>VLOOKUP(C$80,DailyRoster,14,FALSE)</f>
        <v>#N/A</v>
      </c>
      <c r="D92" s="49" t="e">
        <f>VLOOKUP(D$80,DailyRoster,14,FALSE)</f>
        <v>#N/A</v>
      </c>
      <c r="E92" s="49" t="e">
        <f>VLOOKUP(E$80,DailyRoster,14,FALSE)</f>
        <v>#N/A</v>
      </c>
      <c r="F92" s="49" t="e">
        <f>VLOOKUP(F$80,DailyRoster,14,FALSE)</f>
        <v>#N/A</v>
      </c>
      <c r="G92" s="50" t="e">
        <f>VLOOKUP(G$80,DailyRoster,14,FALSE)</f>
        <v>#N/A</v>
      </c>
      <c r="H92" s="46"/>
      <c r="I92" s="28"/>
    </row>
    <row r="93" spans="1:9" hidden="1" x14ac:dyDescent="0.3">
      <c r="A93" s="17" t="str">
        <f>'Daily Roster'!$O$1</f>
        <v>INTERN</v>
      </c>
      <c r="B93" s="10"/>
      <c r="C93" s="49" t="e">
        <f>VLOOKUP(C$80,DailyRoster,15,FALSE)</f>
        <v>#N/A</v>
      </c>
      <c r="D93" s="49" t="e">
        <f>VLOOKUP(D$80,DailyRoster,15,FALSE)</f>
        <v>#N/A</v>
      </c>
      <c r="E93" s="49" t="e">
        <f>VLOOKUP(E$80,DailyRoster,15,FALSE)</f>
        <v>#N/A</v>
      </c>
      <c r="F93" s="49" t="e">
        <f>VLOOKUP(F$80,DailyRoster,15,FALSE)</f>
        <v>#N/A</v>
      </c>
      <c r="G93" s="50" t="e">
        <f>VLOOKUP(G$80,DailyRoster,15,FALSE)</f>
        <v>#N/A</v>
      </c>
      <c r="H93" s="46"/>
      <c r="I93" s="28"/>
    </row>
    <row r="94" spans="1:9" hidden="1" x14ac:dyDescent="0.3">
      <c r="A94" s="17" t="str">
        <f>'Daily Roster'!$P$1</f>
        <v>STUDENTS</v>
      </c>
      <c r="B94" s="10"/>
      <c r="C94" s="49" t="e">
        <f>VLOOKUP(C$80,DailyRoster,16,FALSE)</f>
        <v>#N/A</v>
      </c>
      <c r="D94" s="49" t="e">
        <f>VLOOKUP(D$80,DailyRoster,16,FALSE)</f>
        <v>#N/A</v>
      </c>
      <c r="E94" s="49" t="e">
        <f>VLOOKUP(E$80,DailyRoster,16,FALSE)</f>
        <v>#N/A</v>
      </c>
      <c r="F94" s="49" t="e">
        <f>VLOOKUP(F$80,DailyRoster,16,FALSE)</f>
        <v>#N/A</v>
      </c>
      <c r="G94" s="50" t="e">
        <f>VLOOKUP(G$80,DailyRoster,16,FALSE)</f>
        <v>#N/A</v>
      </c>
      <c r="H94" s="24"/>
      <c r="I94" s="34"/>
    </row>
    <row r="95" spans="1:9" hidden="1" x14ac:dyDescent="0.3">
      <c r="A95" s="17" t="str">
        <f>'Daily Roster'!$Q$1</f>
        <v>STUDENTS</v>
      </c>
      <c r="B95" s="10"/>
      <c r="C95" s="49" t="e">
        <f>VLOOKUP(C$80,DailyRoster,17,FALSE)</f>
        <v>#N/A</v>
      </c>
      <c r="D95" s="49" t="e">
        <f>VLOOKUP(D$80,DailyRoster,17,FALSE)</f>
        <v>#N/A</v>
      </c>
      <c r="E95" s="49" t="e">
        <f>VLOOKUP(E$80,DailyRoster,17,FALSE)</f>
        <v>#N/A</v>
      </c>
      <c r="F95" s="49" t="e">
        <f>VLOOKUP(F$80,DailyRoster,17,FALSE)</f>
        <v>#N/A</v>
      </c>
      <c r="G95" s="50" t="e">
        <f>VLOOKUP(G$80,DailyRoster,17,FALSE)</f>
        <v>#N/A</v>
      </c>
      <c r="H95" s="24"/>
      <c r="I95" s="34"/>
    </row>
    <row r="96" spans="1:9" hidden="1" x14ac:dyDescent="0.3">
      <c r="A96" s="17" t="str">
        <f>'Daily Roster'!$R$1</f>
        <v>[PHARMACY ROLE]</v>
      </c>
      <c r="B96" s="10"/>
      <c r="C96" s="49" t="e">
        <f>VLOOKUP(C$80,DailyRoster,18,FALSE)</f>
        <v>#N/A</v>
      </c>
      <c r="D96" s="49" t="e">
        <f>VLOOKUP(D$80,DailyRoster,18,FALSE)</f>
        <v>#N/A</v>
      </c>
      <c r="E96" s="49" t="e">
        <f>VLOOKUP(E$80,DailyRoster,18,FALSE)</f>
        <v>#N/A</v>
      </c>
      <c r="F96" s="49" t="e">
        <f>VLOOKUP(F$80,DailyRoster,18,FALSE)</f>
        <v>#N/A</v>
      </c>
      <c r="G96" s="50" t="e">
        <f>VLOOKUP(G$80,DailyRoster,18,FALSE)</f>
        <v>#N/A</v>
      </c>
      <c r="H96" s="24"/>
      <c r="I96" s="34"/>
    </row>
    <row r="97" spans="1:9" hidden="1" x14ac:dyDescent="0.3">
      <c r="A97" s="17" t="str">
        <f>'Daily Roster'!$S$1</f>
        <v>[PHARMACY ROLE]</v>
      </c>
      <c r="B97" s="10"/>
      <c r="C97" s="49" t="e">
        <f>VLOOKUP(C$80,DailyRoster,19,FALSE)</f>
        <v>#N/A</v>
      </c>
      <c r="D97" s="49" t="e">
        <f>VLOOKUP(D$80,DailyRoster,19,FALSE)</f>
        <v>#N/A</v>
      </c>
      <c r="E97" s="49" t="e">
        <f>VLOOKUP(E$80,DailyRoster,19,FALSE)</f>
        <v>#N/A</v>
      </c>
      <c r="F97" s="49" t="e">
        <f>VLOOKUP(F$80,DailyRoster,19,FALSE)</f>
        <v>#N/A</v>
      </c>
      <c r="G97" s="50" t="e">
        <f>VLOOKUP(G$80,DailyRoster,19,FALSE)</f>
        <v>#N/A</v>
      </c>
      <c r="H97" s="24"/>
      <c r="I97" s="34"/>
    </row>
    <row r="98" spans="1:9" hidden="1" x14ac:dyDescent="0.3">
      <c r="A98" s="17" t="str">
        <f>'Daily Roster'!$T$1</f>
        <v>COVER avaliable</v>
      </c>
      <c r="B98" s="10"/>
      <c r="C98" s="49" t="e">
        <f>VLOOKUP(C$80,DailyRoster,20,FALSE)</f>
        <v>#N/A</v>
      </c>
      <c r="D98" s="49" t="e">
        <f>VLOOKUP(D$80,DailyRoster,20,FALSE)</f>
        <v>#N/A</v>
      </c>
      <c r="E98" s="49" t="e">
        <f>VLOOKUP(E$80,DailyRoster,20,FALSE)</f>
        <v>#N/A</v>
      </c>
      <c r="F98" s="49" t="e">
        <f>VLOOKUP(F$80,DailyRoster,20,FALSE)</f>
        <v>#N/A</v>
      </c>
      <c r="G98" s="50" t="e">
        <f>VLOOKUP(G$80,DailyRoster,20,FALSE)</f>
        <v>#N/A</v>
      </c>
      <c r="H98" s="24"/>
      <c r="I98" s="34"/>
    </row>
    <row r="99" spans="1:9" x14ac:dyDescent="0.3">
      <c r="A99" s="29"/>
      <c r="B99" s="30"/>
      <c r="C99" s="52">
        <f t="array" ref="C99:D99">Days+36+DATE(Calendar1Year,Calendar1MonthOption,1)-WEEKDAY(DATE(Calendar1Year,Calendar1MonthOption,1),WeekdayOption)</f>
        <v>42828</v>
      </c>
      <c r="D99" s="53">
        <v>42829</v>
      </c>
      <c r="E99" s="102" t="s">
        <v>14</v>
      </c>
      <c r="F99" s="103"/>
      <c r="G99" s="104"/>
      <c r="H99" s="43"/>
      <c r="I99" s="44"/>
    </row>
    <row r="100" spans="1:9" x14ac:dyDescent="0.3">
      <c r="A100" s="17" t="str">
        <f>'Daily Roster'!$C$1</f>
        <v>NEPHROLOGY</v>
      </c>
      <c r="B100" s="10"/>
      <c r="C100" s="49" t="e">
        <f>VLOOKUP(C$99,DailyRoster,3,FALSE)</f>
        <v>#N/A</v>
      </c>
      <c r="D100" s="49" t="e">
        <f>VLOOKUP(D$99,DailyRoster,3,FALSE)</f>
        <v>#N/A</v>
      </c>
      <c r="E100" s="56" t="e">
        <f>VLOOKUP(E$99,DailyRoster,3,FALSE)</f>
        <v>#N/A</v>
      </c>
      <c r="F100" s="51" t="e">
        <f>VLOOKUP(F$99,DailyRoster,3,FALSE)</f>
        <v>#N/A</v>
      </c>
      <c r="G100" s="55" t="e">
        <f>VLOOKUP(G$99,DailyRoster,3,FALSE)</f>
        <v>#N/A</v>
      </c>
      <c r="H100" s="24" t="e">
        <f>VLOOKUP(H$99,SpecialMedicine2017,3,FALSE)</f>
        <v>#N/A</v>
      </c>
      <c r="I100" s="34"/>
    </row>
    <row r="101" spans="1:9" x14ac:dyDescent="0.3">
      <c r="A101" s="17" t="str">
        <f>'Daily Roster'!$D$1</f>
        <v xml:space="preserve">RENAL TRANSPLANT/ENDO SURG </v>
      </c>
      <c r="B101" s="10"/>
      <c r="C101" s="49" t="e">
        <f>VLOOKUP(C$99,DailyRoster,4,FALSE)</f>
        <v>#N/A</v>
      </c>
      <c r="D101" s="49" t="e">
        <f>VLOOKUP(D$99,DailyRoster,4,FALSE)</f>
        <v>#N/A</v>
      </c>
      <c r="E101" s="56" t="e">
        <f>VLOOKUP(E$99,DailyRoster,4,FALSE)</f>
        <v>#N/A</v>
      </c>
      <c r="F101" s="51" t="e">
        <f>VLOOKUP(F$99,DailyRoster,4,FALSE)</f>
        <v>#N/A</v>
      </c>
      <c r="G101" s="55" t="e">
        <f>VLOOKUP(G$99,DailyRoster,4,FALSE)</f>
        <v>#N/A</v>
      </c>
      <c r="H101" s="24" t="e">
        <f>VLOOKUP(H$99,SpecialMedicine2017,4,FALSE)</f>
        <v>#N/A</v>
      </c>
      <c r="I101" s="34"/>
    </row>
    <row r="102" spans="1:9" x14ac:dyDescent="0.3">
      <c r="A102" s="17" t="str">
        <f>'Daily Roster'!$E$1</f>
        <v>(8am-4.30pm) GASTRO 34 / CLINICS</v>
      </c>
      <c r="B102" s="10"/>
      <c r="C102" s="49" t="e">
        <f>VLOOKUP(C$99,DailyRoster,5,FALSE)</f>
        <v>#N/A</v>
      </c>
      <c r="D102" s="49" t="e">
        <f>VLOOKUP(D$99,DailyRoster,5,FALSE)</f>
        <v>#N/A</v>
      </c>
      <c r="E102" s="56" t="e">
        <f>VLOOKUP(E$99,DailyRoster,5,FALSE)</f>
        <v>#N/A</v>
      </c>
      <c r="F102" s="51" t="e">
        <f>VLOOKUP(F$99,DailyRoster,5,FALSE)</f>
        <v>#N/A</v>
      </c>
      <c r="G102" s="55" t="e">
        <f>VLOOKUP(G$99,DailyRoster,5,FALSE)</f>
        <v>#N/A</v>
      </c>
      <c r="H102" s="24" t="e">
        <f>VLOOKUP(H$99,SpecialMedicine2017,5,FALSE)</f>
        <v>#N/A</v>
      </c>
      <c r="I102" s="34"/>
    </row>
    <row r="103" spans="1:9" x14ac:dyDescent="0.3">
      <c r="A103" s="17" t="str">
        <f>'Daily Roster'!$F$1</f>
        <v xml:space="preserve"> GASTRO&amp;SURG helper/MENTAL HEALTH (MBU,STEPPING STONES)</v>
      </c>
      <c r="B103" s="10"/>
      <c r="C103" s="49" t="e">
        <f>VLOOKUP(C$99,DailyRoster,6,FALSE)</f>
        <v>#N/A</v>
      </c>
      <c r="D103" s="49" t="e">
        <f>VLOOKUP(D$99,DailyRoster,6,FALSE)</f>
        <v>#N/A</v>
      </c>
      <c r="E103" s="56" t="e">
        <f>VLOOKUP(E$99,DailyRoster,6,FALSE)</f>
        <v>#N/A</v>
      </c>
      <c r="F103" s="51" t="e">
        <f>VLOOKUP(F$99,DailyRoster,6,FALSE)</f>
        <v>#N/A</v>
      </c>
      <c r="G103" s="55" t="e">
        <f>VLOOKUP(G$99,DailyRoster,6,FALSE)</f>
        <v>#N/A</v>
      </c>
      <c r="H103" s="24" t="e">
        <f>VLOOKUP(H$99,SpecialMedicine2017,6,FALSE)</f>
        <v>#N/A</v>
      </c>
      <c r="I103" s="34"/>
    </row>
    <row r="104" spans="1:9" x14ac:dyDescent="0.3">
      <c r="A104" s="17" t="str">
        <f>'Daily Roster'!$G$1</f>
        <v>MENTAL HEALTH (ADPS)</v>
      </c>
      <c r="B104" s="10"/>
      <c r="C104" s="49" t="e">
        <f>VLOOKUP(C$99,DailyRoster,7,FALSE)</f>
        <v>#N/A</v>
      </c>
      <c r="D104" s="49" t="e">
        <f>VLOOKUP(D$99,DailyRoster,7,FALSE)</f>
        <v>#N/A</v>
      </c>
      <c r="E104" s="56" t="e">
        <f>VLOOKUP(E$99,DailyRoster,7,FALSE)</f>
        <v>#N/A</v>
      </c>
      <c r="F104" s="51" t="e">
        <f>VLOOKUP(F$99,DailyRoster,7,FALSE)</f>
        <v>#N/A</v>
      </c>
      <c r="G104" s="55" t="e">
        <f>VLOOKUP(G$99,DailyRoster,7,FALSE)</f>
        <v>#N/A</v>
      </c>
      <c r="H104" s="24" t="e">
        <f>VLOOKUP(H$99,SpecialMedicine2017,7,FALSE)</f>
        <v>#N/A</v>
      </c>
      <c r="I104" s="34"/>
    </row>
    <row r="105" spans="1:9" x14ac:dyDescent="0.3">
      <c r="A105" s="17" t="str">
        <f>'Daily Roster'!$H$1</f>
        <v>(8am-4.30pm) AAC</v>
      </c>
      <c r="B105" s="10"/>
      <c r="C105" s="49" t="e">
        <f>VLOOKUP(C$99,DailyRoster,8,FALSE)</f>
        <v>#N/A</v>
      </c>
      <c r="D105" s="49" t="e">
        <f>VLOOKUP(D$99,DailyRoster,8,FALSE)</f>
        <v>#N/A</v>
      </c>
      <c r="E105" s="56" t="e">
        <f>VLOOKUP(E$99,DailyRoster,8,FALSE)</f>
        <v>#N/A</v>
      </c>
      <c r="F105" s="51" t="e">
        <f>VLOOKUP(F$99,DailyRoster,8,FALSE)</f>
        <v>#N/A</v>
      </c>
      <c r="G105" s="55" t="e">
        <f>VLOOKUP(G$99,DailyRoster,8,FALSE)</f>
        <v>#N/A</v>
      </c>
      <c r="H105" s="24"/>
      <c r="I105" s="34"/>
    </row>
    <row r="106" spans="1:9" x14ac:dyDescent="0.3">
      <c r="A106" s="17" t="str">
        <f>'Daily Roster'!$I$1</f>
        <v>(8am-4.30pm) UPPER GI / GEN SURG (including outliers) 33</v>
      </c>
      <c r="B106" s="10"/>
      <c r="C106" s="49" t="e">
        <f>VLOOKUP(C$99,DailyRoster,9,FALSE)</f>
        <v>#N/A</v>
      </c>
      <c r="D106" s="49" t="e">
        <f>VLOOKUP(D$99,DailyRoster,9,FALSE)</f>
        <v>#N/A</v>
      </c>
      <c r="E106" s="56" t="e">
        <f>VLOOKUP(E$99,DailyRoster,9,FALSE)</f>
        <v>#N/A</v>
      </c>
      <c r="F106" s="51" t="e">
        <f>VLOOKUP(F$99,DailyRoster,9,FALSE)</f>
        <v>#N/A</v>
      </c>
      <c r="G106" s="55" t="e">
        <f>VLOOKUP(G$99,DailyRoster,9,FALSE)</f>
        <v>#N/A</v>
      </c>
      <c r="H106" s="24"/>
      <c r="I106" s="34"/>
    </row>
    <row r="107" spans="1:9" hidden="1" x14ac:dyDescent="0.3">
      <c r="A107" s="17" t="str">
        <f>'Daily Roster'!$J$1</f>
        <v>VASCULAR/SPECIALTY SURGERY (UROL/ GYNAE/ DENT/ ENT/ Plastics/ OPTHAL/MAX FAX)</v>
      </c>
      <c r="B107" s="10"/>
      <c r="C107" s="49" t="e">
        <f>VLOOKUP(C$99,DailyRoster,10,FALSE)</f>
        <v>#N/A</v>
      </c>
      <c r="D107" s="49" t="e">
        <f>VLOOKUP(D$99,DailyRoster,10,FALSE)</f>
        <v>#N/A</v>
      </c>
      <c r="E107" s="56" t="e">
        <f>VLOOKUP(E$99,DailyRoster,10,FALSE)</f>
        <v>#N/A</v>
      </c>
      <c r="F107" s="51" t="e">
        <f>VLOOKUP(F$99,DailyRoster,10,FALSE)</f>
        <v>#N/A</v>
      </c>
      <c r="G107" s="55" t="e">
        <f>VLOOKUP(G$99,DailyRoster,10,FALSE)</f>
        <v>#N/A</v>
      </c>
      <c r="H107" s="24"/>
      <c r="I107" s="34"/>
    </row>
    <row r="108" spans="1:9" hidden="1" x14ac:dyDescent="0.3">
      <c r="A108" s="17" t="e">
        <f>'Daily Roster'!#REF!</f>
        <v>#REF!</v>
      </c>
      <c r="B108" s="10"/>
      <c r="C108" s="49" t="e">
        <f>VLOOKUP(C$99,DailyRoster,11,FALSE)</f>
        <v>#N/A</v>
      </c>
      <c r="D108" s="49" t="e">
        <f>VLOOKUP(D$99,DailyRoster,11,FALSE)</f>
        <v>#N/A</v>
      </c>
      <c r="E108" s="56" t="e">
        <f>VLOOKUP(E$99,DailyRoster,11,FALSE)</f>
        <v>#N/A</v>
      </c>
      <c r="F108" s="51" t="e">
        <f>VLOOKUP(F$99,DailyRoster,11,FALSE)</f>
        <v>#N/A</v>
      </c>
      <c r="G108" s="55" t="e">
        <f>VLOOKUP(G$99,DailyRoster,11,FALSE)</f>
        <v>#N/A</v>
      </c>
      <c r="H108" s="24"/>
      <c r="I108" s="34"/>
    </row>
    <row r="109" spans="1:9" hidden="1" x14ac:dyDescent="0.3">
      <c r="A109" s="17" t="e">
        <f>'Daily Roster'!#REF!</f>
        <v>#REF!</v>
      </c>
      <c r="B109" s="10"/>
      <c r="C109" s="49" t="e">
        <f>VLOOKUP(C$99,DailyRoster,12,FALSE)</f>
        <v>#N/A</v>
      </c>
      <c r="D109" s="49" t="e">
        <f>VLOOKUP(D$99,DailyRoster,12,FALSE)</f>
        <v>#N/A</v>
      </c>
      <c r="E109" s="56" t="e">
        <f>VLOOKUP(E$99,DailyRoster,12,FALSE)</f>
        <v>#N/A</v>
      </c>
      <c r="F109" s="51" t="e">
        <f>VLOOKUP(F$99,DailyRoster,12,FALSE)</f>
        <v>#N/A</v>
      </c>
      <c r="G109" s="55" t="e">
        <f>VLOOKUP(G$99,DailyRoster,12,FALSE)</f>
        <v>#N/A</v>
      </c>
      <c r="H109" s="24"/>
      <c r="I109" s="34"/>
    </row>
    <row r="110" spans="1:9" hidden="1" x14ac:dyDescent="0.3">
      <c r="A110" s="17" t="str">
        <f>'Daily Roster'!$K$1</f>
        <v>Training ADPS</v>
      </c>
      <c r="B110" s="10"/>
      <c r="C110" s="49" t="e">
        <f>VLOOKUP(C$99,DailyRoster,13,FALSE)</f>
        <v>#N/A</v>
      </c>
      <c r="D110" s="49" t="e">
        <f>VLOOKUP(D$99,DailyRoster,13,FALSE)</f>
        <v>#N/A</v>
      </c>
      <c r="E110" s="56" t="e">
        <f>VLOOKUP(E$99,DailyRoster,13,FALSE)</f>
        <v>#N/A</v>
      </c>
      <c r="F110" s="51" t="e">
        <f>VLOOKUP(F$99,DailyRoster,13,FALSE)</f>
        <v>#N/A</v>
      </c>
      <c r="G110" s="55" t="e">
        <f>VLOOKUP(G$99,DailyRoster,13,FALSE)</f>
        <v>#N/A</v>
      </c>
      <c r="H110" s="24"/>
      <c r="I110" s="34"/>
    </row>
    <row r="111" spans="1:9" hidden="1" x14ac:dyDescent="0.3">
      <c r="A111" s="17" t="str">
        <f>'Daily Roster'!$N$1</f>
        <v>AAC TRAINING</v>
      </c>
      <c r="B111" s="10"/>
      <c r="C111" s="49" t="e">
        <f>VLOOKUP(C$99,DailyRoster,14,FALSE)</f>
        <v>#N/A</v>
      </c>
      <c r="D111" s="49" t="e">
        <f>VLOOKUP(D$99,DailyRoster,14,FALSE)</f>
        <v>#N/A</v>
      </c>
      <c r="E111" s="56" t="e">
        <f>VLOOKUP(E$99,DailyRoster,14,FALSE)</f>
        <v>#N/A</v>
      </c>
      <c r="F111" s="51" t="e">
        <f>VLOOKUP(F$99,DailyRoster,14,FALSE)</f>
        <v>#N/A</v>
      </c>
      <c r="G111" s="55" t="e">
        <f>VLOOKUP(G$99,DailyRoster,14,FALSE)</f>
        <v>#N/A</v>
      </c>
      <c r="H111" s="24"/>
      <c r="I111" s="34"/>
    </row>
    <row r="112" spans="1:9" hidden="1" x14ac:dyDescent="0.3">
      <c r="A112" s="17" t="str">
        <f>'Daily Roster'!$O$1</f>
        <v>INTERN</v>
      </c>
      <c r="B112" s="10"/>
      <c r="C112" s="49" t="e">
        <f>VLOOKUP(C$99,DailyRoster,15,FALSE)</f>
        <v>#N/A</v>
      </c>
      <c r="D112" s="49" t="e">
        <f>VLOOKUP(D$99,DailyRoster,15,FALSE)</f>
        <v>#N/A</v>
      </c>
      <c r="E112" s="56" t="e">
        <f>VLOOKUP(E$99,DailyRoster,15,FALSE)</f>
        <v>#N/A</v>
      </c>
      <c r="F112" s="51" t="e">
        <f>VLOOKUP(F$99,DailyRoster,15,FALSE)</f>
        <v>#N/A</v>
      </c>
      <c r="G112" s="55" t="e">
        <f>VLOOKUP(G$99,DailyRoster,15,FALSE)</f>
        <v>#N/A</v>
      </c>
      <c r="H112" s="24"/>
      <c r="I112" s="34"/>
    </row>
    <row r="113" spans="1:9" hidden="1" x14ac:dyDescent="0.3">
      <c r="A113" s="17" t="str">
        <f>'Daily Roster'!$P$1</f>
        <v>STUDENTS</v>
      </c>
      <c r="B113" s="10"/>
      <c r="C113" s="49" t="e">
        <f>VLOOKUP(C$99,DailyRoster,16,FALSE)</f>
        <v>#N/A</v>
      </c>
      <c r="D113" s="49" t="e">
        <f>VLOOKUP(D$99,DailyRoster,16,FALSE)</f>
        <v>#N/A</v>
      </c>
      <c r="E113" s="56" t="e">
        <f>VLOOKUP(E$99,DailyRoster,16,FALSE)</f>
        <v>#N/A</v>
      </c>
      <c r="F113" s="51" t="e">
        <f>VLOOKUP(F$99,DailyRoster,16,FALSE)</f>
        <v>#N/A</v>
      </c>
      <c r="G113" s="55" t="e">
        <f>VLOOKUP(G$99,DailyRoster,16,FALSE)</f>
        <v>#N/A</v>
      </c>
      <c r="H113" s="24"/>
      <c r="I113" s="34"/>
    </row>
    <row r="114" spans="1:9" hidden="1" x14ac:dyDescent="0.3">
      <c r="A114" s="17" t="str">
        <f>'Daily Roster'!$Q$1</f>
        <v>STUDENTS</v>
      </c>
      <c r="B114" s="10"/>
      <c r="C114" s="49" t="e">
        <f>VLOOKUP(C$99,DailyRoster,17,FALSE)</f>
        <v>#N/A</v>
      </c>
      <c r="D114" s="49" t="e">
        <f>VLOOKUP(D$99,DailyRoster,17,FALSE)</f>
        <v>#N/A</v>
      </c>
      <c r="E114" s="56" t="e">
        <f>VLOOKUP(E$99,DailyRoster,17,FALSE)</f>
        <v>#N/A</v>
      </c>
      <c r="F114" s="51" t="e">
        <f>VLOOKUP(F$99,DailyRoster,17,FALSE)</f>
        <v>#N/A</v>
      </c>
      <c r="G114" s="55" t="e">
        <f>VLOOKUP(G$99,DailyRoster,17,FALSE)</f>
        <v>#N/A</v>
      </c>
      <c r="H114" s="24"/>
      <c r="I114" s="34"/>
    </row>
    <row r="115" spans="1:9" hidden="1" x14ac:dyDescent="0.3">
      <c r="A115" s="17" t="str">
        <f>'Daily Roster'!$R$1</f>
        <v>[PHARMACY ROLE]</v>
      </c>
      <c r="B115" s="10"/>
      <c r="C115" s="49" t="e">
        <f>VLOOKUP(C$99,DailyRoster,18,FALSE)</f>
        <v>#N/A</v>
      </c>
      <c r="D115" s="49" t="e">
        <f>VLOOKUP(D$99,DailyRoster,18,FALSE)</f>
        <v>#N/A</v>
      </c>
      <c r="E115" s="56" t="e">
        <f>VLOOKUP(E$99,DailyRoster,18,FALSE)</f>
        <v>#N/A</v>
      </c>
      <c r="F115" s="51" t="e">
        <f>VLOOKUP(F$99,DailyRoster,18,FALSE)</f>
        <v>#N/A</v>
      </c>
      <c r="G115" s="55" t="e">
        <f>VLOOKUP(G$99,DailyRoster,18,FALSE)</f>
        <v>#N/A</v>
      </c>
      <c r="H115" s="24"/>
      <c r="I115" s="34"/>
    </row>
    <row r="116" spans="1:9" hidden="1" x14ac:dyDescent="0.3">
      <c r="A116" s="17" t="str">
        <f>'Daily Roster'!$S$1</f>
        <v>[PHARMACY ROLE]</v>
      </c>
      <c r="B116" s="10"/>
      <c r="C116" s="49" t="e">
        <f>VLOOKUP(C$99,DailyRoster,19,FALSE)</f>
        <v>#N/A</v>
      </c>
      <c r="D116" s="49" t="e">
        <f>VLOOKUP(D$99,DailyRoster,19,FALSE)</f>
        <v>#N/A</v>
      </c>
      <c r="E116" s="56" t="e">
        <f>VLOOKUP(E$99,DailyRoster,19,FALSE)</f>
        <v>#N/A</v>
      </c>
      <c r="F116" s="51" t="e">
        <f>VLOOKUP(F$99,DailyRoster,19,FALSE)</f>
        <v>#N/A</v>
      </c>
      <c r="G116" s="55" t="e">
        <f>VLOOKUP(G$99,DailyRoster,19,FALSE)</f>
        <v>#N/A</v>
      </c>
      <c r="H116" s="24"/>
      <c r="I116" s="34"/>
    </row>
    <row r="117" spans="1:9" hidden="1" x14ac:dyDescent="0.3">
      <c r="A117" s="17" t="str">
        <f>'Daily Roster'!$T$1</f>
        <v>COVER avaliable</v>
      </c>
      <c r="B117" s="10"/>
      <c r="C117" s="49" t="e">
        <f>VLOOKUP(C$99,DailyRoster,20,FALSE)</f>
        <v>#N/A</v>
      </c>
      <c r="D117" s="49" t="e">
        <f>VLOOKUP(D$99,DailyRoster,20,FALSE)</f>
        <v>#N/A</v>
      </c>
      <c r="E117" s="56" t="e">
        <f>VLOOKUP(E$99,DailyRoster,20,FALSE)</f>
        <v>#N/A</v>
      </c>
      <c r="F117" s="51" t="e">
        <f>VLOOKUP(F$99,DailyRoster,20,FALSE)</f>
        <v>#N/A</v>
      </c>
      <c r="G117" s="55" t="e">
        <f>VLOOKUP(G$99,DailyRoster,20,FALSE)</f>
        <v>#N/A</v>
      </c>
      <c r="H117" s="24"/>
      <c r="I117" s="34"/>
    </row>
    <row r="118" spans="1:9" ht="17.25" hidden="1" thickBot="1" x14ac:dyDescent="0.35">
      <c r="A118" s="18"/>
      <c r="B118" s="15"/>
      <c r="C118" s="57"/>
      <c r="D118" s="57"/>
      <c r="E118" s="58"/>
      <c r="F118" s="59"/>
      <c r="G118" s="60"/>
      <c r="H118" s="24"/>
      <c r="I118" s="34"/>
    </row>
    <row r="119" spans="1:9" x14ac:dyDescent="0.3">
      <c r="A119" s="70"/>
      <c r="B119" s="10"/>
      <c r="C119" s="51"/>
      <c r="D119" s="51"/>
      <c r="E119" s="51"/>
      <c r="F119" s="51"/>
      <c r="G119" s="51"/>
      <c r="H119" s="24"/>
      <c r="I119" s="24"/>
    </row>
    <row r="120" spans="1:9" x14ac:dyDescent="0.3">
      <c r="A120" s="70"/>
      <c r="B120" s="10"/>
      <c r="C120" s="51"/>
      <c r="D120" s="51"/>
      <c r="E120" s="51"/>
      <c r="F120" s="51"/>
      <c r="G120" s="51"/>
      <c r="H120" s="24"/>
      <c r="I120" s="24"/>
    </row>
    <row r="121" spans="1:9" x14ac:dyDescent="0.3">
      <c r="A121" s="70"/>
      <c r="B121" s="10"/>
      <c r="C121" t="s">
        <v>17</v>
      </c>
      <c r="D121" s="51"/>
      <c r="E121" s="51"/>
      <c r="F121" s="51"/>
      <c r="G121" s="51"/>
      <c r="H121" s="24"/>
      <c r="I121" s="24"/>
    </row>
    <row r="122" spans="1:9" x14ac:dyDescent="0.3">
      <c r="A122" s="70"/>
      <c r="B122" s="10"/>
      <c r="C122" t="s">
        <v>26</v>
      </c>
      <c r="D122" s="51"/>
      <c r="E122" s="51"/>
      <c r="F122" s="51"/>
      <c r="G122" s="51"/>
      <c r="H122" s="24"/>
      <c r="I122" s="24"/>
    </row>
    <row r="123" spans="1:9" x14ac:dyDescent="0.3">
      <c r="A123" s="70"/>
      <c r="B123" s="10"/>
      <c r="C123" t="s">
        <v>36</v>
      </c>
      <c r="D123" s="51"/>
      <c r="E123" s="51"/>
      <c r="F123" s="51"/>
      <c r="G123" s="51"/>
      <c r="H123" s="24"/>
      <c r="I123" s="24"/>
    </row>
    <row r="124" spans="1:9" x14ac:dyDescent="0.3">
      <c r="A124" s="70"/>
      <c r="B124" s="10"/>
      <c r="C124" t="s">
        <v>37</v>
      </c>
      <c r="D124" s="51"/>
      <c r="E124" s="51"/>
      <c r="F124" s="51"/>
      <c r="G124" s="51"/>
      <c r="H124" s="24"/>
      <c r="I124" s="24"/>
    </row>
    <row r="125" spans="1:9" x14ac:dyDescent="0.3">
      <c r="C125" t="s">
        <v>28</v>
      </c>
    </row>
    <row r="126" spans="1:9" x14ac:dyDescent="0.3">
      <c r="C126" t="s">
        <v>29</v>
      </c>
    </row>
    <row r="127" spans="1:9" x14ac:dyDescent="0.3">
      <c r="C127" t="s">
        <v>40</v>
      </c>
    </row>
    <row r="128" spans="1:9" x14ac:dyDescent="0.3">
      <c r="D128" t="s">
        <v>41</v>
      </c>
    </row>
    <row r="130" spans="3:3" x14ac:dyDescent="0.3">
      <c r="C130" t="s">
        <v>30</v>
      </c>
    </row>
    <row r="131" spans="3:3" x14ac:dyDescent="0.3">
      <c r="C131" t="s">
        <v>31</v>
      </c>
    </row>
    <row r="132" spans="3:3" x14ac:dyDescent="0.3">
      <c r="C132" t="s">
        <v>32</v>
      </c>
    </row>
    <row r="133" spans="3:3" x14ac:dyDescent="0.3">
      <c r="C133" t="s">
        <v>38</v>
      </c>
    </row>
    <row r="134" spans="3:3" x14ac:dyDescent="0.3">
      <c r="C134" t="s">
        <v>39</v>
      </c>
    </row>
    <row r="135" spans="3:3" x14ac:dyDescent="0.3">
      <c r="C135" t="s">
        <v>35</v>
      </c>
    </row>
    <row r="136" spans="3:3" x14ac:dyDescent="0.3">
      <c r="C136" t="s">
        <v>47</v>
      </c>
    </row>
  </sheetData>
  <mergeCells count="3">
    <mergeCell ref="F2:G2"/>
    <mergeCell ref="E99:G99"/>
    <mergeCell ref="F1:G1"/>
  </mergeCells>
  <phoneticPr fontId="3" type="noConversion"/>
  <conditionalFormatting sqref="A99:E99 H99:XFD99 A2:XFD98 A100:XFD120 A137:XFD1048576 A121:B136 D121:XFD127 D130:XFD136 E128:XFD129">
    <cfRule type="containsText" dxfId="29" priority="18" operator="containsText" text="qq">
      <formula>NOT(ISERROR(SEARCH("qq",A2)))</formula>
    </cfRule>
    <cfRule type="containsText" dxfId="28" priority="19" operator="containsText" text="blank">
      <formula>NOT(ISERROR(SEARCH("blank",A2)))</formula>
    </cfRule>
    <cfRule type="containsText" dxfId="27" priority="20" operator="containsText" text="Public Holiday">
      <formula>NOT(ISERROR(SEARCH("Public Holiday",A2)))</formula>
    </cfRule>
    <cfRule type="containsErrors" dxfId="26" priority="21">
      <formula>ISERROR(A2)</formula>
    </cfRule>
    <cfRule type="containsErrors" dxfId="25" priority="22">
      <formula>ISERROR(A2)</formula>
    </cfRule>
  </conditionalFormatting>
  <conditionalFormatting sqref="F1:G1">
    <cfRule type="containsText" dxfId="24" priority="13" operator="containsText" text="qq">
      <formula>NOT(ISERROR(SEARCH("qq",F1)))</formula>
    </cfRule>
    <cfRule type="containsText" dxfId="23" priority="14" operator="containsText" text="blank">
      <formula>NOT(ISERROR(SEARCH("blank",F1)))</formula>
    </cfRule>
    <cfRule type="containsText" dxfId="22" priority="15" operator="containsText" text="Public Holiday">
      <formula>NOT(ISERROR(SEARCH("Public Holiday",F1)))</formula>
    </cfRule>
    <cfRule type="containsErrors" dxfId="21" priority="16">
      <formula>ISERROR(F1)</formula>
    </cfRule>
    <cfRule type="containsErrors" dxfId="20" priority="17">
      <formula>ISERROR(F1)</formula>
    </cfRule>
  </conditionalFormatting>
  <conditionalFormatting sqref="C121:C135">
    <cfRule type="containsText" dxfId="19" priority="9" operator="containsText" text="qq">
      <formula>NOT(ISERROR(SEARCH("qq",C121)))</formula>
    </cfRule>
    <cfRule type="containsText" dxfId="18" priority="10" operator="containsText" text="blank">
      <formula>NOT(ISERROR(SEARCH("blank",C121)))</formula>
    </cfRule>
    <cfRule type="containsText" dxfId="17" priority="11" operator="containsText" text="Public Holiday">
      <formula>NOT(ISERROR(SEARCH("Public Holiday",C121)))</formula>
    </cfRule>
    <cfRule type="containsErrors" dxfId="16" priority="12">
      <formula>ISERROR(C121)</formula>
    </cfRule>
  </conditionalFormatting>
  <conditionalFormatting sqref="C136">
    <cfRule type="containsText" dxfId="15" priority="5" operator="containsText" text="qq">
      <formula>NOT(ISERROR(SEARCH("qq",C136)))</formula>
    </cfRule>
    <cfRule type="containsText" dxfId="14" priority="6" operator="containsText" text="blank">
      <formula>NOT(ISERROR(SEARCH("blank",C136)))</formula>
    </cfRule>
    <cfRule type="containsText" dxfId="13" priority="7" operator="containsText" text="Public Holiday">
      <formula>NOT(ISERROR(SEARCH("Public Holiday",C136)))</formula>
    </cfRule>
    <cfRule type="containsErrors" dxfId="12" priority="8">
      <formula>ISERROR(C136)</formula>
    </cfRule>
  </conditionalFormatting>
  <conditionalFormatting sqref="D128:D129">
    <cfRule type="containsText" dxfId="11" priority="1" operator="containsText" text="qq">
      <formula>NOT(ISERROR(SEARCH("qq",D128)))</formula>
    </cfRule>
    <cfRule type="containsText" dxfId="10" priority="2" operator="containsText" text="blank">
      <formula>NOT(ISERROR(SEARCH("blank",D128)))</formula>
    </cfRule>
    <cfRule type="containsText" dxfId="9" priority="3" operator="containsText" text="Public Holiday">
      <formula>NOT(ISERROR(SEARCH("Public Holiday",D128)))</formula>
    </cfRule>
    <cfRule type="containsErrors" dxfId="8" priority="4">
      <formula>ISERROR(D128)</formula>
    </cfRule>
  </conditionalFormatting>
  <dataValidations count="7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C3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D2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B2"/>
    <dataValidation allowBlank="1" showInputMessage="1" showErrorMessage="1" prompt="Enter the year for this calendar" sqref="C2"/>
    <dataValidation allowBlank="1" showInputMessage="1" prompt="Automatically determined weekday. To change weekdays, select a new starting day of the week in B2" sqref="D3:I3"/>
    <dataValidation allowBlank="1" showInputMessage="1" prompt="Date" sqref="C4"/>
    <dataValidation allowBlank="1" showInputMessage="1" prompt="Monthly notes heading" sqref="E99"/>
  </dataValidations>
  <printOptions horizontalCentered="1" verticalCentered="1"/>
  <pageMargins left="0.19685039370078741" right="0.19685039370078741" top="0.19685039370078741" bottom="0.19685039370078741" header="0.31496062992125984" footer="0.31496062992125984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autoPageBreaks="0" fitToPage="1"/>
  </sheetPr>
  <dimension ref="A1:J72"/>
  <sheetViews>
    <sheetView showGridLines="0" topLeftCell="A61" zoomScaleNormal="100" workbookViewId="0">
      <selection activeCell="C72" sqref="C72"/>
    </sheetView>
  </sheetViews>
  <sheetFormatPr defaultColWidth="8.75" defaultRowHeight="16.5" x14ac:dyDescent="0.3"/>
  <cols>
    <col min="1" max="1" width="27.5" style="19" bestFit="1" customWidth="1"/>
    <col min="2" max="2" width="2" customWidth="1"/>
    <col min="3" max="3" width="18.25" customWidth="1"/>
    <col min="4" max="7" width="17.625" customWidth="1"/>
    <col min="8" max="9" width="17.625" hidden="1" customWidth="1"/>
    <col min="10" max="10" width="2.5" customWidth="1"/>
    <col min="15" max="15" width="6.75" customWidth="1"/>
  </cols>
  <sheetData>
    <row r="1" spans="1:9" ht="21.75" thickBot="1" x14ac:dyDescent="0.35">
      <c r="A1" s="16"/>
      <c r="B1" s="69"/>
      <c r="C1" s="69"/>
      <c r="D1" s="69"/>
      <c r="E1" s="69"/>
      <c r="F1" s="110" t="s">
        <v>24</v>
      </c>
      <c r="G1" s="111"/>
    </row>
    <row r="2" spans="1:9" ht="54" customHeight="1" x14ac:dyDescent="0.7">
      <c r="A2" s="17"/>
      <c r="B2" s="66"/>
      <c r="C2" s="67">
        <v>2017</v>
      </c>
      <c r="D2" s="68" t="s">
        <v>2</v>
      </c>
      <c r="E2" s="66"/>
      <c r="F2" s="100" t="e">
        <f>'Daily Roster'!#REF!</f>
        <v>#REF!</v>
      </c>
      <c r="G2" s="101"/>
      <c r="H2" s="12"/>
      <c r="I2" s="13"/>
    </row>
    <row r="3" spans="1:9" ht="14.25" customHeight="1" x14ac:dyDescent="0.3">
      <c r="A3" s="17"/>
      <c r="B3" s="14"/>
      <c r="C3" s="20" t="s">
        <v>1</v>
      </c>
      <c r="D3" s="23" t="str">
        <f t="shared" ref="D3:I3" si="0">UPPER(TEXT(D4,"dddd"))</f>
        <v>TUESDAY</v>
      </c>
      <c r="E3" s="20" t="str">
        <f t="shared" si="0"/>
        <v>WEDNESDAY</v>
      </c>
      <c r="F3" s="26" t="str">
        <f t="shared" si="0"/>
        <v>THURSDAY</v>
      </c>
      <c r="G3" s="27" t="str">
        <f t="shared" si="0"/>
        <v>FRIDAY</v>
      </c>
      <c r="H3" s="45" t="str">
        <f t="shared" si="0"/>
        <v>SATURDAY</v>
      </c>
      <c r="I3" s="27" t="str">
        <f t="shared" si="0"/>
        <v>SUNDAY</v>
      </c>
    </row>
    <row r="4" spans="1:9" ht="16.5" customHeight="1" x14ac:dyDescent="0.3">
      <c r="A4" s="29"/>
      <c r="B4" s="31"/>
      <c r="C4" s="36">
        <f t="array" ref="C4:I4">Days+1+DATE(Calendar1Year,Calendar1MonthOption,1)-WEEKDAY(DATE(Calendar1Year,Calendar1MonthOption,1),WeekdayOption)</f>
        <v>42730</v>
      </c>
      <c r="D4" s="37">
        <v>42731</v>
      </c>
      <c r="E4" s="36">
        <v>42732</v>
      </c>
      <c r="F4" s="37">
        <v>42733</v>
      </c>
      <c r="G4" s="48">
        <v>42734</v>
      </c>
      <c r="H4" s="37">
        <v>42735</v>
      </c>
      <c r="I4" s="48">
        <v>42736</v>
      </c>
    </row>
    <row r="5" spans="1:9" x14ac:dyDescent="0.3">
      <c r="A5" s="17">
        <f>'Daily Roster'!$V$1</f>
        <v>0</v>
      </c>
      <c r="B5" s="10"/>
      <c r="C5" s="21" t="e">
        <f>VLOOKUP(C$4,DailyRoster,22,FALSE)</f>
        <v>#N/A</v>
      </c>
      <c r="D5" s="21" t="e">
        <f>VLOOKUP(D$4,DailyRoster,22,FALSE)</f>
        <v>#N/A</v>
      </c>
      <c r="E5" s="21" t="e">
        <f>VLOOKUP(E$4,DailyRoster,22,FALSE)</f>
        <v>#N/A</v>
      </c>
      <c r="F5" s="21" t="e">
        <f>VLOOKUP(F$4,DailyRoster,22,FALSE)</f>
        <v>#N/A</v>
      </c>
      <c r="G5" s="28" t="e">
        <f>VLOOKUP(G$4,DailyRoster,22,FALSE)</f>
        <v>#N/A</v>
      </c>
      <c r="H5" s="46"/>
      <c r="I5" s="28"/>
    </row>
    <row r="6" spans="1:9" x14ac:dyDescent="0.3">
      <c r="A6" s="17" t="str">
        <f>'Daily Roster'!$W$1</f>
        <v>ANNUAL LEAVE</v>
      </c>
      <c r="B6" s="10"/>
      <c r="C6" s="21" t="e">
        <f>VLOOKUP(C$4,DailyRoster,23,FALSE)</f>
        <v>#N/A</v>
      </c>
      <c r="D6" s="21" t="e">
        <f>VLOOKUP(D$4,DailyRoster,23,FALSE)</f>
        <v>#N/A</v>
      </c>
      <c r="E6" s="21" t="e">
        <f>VLOOKUP(E$4,DailyRoster,23,FALSE)</f>
        <v>#N/A</v>
      </c>
      <c r="F6" s="21" t="e">
        <f>VLOOKUP(F$4,DailyRoster,23,FALSE)</f>
        <v>#N/A</v>
      </c>
      <c r="G6" s="28" t="e">
        <f>VLOOKUP(G$4,DailyRoster,23,FALSE)</f>
        <v>#N/A</v>
      </c>
      <c r="H6" s="46"/>
      <c r="I6" s="28"/>
    </row>
    <row r="7" spans="1:9" x14ac:dyDescent="0.3">
      <c r="A7" s="17" t="str">
        <f>'Daily Roster'!$X$1</f>
        <v>ADO</v>
      </c>
      <c r="B7" s="10"/>
      <c r="C7" s="21" t="e">
        <f>VLOOKUP(C$4,DailyRoster,24,FALSE)</f>
        <v>#N/A</v>
      </c>
      <c r="D7" s="21" t="e">
        <f>VLOOKUP(D$4,DailyRoster,24,FALSE)</f>
        <v>#N/A</v>
      </c>
      <c r="E7" s="21" t="e">
        <f>VLOOKUP(E$4,DailyRoster,24,FALSE)</f>
        <v>#N/A</v>
      </c>
      <c r="F7" s="21" t="e">
        <f>VLOOKUP(F$4,DailyRoster,24,FALSE)</f>
        <v>#N/A</v>
      </c>
      <c r="G7" s="28" t="e">
        <f>VLOOKUP(G$4,DailyRoster,24,FALSE)</f>
        <v>#N/A</v>
      </c>
      <c r="H7" s="46"/>
      <c r="I7" s="28"/>
    </row>
    <row r="8" spans="1:9" x14ac:dyDescent="0.3">
      <c r="A8" s="17" t="str">
        <f>'Daily Roster'!$Z$1</f>
        <v>LATE SHIFT</v>
      </c>
      <c r="B8" s="10"/>
      <c r="C8" s="21" t="e">
        <f>VLOOKUP(C$4,DailyRoster,26,FALSE)</f>
        <v>#N/A</v>
      </c>
      <c r="D8" s="21" t="e">
        <f>VLOOKUP(D$4,DailyRoster,26,FALSE)</f>
        <v>#N/A</v>
      </c>
      <c r="E8" s="21" t="e">
        <f>VLOOKUP(E$4,DailyRoster,26,FALSE)</f>
        <v>#N/A</v>
      </c>
      <c r="F8" s="21" t="e">
        <f>VLOOKUP(F$4,DailyRoster,26,FALSE)</f>
        <v>#N/A</v>
      </c>
      <c r="G8" s="28" t="e">
        <f>VLOOKUP(G$4,DailyRoster,26,FALSE)</f>
        <v>#N/A</v>
      </c>
      <c r="H8" s="46"/>
      <c r="I8" s="28"/>
    </row>
    <row r="9" spans="1:9" x14ac:dyDescent="0.3">
      <c r="A9" s="17" t="str">
        <f>'Daily Roster'!$AA$1</f>
        <v>TIME IN LIEU</v>
      </c>
      <c r="B9" s="10"/>
      <c r="C9" s="21" t="e">
        <f>VLOOKUP(C$4,DailyRoster,27,FALSE)</f>
        <v>#N/A</v>
      </c>
      <c r="D9" s="21" t="e">
        <f>VLOOKUP(D$4,DailyRoster,27,FALSE)</f>
        <v>#N/A</v>
      </c>
      <c r="E9" s="21" t="e">
        <f>VLOOKUP(E$4,DailyRoster,27,FALSE)</f>
        <v>#N/A</v>
      </c>
      <c r="F9" s="21" t="e">
        <f>VLOOKUP(F$4,DailyRoster,27,FALSE)</f>
        <v>#N/A</v>
      </c>
      <c r="G9" s="28" t="e">
        <f>VLOOKUP(G$4,DailyRoster,27,FALSE)</f>
        <v>#N/A</v>
      </c>
      <c r="H9" s="46"/>
      <c r="I9" s="28"/>
    </row>
    <row r="10" spans="1:9" x14ac:dyDescent="0.3">
      <c r="A10" s="17" t="str">
        <f>'Daily Roster'!$AB$1</f>
        <v>LONG SERVICE LEAVE</v>
      </c>
      <c r="B10" s="10"/>
      <c r="C10" s="21" t="e">
        <f>VLOOKUP(C$4,DailyRoster,28,FALSE)</f>
        <v>#N/A</v>
      </c>
      <c r="D10" s="21" t="e">
        <f>VLOOKUP(D$4,DailyRoster,28,FALSE)</f>
        <v>#N/A</v>
      </c>
      <c r="E10" s="21" t="e">
        <f>VLOOKUP(E$4,DailyRoster,28,FALSE)</f>
        <v>#N/A</v>
      </c>
      <c r="F10" s="21" t="e">
        <f>VLOOKUP(F$4,DailyRoster,28,FALSE)</f>
        <v>#N/A</v>
      </c>
      <c r="G10" s="28" t="e">
        <f>VLOOKUP(G$4,DailyRoster,28,FALSE)</f>
        <v>#N/A</v>
      </c>
      <c r="H10" s="46"/>
      <c r="I10" s="28"/>
    </row>
    <row r="11" spans="1:9" x14ac:dyDescent="0.3">
      <c r="A11" s="17" t="str">
        <f>'Daily Roster'!$AC$1</f>
        <v>PROFESSIONAL DEVELOPMENT</v>
      </c>
      <c r="B11" s="10"/>
      <c r="C11" s="21" t="e">
        <f>VLOOKUP(C$4,DailyRoster,29,FALSE)</f>
        <v>#N/A</v>
      </c>
      <c r="D11" s="21" t="e">
        <f>VLOOKUP(D$4,DailyRoster,29,FALSE)</f>
        <v>#N/A</v>
      </c>
      <c r="E11" s="21" t="e">
        <f>VLOOKUP(E$4,DailyRoster,29,FALSE)</f>
        <v>#N/A</v>
      </c>
      <c r="F11" s="21" t="e">
        <f>VLOOKUP(F$4,DailyRoster,29,FALSE)</f>
        <v>#N/A</v>
      </c>
      <c r="G11" s="28" t="e">
        <f>VLOOKUP(G$4,DailyRoster,29,FALSE)</f>
        <v>#N/A</v>
      </c>
      <c r="H11" s="46"/>
      <c r="I11" s="28"/>
    </row>
    <row r="12" spans="1:9" x14ac:dyDescent="0.3">
      <c r="A12" s="17" t="str">
        <f>'Daily Roster'!$AD$1</f>
        <v>ROSTERED SICK/CARERS LEAVE</v>
      </c>
      <c r="B12" s="10"/>
      <c r="C12" s="21" t="e">
        <f>VLOOKUP(C$4,DailyRoster,30,FALSE)</f>
        <v>#N/A</v>
      </c>
      <c r="D12" s="21" t="e">
        <f>VLOOKUP(D$4,DailyRoster,30,FALSE)</f>
        <v>#N/A</v>
      </c>
      <c r="E12" s="21" t="e">
        <f>VLOOKUP(E$4,DailyRoster,30,FALSE)</f>
        <v>#N/A</v>
      </c>
      <c r="F12" s="21" t="e">
        <f>VLOOKUP(F$4,DailyRoster,30,FALSE)</f>
        <v>#N/A</v>
      </c>
      <c r="G12" s="28" t="e">
        <f>VLOOKUP(G$4,DailyRoster,30,FALSE)</f>
        <v>#N/A</v>
      </c>
      <c r="H12" s="24"/>
      <c r="I12" s="28"/>
    </row>
    <row r="13" spans="1:9" ht="16.5" customHeight="1" x14ac:dyDescent="0.3">
      <c r="A13" s="29"/>
      <c r="B13" s="30"/>
      <c r="C13" s="36">
        <f t="array" ref="C13:I13">Days+8+DATE(Calendar1Year,Calendar1MonthOption,1)-WEEKDAY(DATE(Calendar1Year,Calendar1MonthOption,1),WeekdayOption)</f>
        <v>42737</v>
      </c>
      <c r="D13" s="37">
        <v>42738</v>
      </c>
      <c r="E13" s="36">
        <v>42739</v>
      </c>
      <c r="F13" s="37">
        <v>42740</v>
      </c>
      <c r="G13" s="48">
        <v>42741</v>
      </c>
      <c r="H13" s="37">
        <v>42742</v>
      </c>
      <c r="I13" s="48">
        <v>42743</v>
      </c>
    </row>
    <row r="14" spans="1:9" x14ac:dyDescent="0.3">
      <c r="A14" s="17">
        <f>'Daily Roster'!$V$1</f>
        <v>0</v>
      </c>
      <c r="B14" s="10"/>
      <c r="C14" s="21" t="e">
        <f>VLOOKUP(C$13,DailyRoster,22,FALSE)</f>
        <v>#N/A</v>
      </c>
      <c r="D14" s="21" t="e">
        <f>VLOOKUP(D$13,DailyRoster,22,FALSE)</f>
        <v>#N/A</v>
      </c>
      <c r="E14" s="21" t="e">
        <f>VLOOKUP(E$13,DailyRoster,22,FALSE)</f>
        <v>#N/A</v>
      </c>
      <c r="F14" s="21" t="e">
        <f>VLOOKUP(F$13,DailyRoster,22,FALSE)</f>
        <v>#N/A</v>
      </c>
      <c r="G14" s="28" t="e">
        <f>VLOOKUP(G$13,DailyRoster,22,FALSE)</f>
        <v>#N/A</v>
      </c>
      <c r="H14" s="46"/>
      <c r="I14" s="28"/>
    </row>
    <row r="15" spans="1:9" x14ac:dyDescent="0.3">
      <c r="A15" s="17" t="str">
        <f>'Daily Roster'!$W$1</f>
        <v>ANNUAL LEAVE</v>
      </c>
      <c r="B15" s="10"/>
      <c r="C15" s="21" t="e">
        <f>VLOOKUP(C$13,DailyRoster,23,FALSE)</f>
        <v>#N/A</v>
      </c>
      <c r="D15" s="21" t="e">
        <f>VLOOKUP(D$13,DailyRoster,23,FALSE)</f>
        <v>#N/A</v>
      </c>
      <c r="E15" s="21" t="e">
        <f>VLOOKUP(E$13,DailyRoster,23,FALSE)</f>
        <v>#N/A</v>
      </c>
      <c r="F15" s="21" t="e">
        <f>VLOOKUP(F$13,DailyRoster,23,FALSE)</f>
        <v>#N/A</v>
      </c>
      <c r="G15" s="28" t="e">
        <f>VLOOKUP(G$13,DailyRoster,23,FALSE)</f>
        <v>#N/A</v>
      </c>
      <c r="H15" s="46"/>
      <c r="I15" s="28"/>
    </row>
    <row r="16" spans="1:9" x14ac:dyDescent="0.3">
      <c r="A16" s="17" t="str">
        <f>'Daily Roster'!$X$1</f>
        <v>ADO</v>
      </c>
      <c r="B16" s="10"/>
      <c r="C16" s="21" t="e">
        <f>VLOOKUP(C$13,DailyRoster,24,FALSE)</f>
        <v>#N/A</v>
      </c>
      <c r="D16" s="21" t="e">
        <f>VLOOKUP(D$13,DailyRoster,24,FALSE)</f>
        <v>#N/A</v>
      </c>
      <c r="E16" s="21" t="e">
        <f>VLOOKUP(E$13,DailyRoster,24,FALSE)</f>
        <v>#N/A</v>
      </c>
      <c r="F16" s="21" t="e">
        <f>VLOOKUP(F$13,DailyRoster,24,FALSE)</f>
        <v>#N/A</v>
      </c>
      <c r="G16" s="28" t="e">
        <f>VLOOKUP(G$13,DailyRoster,24,FALSE)</f>
        <v>#N/A</v>
      </c>
      <c r="H16" s="46"/>
      <c r="I16" s="28"/>
    </row>
    <row r="17" spans="1:9" x14ac:dyDescent="0.3">
      <c r="A17" s="17" t="str">
        <f>'Daily Roster'!$Z$1</f>
        <v>LATE SHIFT</v>
      </c>
      <c r="B17" s="10"/>
      <c r="C17" s="21" t="e">
        <f>VLOOKUP(C$13,DailyRoster,26,FALSE)</f>
        <v>#N/A</v>
      </c>
      <c r="D17" s="21" t="e">
        <f>VLOOKUP(D$13,DailyRoster,26,FALSE)</f>
        <v>#N/A</v>
      </c>
      <c r="E17" s="21" t="e">
        <f>VLOOKUP(E$13,DailyRoster,26,FALSE)</f>
        <v>#N/A</v>
      </c>
      <c r="F17" s="21" t="e">
        <f>VLOOKUP(F$13,DailyRoster,26,FALSE)</f>
        <v>#N/A</v>
      </c>
      <c r="G17" s="28" t="e">
        <f>VLOOKUP(G$13,DailyRoster,26,FALSE)</f>
        <v>#N/A</v>
      </c>
      <c r="H17" s="46"/>
      <c r="I17" s="28"/>
    </row>
    <row r="18" spans="1:9" x14ac:dyDescent="0.3">
      <c r="A18" s="17" t="str">
        <f>'Daily Roster'!$AA$1</f>
        <v>TIME IN LIEU</v>
      </c>
      <c r="B18" s="10"/>
      <c r="C18" s="21" t="e">
        <f>VLOOKUP(C$13,DailyRoster,27,FALSE)</f>
        <v>#N/A</v>
      </c>
      <c r="D18" s="21" t="e">
        <f>VLOOKUP(D$13,DailyRoster,27,FALSE)</f>
        <v>#N/A</v>
      </c>
      <c r="E18" s="21" t="e">
        <f>VLOOKUP(E$13,DailyRoster,27,FALSE)</f>
        <v>#N/A</v>
      </c>
      <c r="F18" s="21" t="e">
        <f>VLOOKUP(F$13,DailyRoster,27,FALSE)</f>
        <v>#N/A</v>
      </c>
      <c r="G18" s="28" t="e">
        <f>VLOOKUP(G$13,DailyRoster,27,FALSE)</f>
        <v>#N/A</v>
      </c>
      <c r="H18" s="46"/>
      <c r="I18" s="28"/>
    </row>
    <row r="19" spans="1:9" x14ac:dyDescent="0.3">
      <c r="A19" s="17" t="str">
        <f>'Daily Roster'!$AB$1</f>
        <v>LONG SERVICE LEAVE</v>
      </c>
      <c r="B19" s="10"/>
      <c r="C19" s="21" t="e">
        <f>VLOOKUP(C$13,DailyRoster,28,FALSE)</f>
        <v>#N/A</v>
      </c>
      <c r="D19" s="21" t="e">
        <f>VLOOKUP(D$13,DailyRoster,28,FALSE)</f>
        <v>#N/A</v>
      </c>
      <c r="E19" s="21" t="e">
        <f>VLOOKUP(E$13,DailyRoster,28,FALSE)</f>
        <v>#N/A</v>
      </c>
      <c r="F19" s="21" t="e">
        <f>VLOOKUP(F$13,DailyRoster,28,FALSE)</f>
        <v>#N/A</v>
      </c>
      <c r="G19" s="28" t="e">
        <f>VLOOKUP(G$13,DailyRoster,28,FALSE)</f>
        <v>#N/A</v>
      </c>
      <c r="H19" s="46"/>
      <c r="I19" s="28"/>
    </row>
    <row r="20" spans="1:9" x14ac:dyDescent="0.3">
      <c r="A20" s="17" t="str">
        <f>'Daily Roster'!$AC$1</f>
        <v>PROFESSIONAL DEVELOPMENT</v>
      </c>
      <c r="B20" s="10"/>
      <c r="C20" s="21" t="e">
        <f>VLOOKUP(C$13,DailyRoster,29,FALSE)</f>
        <v>#N/A</v>
      </c>
      <c r="D20" s="21" t="e">
        <f>VLOOKUP(D$13,DailyRoster,29,FALSE)</f>
        <v>#N/A</v>
      </c>
      <c r="E20" s="21" t="e">
        <f>VLOOKUP(E$13,DailyRoster,29,FALSE)</f>
        <v>#N/A</v>
      </c>
      <c r="F20" s="21" t="e">
        <f>VLOOKUP(F$13,DailyRoster,29,FALSE)</f>
        <v>#N/A</v>
      </c>
      <c r="G20" s="28" t="e">
        <f>VLOOKUP(G$13,DailyRoster,29,FALSE)</f>
        <v>#N/A</v>
      </c>
      <c r="H20" s="46"/>
      <c r="I20" s="28"/>
    </row>
    <row r="21" spans="1:9" x14ac:dyDescent="0.3">
      <c r="A21" s="17" t="str">
        <f>'Daily Roster'!$AD$1</f>
        <v>ROSTERED SICK/CARERS LEAVE</v>
      </c>
      <c r="B21" s="10"/>
      <c r="C21" s="21" t="e">
        <f>VLOOKUP(C$13,DailyRoster,30,FALSE)</f>
        <v>#N/A</v>
      </c>
      <c r="D21" s="21" t="e">
        <f>VLOOKUP(D$13,DailyRoster,30,FALSE)</f>
        <v>#N/A</v>
      </c>
      <c r="E21" s="21" t="e">
        <f>VLOOKUP(E$13,DailyRoster,30,FALSE)</f>
        <v>#N/A</v>
      </c>
      <c r="F21" s="21" t="e">
        <f>VLOOKUP(F$13,DailyRoster,30,FALSE)</f>
        <v>#N/A</v>
      </c>
      <c r="G21" s="28" t="e">
        <f>VLOOKUP(G$13,DailyRoster,30,FALSE)</f>
        <v>#N/A</v>
      </c>
      <c r="H21" s="24"/>
      <c r="I21" s="28"/>
    </row>
    <row r="22" spans="1:9" ht="16.5" customHeight="1" x14ac:dyDescent="0.3">
      <c r="A22" s="29"/>
      <c r="B22" s="31"/>
      <c r="C22" s="36">
        <f t="array" ref="C22:I22">Days+15+DATE(Calendar1Year,Calendar1MonthOption,1)-WEEKDAY(DATE(Calendar1Year,Calendar1MonthOption,1),WeekdayOption)</f>
        <v>42744</v>
      </c>
      <c r="D22" s="37">
        <v>42745</v>
      </c>
      <c r="E22" s="36">
        <v>42746</v>
      </c>
      <c r="F22" s="37">
        <v>42747</v>
      </c>
      <c r="G22" s="48">
        <v>42748</v>
      </c>
      <c r="H22" s="37">
        <v>42749</v>
      </c>
      <c r="I22" s="48">
        <v>42750</v>
      </c>
    </row>
    <row r="23" spans="1:9" x14ac:dyDescent="0.3">
      <c r="A23" s="17">
        <f>'Daily Roster'!$V$1</f>
        <v>0</v>
      </c>
      <c r="B23" s="10"/>
      <c r="C23" s="21" t="e">
        <f>VLOOKUP(C$22,DailyRoster,22,FALSE)</f>
        <v>#N/A</v>
      </c>
      <c r="D23" s="21" t="e">
        <f>VLOOKUP(D$22,DailyRoster,22,FALSE)</f>
        <v>#N/A</v>
      </c>
      <c r="E23" s="21" t="e">
        <f>VLOOKUP(E$22,DailyRoster,22,FALSE)</f>
        <v>#N/A</v>
      </c>
      <c r="F23" s="21" t="e">
        <f>VLOOKUP(F$22,DailyRoster,22,FALSE)</f>
        <v>#N/A</v>
      </c>
      <c r="G23" s="28" t="e">
        <f>VLOOKUP(G$22,DailyRoster,22,FALSE)</f>
        <v>#N/A</v>
      </c>
      <c r="H23" s="46"/>
      <c r="I23" s="28"/>
    </row>
    <row r="24" spans="1:9" x14ac:dyDescent="0.3">
      <c r="A24" s="17" t="str">
        <f>'Daily Roster'!$W$1</f>
        <v>ANNUAL LEAVE</v>
      </c>
      <c r="B24" s="10"/>
      <c r="C24" s="21" t="e">
        <f>VLOOKUP(C$22,DailyRoster,23,FALSE)</f>
        <v>#N/A</v>
      </c>
      <c r="D24" s="21" t="e">
        <f>VLOOKUP(D$22,DailyRoster,23,FALSE)</f>
        <v>#N/A</v>
      </c>
      <c r="E24" s="21" t="e">
        <f>VLOOKUP(E$22,DailyRoster,23,FALSE)</f>
        <v>#N/A</v>
      </c>
      <c r="F24" s="21" t="e">
        <f>VLOOKUP(F$22,DailyRoster,23,FALSE)</f>
        <v>#N/A</v>
      </c>
      <c r="G24" s="28" t="e">
        <f>VLOOKUP(G$22,DailyRoster,23,FALSE)</f>
        <v>#N/A</v>
      </c>
      <c r="H24" s="46"/>
      <c r="I24" s="28"/>
    </row>
    <row r="25" spans="1:9" x14ac:dyDescent="0.3">
      <c r="A25" s="17" t="str">
        <f>'Daily Roster'!$X$1</f>
        <v>ADO</v>
      </c>
      <c r="B25" s="10"/>
      <c r="C25" s="21" t="e">
        <f>VLOOKUP(C$22,DailyRoster,24,FALSE)</f>
        <v>#N/A</v>
      </c>
      <c r="D25" s="21" t="e">
        <f>VLOOKUP(D$22,DailyRoster,24,FALSE)</f>
        <v>#N/A</v>
      </c>
      <c r="E25" s="21" t="e">
        <f>VLOOKUP(E$22,DailyRoster,24,FALSE)</f>
        <v>#N/A</v>
      </c>
      <c r="F25" s="21" t="e">
        <f>VLOOKUP(F$22,DailyRoster,24,FALSE)</f>
        <v>#N/A</v>
      </c>
      <c r="G25" s="28" t="e">
        <f>VLOOKUP(G$22,DailyRoster,24,FALSE)</f>
        <v>#N/A</v>
      </c>
      <c r="H25" s="46"/>
      <c r="I25" s="28"/>
    </row>
    <row r="26" spans="1:9" x14ac:dyDescent="0.3">
      <c r="A26" s="17" t="str">
        <f>'Daily Roster'!$Z$1</f>
        <v>LATE SHIFT</v>
      </c>
      <c r="B26" s="10"/>
      <c r="C26" s="21" t="e">
        <f>VLOOKUP(C$22,DailyRoster,26,FALSE)</f>
        <v>#N/A</v>
      </c>
      <c r="D26" s="21" t="e">
        <f>VLOOKUP(D$22,DailyRoster,26,FALSE)</f>
        <v>#N/A</v>
      </c>
      <c r="E26" s="21" t="e">
        <f>VLOOKUP(E$22,DailyRoster,26,FALSE)</f>
        <v>#N/A</v>
      </c>
      <c r="F26" s="21" t="e">
        <f>VLOOKUP(F$22,DailyRoster,26,FALSE)</f>
        <v>#N/A</v>
      </c>
      <c r="G26" s="28" t="e">
        <f>VLOOKUP(G$22,DailyRoster,26,FALSE)</f>
        <v>#N/A</v>
      </c>
      <c r="H26" s="46"/>
      <c r="I26" s="28"/>
    </row>
    <row r="27" spans="1:9" x14ac:dyDescent="0.3">
      <c r="A27" s="17" t="str">
        <f>'Daily Roster'!$AA$1</f>
        <v>TIME IN LIEU</v>
      </c>
      <c r="B27" s="10"/>
      <c r="C27" s="21" t="e">
        <f>VLOOKUP(C$22,DailyRoster,27,FALSE)</f>
        <v>#N/A</v>
      </c>
      <c r="D27" s="21" t="e">
        <f>VLOOKUP(D$22,DailyRoster,27,FALSE)</f>
        <v>#N/A</v>
      </c>
      <c r="E27" s="21" t="e">
        <f>VLOOKUP(E$22,DailyRoster,27,FALSE)</f>
        <v>#N/A</v>
      </c>
      <c r="F27" s="21" t="e">
        <f>VLOOKUP(F$22,DailyRoster,27,FALSE)</f>
        <v>#N/A</v>
      </c>
      <c r="G27" s="28" t="e">
        <f>VLOOKUP(G$22,DailyRoster,27,FALSE)</f>
        <v>#N/A</v>
      </c>
      <c r="H27" s="46"/>
      <c r="I27" s="28"/>
    </row>
    <row r="28" spans="1:9" s="41" customFormat="1" x14ac:dyDescent="0.3">
      <c r="A28" s="17" t="str">
        <f>'Daily Roster'!$AB$1</f>
        <v>LONG SERVICE LEAVE</v>
      </c>
      <c r="B28" s="39"/>
      <c r="C28" s="21" t="e">
        <f>VLOOKUP(C$22,DailyRoster,28,FALSE)</f>
        <v>#N/A</v>
      </c>
      <c r="D28" s="21" t="e">
        <f>VLOOKUP(D$22,DailyRoster,28,FALSE)</f>
        <v>#N/A</v>
      </c>
      <c r="E28" s="21" t="e">
        <f>VLOOKUP(E$22,DailyRoster,28,FALSE)</f>
        <v>#N/A</v>
      </c>
      <c r="F28" s="21" t="e">
        <f>VLOOKUP(F$22,DailyRoster,28,FALSE)</f>
        <v>#N/A</v>
      </c>
      <c r="G28" s="28" t="e">
        <f>VLOOKUP(G$22,DailyRoster,28,FALSE)</f>
        <v>#N/A</v>
      </c>
      <c r="H28" s="47"/>
      <c r="I28" s="40"/>
    </row>
    <row r="29" spans="1:9" x14ac:dyDescent="0.3">
      <c r="A29" s="17" t="str">
        <f>'Daily Roster'!$AC$1</f>
        <v>PROFESSIONAL DEVELOPMENT</v>
      </c>
      <c r="B29" s="10"/>
      <c r="C29" s="21" t="e">
        <f>VLOOKUP(C$22,DailyRoster,29,FALSE)</f>
        <v>#N/A</v>
      </c>
      <c r="D29" s="21" t="e">
        <f>VLOOKUP(D$22,DailyRoster,29,FALSE)</f>
        <v>#N/A</v>
      </c>
      <c r="E29" s="21" t="e">
        <f>VLOOKUP(E$22,DailyRoster,29,FALSE)</f>
        <v>#N/A</v>
      </c>
      <c r="F29" s="21" t="e">
        <f>VLOOKUP(F$22,DailyRoster,29,FALSE)</f>
        <v>#N/A</v>
      </c>
      <c r="G29" s="28" t="e">
        <f>VLOOKUP(G$22,DailyRoster,29,FALSE)</f>
        <v>#N/A</v>
      </c>
      <c r="H29" s="46"/>
      <c r="I29" s="28"/>
    </row>
    <row r="30" spans="1:9" x14ac:dyDescent="0.3">
      <c r="A30" s="17" t="str">
        <f>'Daily Roster'!$AD$1</f>
        <v>ROSTERED SICK/CARERS LEAVE</v>
      </c>
      <c r="B30" s="10"/>
      <c r="C30" s="21" t="e">
        <f>VLOOKUP(C$22,DailyRoster,30,FALSE)</f>
        <v>#N/A</v>
      </c>
      <c r="D30" s="21" t="e">
        <f>VLOOKUP(D$22,DailyRoster,30,FALSE)</f>
        <v>#N/A</v>
      </c>
      <c r="E30" s="21" t="e">
        <f>VLOOKUP(E$22,DailyRoster,30,FALSE)</f>
        <v>#N/A</v>
      </c>
      <c r="F30" s="21" t="e">
        <f>VLOOKUP(F$22,DailyRoster,30,FALSE)</f>
        <v>#N/A</v>
      </c>
      <c r="G30" s="28" t="e">
        <f>VLOOKUP(G$22,DailyRoster,30,FALSE)</f>
        <v>#N/A</v>
      </c>
      <c r="H30" s="24"/>
      <c r="I30" s="28"/>
    </row>
    <row r="31" spans="1:9" ht="16.5" customHeight="1" x14ac:dyDescent="0.3">
      <c r="A31" s="29"/>
      <c r="B31" s="30"/>
      <c r="C31" s="36">
        <f t="array" ref="C31:I31">Days+22+DATE(Calendar1Year,Calendar1MonthOption,1)-WEEKDAY(DATE(Calendar1Year,Calendar1MonthOption,1),WeekdayOption)</f>
        <v>42751</v>
      </c>
      <c r="D31" s="37">
        <v>42752</v>
      </c>
      <c r="E31" s="36">
        <v>42753</v>
      </c>
      <c r="F31" s="37">
        <v>42754</v>
      </c>
      <c r="G31" s="48">
        <v>42755</v>
      </c>
      <c r="H31" s="37">
        <v>42756</v>
      </c>
      <c r="I31" s="48">
        <v>42757</v>
      </c>
    </row>
    <row r="32" spans="1:9" x14ac:dyDescent="0.3">
      <c r="A32" s="17">
        <f>'Daily Roster'!$V$1</f>
        <v>0</v>
      </c>
      <c r="B32" s="10"/>
      <c r="C32" s="21" t="e">
        <f>VLOOKUP(C$31,DailyRoster,22,FALSE)</f>
        <v>#N/A</v>
      </c>
      <c r="D32" s="21" t="e">
        <f>VLOOKUP(D$31,DailyRoster,22,FALSE)</f>
        <v>#N/A</v>
      </c>
      <c r="E32" s="21" t="e">
        <f>VLOOKUP(E$31,DailyRoster,22,FALSE)</f>
        <v>#N/A</v>
      </c>
      <c r="F32" s="21" t="e">
        <f>VLOOKUP(F$31,DailyRoster,22,FALSE)</f>
        <v>#N/A</v>
      </c>
      <c r="G32" s="28" t="e">
        <f>VLOOKUP(G$31,DailyRoster,22,FALSE)</f>
        <v>#N/A</v>
      </c>
      <c r="H32" s="46"/>
      <c r="I32" s="28"/>
    </row>
    <row r="33" spans="1:10" x14ac:dyDescent="0.3">
      <c r="A33" s="17" t="str">
        <f>'Daily Roster'!$W$1</f>
        <v>ANNUAL LEAVE</v>
      </c>
      <c r="B33" s="10"/>
      <c r="C33" s="21" t="e">
        <f>VLOOKUP(C$31,DailyRoster,23,FALSE)</f>
        <v>#N/A</v>
      </c>
      <c r="D33" s="21" t="e">
        <f>VLOOKUP(D$31,DailyRoster,23,FALSE)</f>
        <v>#N/A</v>
      </c>
      <c r="E33" s="21" t="e">
        <f>VLOOKUP(E$31,DailyRoster,23,FALSE)</f>
        <v>#N/A</v>
      </c>
      <c r="F33" s="21" t="e">
        <f>VLOOKUP(F$31,DailyRoster,23,FALSE)</f>
        <v>#N/A</v>
      </c>
      <c r="G33" s="28" t="e">
        <f>VLOOKUP(G$31,DailyRoster,23,FALSE)</f>
        <v>#N/A</v>
      </c>
      <c r="H33" s="46"/>
      <c r="I33" s="28"/>
    </row>
    <row r="34" spans="1:10" x14ac:dyDescent="0.3">
      <c r="A34" s="17" t="str">
        <f>'Daily Roster'!$X$1</f>
        <v>ADO</v>
      </c>
      <c r="B34" s="10"/>
      <c r="C34" s="21" t="e">
        <f>VLOOKUP(C$31,DailyRoster,24,FALSE)</f>
        <v>#N/A</v>
      </c>
      <c r="D34" s="21" t="e">
        <f>VLOOKUP(D$31,DailyRoster,24,FALSE)</f>
        <v>#N/A</v>
      </c>
      <c r="E34" s="21" t="e">
        <f>VLOOKUP(E$31,DailyRoster,24,FALSE)</f>
        <v>#N/A</v>
      </c>
      <c r="F34" s="21" t="e">
        <f>VLOOKUP(F$31,DailyRoster,24,FALSE)</f>
        <v>#N/A</v>
      </c>
      <c r="G34" s="28" t="e">
        <f>VLOOKUP(G$31,DailyRoster,24,FALSE)</f>
        <v>#N/A</v>
      </c>
      <c r="H34" s="46"/>
      <c r="I34" s="28"/>
    </row>
    <row r="35" spans="1:10" x14ac:dyDescent="0.3">
      <c r="A35" s="17" t="str">
        <f>'Daily Roster'!$Z$1</f>
        <v>LATE SHIFT</v>
      </c>
      <c r="B35" s="10"/>
      <c r="C35" s="21" t="e">
        <f>VLOOKUP(C$31,DailyRoster,26,FALSE)</f>
        <v>#N/A</v>
      </c>
      <c r="D35" s="21" t="e">
        <f>VLOOKUP(D$31,DailyRoster,26,FALSE)</f>
        <v>#N/A</v>
      </c>
      <c r="E35" s="21" t="e">
        <f>VLOOKUP(E$31,DailyRoster,26,FALSE)</f>
        <v>#N/A</v>
      </c>
      <c r="F35" s="21" t="e">
        <f>VLOOKUP(F$31,DailyRoster,26,FALSE)</f>
        <v>#N/A</v>
      </c>
      <c r="G35" s="28" t="e">
        <f>VLOOKUP(G$31,DailyRoster,26,FALSE)</f>
        <v>#N/A</v>
      </c>
      <c r="H35" s="46"/>
      <c r="I35" s="28"/>
    </row>
    <row r="36" spans="1:10" x14ac:dyDescent="0.3">
      <c r="A36" s="17" t="str">
        <f>'Daily Roster'!$AA$1</f>
        <v>TIME IN LIEU</v>
      </c>
      <c r="B36" s="10"/>
      <c r="C36" s="21" t="e">
        <f>VLOOKUP(C$31,DailyRoster,27,FALSE)</f>
        <v>#N/A</v>
      </c>
      <c r="D36" s="21" t="e">
        <f>VLOOKUP(D$31,DailyRoster,27,FALSE)</f>
        <v>#N/A</v>
      </c>
      <c r="E36" s="21" t="e">
        <f>VLOOKUP(E$31,DailyRoster,27,FALSE)</f>
        <v>#N/A</v>
      </c>
      <c r="F36" s="21" t="e">
        <f>VLOOKUP(F$31,DailyRoster,27,FALSE)</f>
        <v>#N/A</v>
      </c>
      <c r="G36" s="28" t="e">
        <f>VLOOKUP(G$31,DailyRoster,27,FALSE)</f>
        <v>#N/A</v>
      </c>
      <c r="H36" s="46"/>
      <c r="I36" s="28"/>
    </row>
    <row r="37" spans="1:10" x14ac:dyDescent="0.3">
      <c r="A37" s="17" t="str">
        <f>'Daily Roster'!$AB$1</f>
        <v>LONG SERVICE LEAVE</v>
      </c>
      <c r="B37" s="10"/>
      <c r="C37" s="21" t="e">
        <f>VLOOKUP(C$31,DailyRoster,28,FALSE)</f>
        <v>#N/A</v>
      </c>
      <c r="D37" s="21" t="e">
        <f>VLOOKUP(D$31,DailyRoster,28,FALSE)</f>
        <v>#N/A</v>
      </c>
      <c r="E37" s="21" t="e">
        <f>VLOOKUP(E$31,DailyRoster,28,FALSE)</f>
        <v>#N/A</v>
      </c>
      <c r="F37" s="21" t="e">
        <f>VLOOKUP(F$31,DailyRoster,28,FALSE)</f>
        <v>#N/A</v>
      </c>
      <c r="G37" s="28" t="e">
        <f>VLOOKUP(G$31,DailyRoster,28,FALSE)</f>
        <v>#N/A</v>
      </c>
      <c r="H37" s="46"/>
      <c r="I37" s="28"/>
    </row>
    <row r="38" spans="1:10" x14ac:dyDescent="0.3">
      <c r="A38" s="17" t="str">
        <f>'Daily Roster'!$AC$1</f>
        <v>PROFESSIONAL DEVELOPMENT</v>
      </c>
      <c r="B38" s="10"/>
      <c r="C38" s="21" t="e">
        <f>VLOOKUP(C$31,DailyRoster,29,FALSE)</f>
        <v>#N/A</v>
      </c>
      <c r="D38" s="21" t="e">
        <f>VLOOKUP(D$31,DailyRoster,29,FALSE)</f>
        <v>#N/A</v>
      </c>
      <c r="E38" s="21" t="e">
        <f>VLOOKUP(E$31,DailyRoster,29,FALSE)</f>
        <v>#N/A</v>
      </c>
      <c r="F38" s="21" t="e">
        <f>VLOOKUP(F$31,DailyRoster,29,FALSE)</f>
        <v>#N/A</v>
      </c>
      <c r="G38" s="28" t="e">
        <f>VLOOKUP(G$31,DailyRoster,29,FALSE)</f>
        <v>#N/A</v>
      </c>
      <c r="H38" s="46"/>
      <c r="I38" s="28"/>
    </row>
    <row r="39" spans="1:10" x14ac:dyDescent="0.3">
      <c r="A39" s="17" t="str">
        <f>'Daily Roster'!$AD$1</f>
        <v>ROSTERED SICK/CARERS LEAVE</v>
      </c>
      <c r="B39" s="10"/>
      <c r="C39" s="21" t="e">
        <f t="shared" ref="C39:I39" si="1">VLOOKUP(C$31,DailyRoster,30,FALSE)</f>
        <v>#N/A</v>
      </c>
      <c r="D39" s="21" t="e">
        <f t="shared" si="1"/>
        <v>#N/A</v>
      </c>
      <c r="E39" s="21" t="e">
        <f t="shared" si="1"/>
        <v>#N/A</v>
      </c>
      <c r="F39" s="21" t="e">
        <f t="shared" si="1"/>
        <v>#N/A</v>
      </c>
      <c r="G39" s="28" t="e">
        <f t="shared" si="1"/>
        <v>#N/A</v>
      </c>
      <c r="H39" s="46" t="e">
        <f t="shared" si="1"/>
        <v>#N/A</v>
      </c>
      <c r="I39" s="21" t="e">
        <f t="shared" si="1"/>
        <v>#N/A</v>
      </c>
      <c r="J39" s="32"/>
    </row>
    <row r="40" spans="1:10" ht="16.5" customHeight="1" x14ac:dyDescent="0.3">
      <c r="A40" s="29"/>
      <c r="B40" s="31"/>
      <c r="C40" s="36">
        <f t="array" ref="C40:I40">Days+29+DATE(Calendar1Year,Calendar1MonthOption,1)-WEEKDAY(DATE(Calendar1Year,Calendar1MonthOption,1),WeekdayOption)</f>
        <v>42758</v>
      </c>
      <c r="D40" s="37">
        <v>42759</v>
      </c>
      <c r="E40" s="36">
        <v>42760</v>
      </c>
      <c r="F40" s="37">
        <v>42761</v>
      </c>
      <c r="G40" s="48">
        <v>42762</v>
      </c>
      <c r="H40" s="37">
        <v>42763</v>
      </c>
      <c r="I40" s="48">
        <v>42764</v>
      </c>
    </row>
    <row r="41" spans="1:10" x14ac:dyDescent="0.3">
      <c r="A41" s="17">
        <f>'Daily Roster'!$V$1</f>
        <v>0</v>
      </c>
      <c r="B41" s="10"/>
      <c r="C41" s="21" t="e">
        <f>VLOOKUP(C$40,DailyRoster,22,FALSE)</f>
        <v>#N/A</v>
      </c>
      <c r="D41" s="21" t="e">
        <f>VLOOKUP(D$40,DailyRoster,22,FALSE)</f>
        <v>#N/A</v>
      </c>
      <c r="E41" s="21" t="e">
        <f>VLOOKUP(E$40,DailyRoster,22,FALSE)</f>
        <v>#N/A</v>
      </c>
      <c r="F41" s="21" t="e">
        <f>VLOOKUP(F$40,DailyRoster,22,FALSE)</f>
        <v>#N/A</v>
      </c>
      <c r="G41" s="28" t="e">
        <f>VLOOKUP(G$40,DailyRoster,22,FALSE)</f>
        <v>#N/A</v>
      </c>
      <c r="H41" s="46"/>
      <c r="I41" s="28"/>
    </row>
    <row r="42" spans="1:10" x14ac:dyDescent="0.3">
      <c r="A42" s="17" t="str">
        <f>'Daily Roster'!$W$1</f>
        <v>ANNUAL LEAVE</v>
      </c>
      <c r="B42" s="10"/>
      <c r="C42" s="21" t="e">
        <f>VLOOKUP(C$40,DailyRoster,23,FALSE)</f>
        <v>#N/A</v>
      </c>
      <c r="D42" s="21" t="e">
        <f>VLOOKUP(D$40,DailyRoster,23,FALSE)</f>
        <v>#N/A</v>
      </c>
      <c r="E42" s="21" t="e">
        <f>VLOOKUP(E$40,DailyRoster,23,FALSE)</f>
        <v>#N/A</v>
      </c>
      <c r="F42" s="21" t="e">
        <f>VLOOKUP(F$40,DailyRoster,23,FALSE)</f>
        <v>#N/A</v>
      </c>
      <c r="G42" s="28" t="e">
        <f>VLOOKUP(G$40,DailyRoster,23,FALSE)</f>
        <v>#N/A</v>
      </c>
      <c r="H42" s="46"/>
      <c r="I42" s="28"/>
    </row>
    <row r="43" spans="1:10" x14ac:dyDescent="0.3">
      <c r="A43" s="17" t="str">
        <f>'Daily Roster'!$X$1</f>
        <v>ADO</v>
      </c>
      <c r="B43" s="10"/>
      <c r="C43" s="21" t="e">
        <f>VLOOKUP(C$40,DailyRoster,24,FALSE)</f>
        <v>#N/A</v>
      </c>
      <c r="D43" s="21" t="e">
        <f>VLOOKUP(D$40,DailyRoster,24,FALSE)</f>
        <v>#N/A</v>
      </c>
      <c r="E43" s="21" t="e">
        <f>VLOOKUP(E$40,DailyRoster,24,FALSE)</f>
        <v>#N/A</v>
      </c>
      <c r="F43" s="21" t="e">
        <f>VLOOKUP(F$40,DailyRoster,24,FALSE)</f>
        <v>#N/A</v>
      </c>
      <c r="G43" s="28" t="e">
        <f>VLOOKUP(G$40,DailyRoster,24,FALSE)</f>
        <v>#N/A</v>
      </c>
      <c r="H43" s="46"/>
      <c r="I43" s="28"/>
    </row>
    <row r="44" spans="1:10" x14ac:dyDescent="0.3">
      <c r="A44" s="17" t="str">
        <f>'Daily Roster'!$Z$1</f>
        <v>LATE SHIFT</v>
      </c>
      <c r="B44" s="10"/>
      <c r="C44" s="21" t="e">
        <f>VLOOKUP(C$40,DailyRoster,26,FALSE)</f>
        <v>#N/A</v>
      </c>
      <c r="D44" s="21" t="e">
        <f>VLOOKUP(D$40,DailyRoster,26,FALSE)</f>
        <v>#N/A</v>
      </c>
      <c r="E44" s="21" t="e">
        <f>VLOOKUP(E$40,DailyRoster,26,FALSE)</f>
        <v>#N/A</v>
      </c>
      <c r="F44" s="21" t="e">
        <f>VLOOKUP(F$40,DailyRoster,26,FALSE)</f>
        <v>#N/A</v>
      </c>
      <c r="G44" s="28" t="e">
        <f>VLOOKUP(G$40,DailyRoster,26,FALSE)</f>
        <v>#N/A</v>
      </c>
      <c r="H44" s="46"/>
      <c r="I44" s="28"/>
    </row>
    <row r="45" spans="1:10" x14ac:dyDescent="0.3">
      <c r="A45" s="17" t="str">
        <f>'Daily Roster'!$AA$1</f>
        <v>TIME IN LIEU</v>
      </c>
      <c r="B45" s="10"/>
      <c r="C45" s="21" t="e">
        <f>VLOOKUP(C$40,DailyRoster,27,FALSE)</f>
        <v>#N/A</v>
      </c>
      <c r="D45" s="21" t="e">
        <f>VLOOKUP(D$40,DailyRoster,27,FALSE)</f>
        <v>#N/A</v>
      </c>
      <c r="E45" s="21" t="e">
        <f>VLOOKUP(E$40,DailyRoster,27,FALSE)</f>
        <v>#N/A</v>
      </c>
      <c r="F45" s="21" t="e">
        <f>VLOOKUP(F$40,DailyRoster,27,FALSE)</f>
        <v>#N/A</v>
      </c>
      <c r="G45" s="28" t="e">
        <f>VLOOKUP(G$40,DailyRoster,27,FALSE)</f>
        <v>#N/A</v>
      </c>
      <c r="H45" s="46"/>
      <c r="I45" s="28"/>
    </row>
    <row r="46" spans="1:10" x14ac:dyDescent="0.3">
      <c r="A46" s="17" t="str">
        <f>'Daily Roster'!$AB$1</f>
        <v>LONG SERVICE LEAVE</v>
      </c>
      <c r="B46" s="10"/>
      <c r="C46" s="21" t="e">
        <f>VLOOKUP(C$40,DailyRoster,28,FALSE)</f>
        <v>#N/A</v>
      </c>
      <c r="D46" s="21" t="e">
        <f>VLOOKUP(D$40,DailyRoster,28,FALSE)</f>
        <v>#N/A</v>
      </c>
      <c r="E46" s="21" t="e">
        <f>VLOOKUP(E$40,DailyRoster,28,FALSE)</f>
        <v>#N/A</v>
      </c>
      <c r="F46" s="21" t="e">
        <f>VLOOKUP(F$40,DailyRoster,28,FALSE)</f>
        <v>#N/A</v>
      </c>
      <c r="G46" s="28" t="e">
        <f>VLOOKUP(G$40,DailyRoster,28,FALSE)</f>
        <v>#N/A</v>
      </c>
      <c r="H46" s="46"/>
      <c r="I46" s="28"/>
    </row>
    <row r="47" spans="1:10" x14ac:dyDescent="0.3">
      <c r="A47" s="17" t="str">
        <f>'Daily Roster'!$AC$1</f>
        <v>PROFESSIONAL DEVELOPMENT</v>
      </c>
      <c r="B47" s="10"/>
      <c r="C47" s="21" t="e">
        <f>VLOOKUP(C$40,DailyRoster,29,FALSE)</f>
        <v>#N/A</v>
      </c>
      <c r="D47" s="21" t="e">
        <f>VLOOKUP(D$40,DailyRoster,29,FALSE)</f>
        <v>#N/A</v>
      </c>
      <c r="E47" s="21" t="e">
        <f>VLOOKUP(E$40,DailyRoster,29,FALSE)</f>
        <v>#N/A</v>
      </c>
      <c r="F47" s="21" t="e">
        <f>VLOOKUP(F$40,DailyRoster,29,FALSE)</f>
        <v>#N/A</v>
      </c>
      <c r="G47" s="28" t="e">
        <f>VLOOKUP(G$40,DailyRoster,29,FALSE)</f>
        <v>#N/A</v>
      </c>
      <c r="H47" s="46"/>
      <c r="I47" s="28"/>
    </row>
    <row r="48" spans="1:10" x14ac:dyDescent="0.3">
      <c r="A48" s="17" t="str">
        <f>'Daily Roster'!$AD$1</f>
        <v>ROSTERED SICK/CARERS LEAVE</v>
      </c>
      <c r="B48" s="10"/>
      <c r="C48" s="21" t="e">
        <f>VLOOKUP(C$40,DailyRoster,30,FALSE)</f>
        <v>#N/A</v>
      </c>
      <c r="D48" s="21" t="e">
        <f>VLOOKUP(D$40,DailyRoster,30,FALSE)</f>
        <v>#N/A</v>
      </c>
      <c r="E48" s="21" t="e">
        <f>VLOOKUP(E$40,DailyRoster,30,FALSE)</f>
        <v>#N/A</v>
      </c>
      <c r="F48" s="21" t="e">
        <f>VLOOKUP(F$40,DailyRoster,30,FALSE)</f>
        <v>#N/A</v>
      </c>
      <c r="G48" s="28" t="e">
        <f>VLOOKUP(G$40,DailyRoster,30,FALSE)</f>
        <v>#N/A</v>
      </c>
      <c r="H48" s="46"/>
      <c r="I48" s="28"/>
    </row>
    <row r="49" spans="1:9" ht="16.5" customHeight="1" x14ac:dyDescent="0.3">
      <c r="A49" s="29"/>
      <c r="B49" s="30"/>
      <c r="C49" s="36">
        <f t="array" ref="C49:D49">Days+36+DATE(Calendar1Year,Calendar1MonthOption,1)-WEEKDAY(DATE(Calendar1Year,Calendar1MonthOption,1),WeekdayOption)</f>
        <v>42765</v>
      </c>
      <c r="D49" s="37">
        <v>42766</v>
      </c>
      <c r="E49" s="107" t="s">
        <v>0</v>
      </c>
      <c r="F49" s="108"/>
      <c r="G49" s="109"/>
      <c r="H49" s="65"/>
      <c r="I49" s="64"/>
    </row>
    <row r="50" spans="1:9" x14ac:dyDescent="0.3">
      <c r="A50" s="17">
        <f>'Daily Roster'!$V$1</f>
        <v>0</v>
      </c>
      <c r="B50" s="10"/>
      <c r="C50" s="21" t="e">
        <f>VLOOKUP(C$49,DailyRoster,22,FALSE)</f>
        <v>#N/A</v>
      </c>
      <c r="D50" s="21" t="e">
        <f>VLOOKUP(D$49,DailyRoster,22,FALSE)</f>
        <v>#N/A</v>
      </c>
      <c r="E50" s="32" t="e">
        <f>VLOOKUP(E$49,DailyRoster,22,FALSE)</f>
        <v>#N/A</v>
      </c>
      <c r="F50" s="24" t="e">
        <f>VLOOKUP(F$49,DailyRoster,22,FALSE)</f>
        <v>#N/A</v>
      </c>
      <c r="G50" s="34" t="e">
        <f>VLOOKUP(G$49,DailyRoster,22,FALSE)</f>
        <v>#N/A</v>
      </c>
      <c r="H50" s="24" t="e">
        <f>VLOOKUP(H$49,SpecialMedicine2017,3,FALSE)</f>
        <v>#N/A</v>
      </c>
      <c r="I50" s="34"/>
    </row>
    <row r="51" spans="1:9" x14ac:dyDescent="0.3">
      <c r="A51" s="17" t="str">
        <f>'Daily Roster'!$W$1</f>
        <v>ANNUAL LEAVE</v>
      </c>
      <c r="B51" s="10"/>
      <c r="C51" s="21" t="e">
        <f>VLOOKUP(C$49,DailyRoster,23,FALSE)</f>
        <v>#N/A</v>
      </c>
      <c r="D51" s="21" t="e">
        <f>VLOOKUP(D$49,DailyRoster,23,FALSE)</f>
        <v>#N/A</v>
      </c>
      <c r="E51" s="32" t="e">
        <f>VLOOKUP(E$49,DailyRoster,23,FALSE)</f>
        <v>#N/A</v>
      </c>
      <c r="F51" s="24" t="e">
        <f>VLOOKUP(F$49,DailyRoster,23,FALSE)</f>
        <v>#N/A</v>
      </c>
      <c r="G51" s="34" t="e">
        <f>VLOOKUP(G$49,DailyRoster,23,FALSE)</f>
        <v>#N/A</v>
      </c>
      <c r="H51" s="24" t="e">
        <f>VLOOKUP(H$49,SpecialMedicine2017,4,FALSE)</f>
        <v>#N/A</v>
      </c>
      <c r="I51" s="34"/>
    </row>
    <row r="52" spans="1:9" x14ac:dyDescent="0.3">
      <c r="A52" s="17" t="str">
        <f>'Daily Roster'!$X$1</f>
        <v>ADO</v>
      </c>
      <c r="B52" s="10"/>
      <c r="C52" s="21" t="e">
        <f>VLOOKUP(C$49,DailyRoster,24,FALSE)</f>
        <v>#N/A</v>
      </c>
      <c r="D52" s="21" t="e">
        <f>VLOOKUP(D$49,DailyRoster,24,FALSE)</f>
        <v>#N/A</v>
      </c>
      <c r="E52" s="32" t="e">
        <f>VLOOKUP(E$49,DailyRoster,24,FALSE)</f>
        <v>#N/A</v>
      </c>
      <c r="F52" s="24" t="e">
        <f>VLOOKUP(F$49,DailyRoster,24,FALSE)</f>
        <v>#N/A</v>
      </c>
      <c r="G52" s="34" t="e">
        <f>VLOOKUP(G$49,DailyRoster,24,FALSE)</f>
        <v>#N/A</v>
      </c>
      <c r="H52" s="24" t="e">
        <f>VLOOKUP(H$49,SpecialMedicine2017,5,FALSE)</f>
        <v>#N/A</v>
      </c>
      <c r="I52" s="34"/>
    </row>
    <row r="53" spans="1:9" x14ac:dyDescent="0.3">
      <c r="A53" s="17" t="str">
        <f>'Daily Roster'!$Z$1</f>
        <v>LATE SHIFT</v>
      </c>
      <c r="B53" s="10"/>
      <c r="C53" s="21" t="e">
        <f>VLOOKUP(C$49,DailyRoster,26,FALSE)</f>
        <v>#N/A</v>
      </c>
      <c r="D53" s="21" t="e">
        <f>VLOOKUP(D$49,DailyRoster,26,FALSE)</f>
        <v>#N/A</v>
      </c>
      <c r="E53" s="32" t="e">
        <f>VLOOKUP(E$49,DailyRoster,26,FALSE)</f>
        <v>#N/A</v>
      </c>
      <c r="F53" s="24" t="e">
        <f>VLOOKUP(F$49,DailyRoster,26,FALSE)</f>
        <v>#N/A</v>
      </c>
      <c r="G53" s="34" t="e">
        <f>VLOOKUP(G$49,DailyRoster,26,FALSE)</f>
        <v>#N/A</v>
      </c>
      <c r="H53" s="24" t="e">
        <f>VLOOKUP(H$49,SpecialMedicine2017,6,FALSE)</f>
        <v>#N/A</v>
      </c>
      <c r="I53" s="34"/>
    </row>
    <row r="54" spans="1:9" x14ac:dyDescent="0.3">
      <c r="A54" s="17" t="str">
        <f>'Daily Roster'!$AA$1</f>
        <v>TIME IN LIEU</v>
      </c>
      <c r="B54" s="10"/>
      <c r="C54" s="21" t="e">
        <f>VLOOKUP(C$49,DailyRoster,27,FALSE)</f>
        <v>#N/A</v>
      </c>
      <c r="D54" s="21" t="e">
        <f>VLOOKUP(D$49,DailyRoster,27,FALSE)</f>
        <v>#N/A</v>
      </c>
      <c r="E54" s="32" t="e">
        <f>VLOOKUP(E$49,DailyRoster,27,FALSE)</f>
        <v>#N/A</v>
      </c>
      <c r="F54" s="24" t="e">
        <f>VLOOKUP(F$49,DailyRoster,27,FALSE)</f>
        <v>#N/A</v>
      </c>
      <c r="G54" s="34" t="e">
        <f>VLOOKUP(G$49,DailyRoster,27,FALSE)</f>
        <v>#N/A</v>
      </c>
      <c r="H54" s="24" t="e">
        <f>VLOOKUP(H$49,SpecialMedicine2017,7,FALSE)</f>
        <v>#N/A</v>
      </c>
      <c r="I54" s="34"/>
    </row>
    <row r="55" spans="1:9" x14ac:dyDescent="0.3">
      <c r="A55" s="17" t="str">
        <f>'Daily Roster'!$AB$1</f>
        <v>LONG SERVICE LEAVE</v>
      </c>
      <c r="B55" s="10"/>
      <c r="C55" s="21" t="e">
        <f t="shared" ref="C55:I55" si="2">VLOOKUP(C$49,DailyRoster,28,FALSE)</f>
        <v>#N/A</v>
      </c>
      <c r="D55" s="21" t="e">
        <f t="shared" si="2"/>
        <v>#N/A</v>
      </c>
      <c r="E55" s="32" t="e">
        <f t="shared" si="2"/>
        <v>#N/A</v>
      </c>
      <c r="F55" s="24" t="e">
        <f t="shared" si="2"/>
        <v>#N/A</v>
      </c>
      <c r="G55" s="34" t="e">
        <f t="shared" si="2"/>
        <v>#N/A</v>
      </c>
      <c r="H55" s="46" t="e">
        <f t="shared" si="2"/>
        <v>#N/A</v>
      </c>
      <c r="I55" s="21" t="e">
        <f t="shared" si="2"/>
        <v>#N/A</v>
      </c>
    </row>
    <row r="56" spans="1:9" x14ac:dyDescent="0.3">
      <c r="A56" s="17" t="str">
        <f>'Daily Roster'!$AC$1</f>
        <v>PROFESSIONAL DEVELOPMENT</v>
      </c>
      <c r="B56" s="10"/>
      <c r="C56" s="21" t="e">
        <f>VLOOKUP(C$49,DailyRoster,29,FALSE)</f>
        <v>#N/A</v>
      </c>
      <c r="D56" s="21" t="e">
        <f>VLOOKUP(D$49,DailyRoster,29,FALSE)</f>
        <v>#N/A</v>
      </c>
      <c r="E56" s="32" t="e">
        <f>VLOOKUP(E$49,DailyRoster,29,FALSE)</f>
        <v>#N/A</v>
      </c>
      <c r="F56" s="24" t="e">
        <f>VLOOKUP(F$49,DailyRoster,29,FALSE)</f>
        <v>#N/A</v>
      </c>
      <c r="G56" s="34" t="e">
        <f>VLOOKUP(G$49,DailyRoster,29,FALSE)</f>
        <v>#N/A</v>
      </c>
      <c r="H56" s="24"/>
      <c r="I56" s="34"/>
    </row>
    <row r="57" spans="1:9" ht="17.25" thickBot="1" x14ac:dyDescent="0.35">
      <c r="A57" s="18" t="str">
        <f>'Daily Roster'!$AD$1</f>
        <v>ROSTERED SICK/CARERS LEAVE</v>
      </c>
      <c r="B57" s="15"/>
      <c r="C57" s="22" t="e">
        <f>VLOOKUP(C$49,DailyRoster,30,FALSE)</f>
        <v>#N/A</v>
      </c>
      <c r="D57" s="22" t="e">
        <f>VLOOKUP(D$49,DailyRoster,30,FALSE)</f>
        <v>#N/A</v>
      </c>
      <c r="E57" s="33" t="e">
        <f>VLOOKUP(E$49,DailyRoster,30,FALSE)</f>
        <v>#N/A</v>
      </c>
      <c r="F57" s="25" t="e">
        <f>VLOOKUP(F$49,DailyRoster,30,FALSE)</f>
        <v>#N/A</v>
      </c>
      <c r="G57" s="35" t="e">
        <f>VLOOKUP(G$49,DailyRoster,30,FALSE)</f>
        <v>#N/A</v>
      </c>
      <c r="H57" s="25"/>
      <c r="I57" s="35"/>
    </row>
    <row r="60" spans="1:9" x14ac:dyDescent="0.3">
      <c r="C60" t="s">
        <v>17</v>
      </c>
    </row>
    <row r="61" spans="1:9" x14ac:dyDescent="0.3">
      <c r="C61" t="s">
        <v>26</v>
      </c>
    </row>
    <row r="62" spans="1:9" x14ac:dyDescent="0.3">
      <c r="C62" t="s">
        <v>36</v>
      </c>
    </row>
    <row r="63" spans="1:9" x14ac:dyDescent="0.3">
      <c r="C63" t="s">
        <v>27</v>
      </c>
    </row>
    <row r="64" spans="1:9" x14ac:dyDescent="0.3">
      <c r="C64" t="s">
        <v>28</v>
      </c>
    </row>
    <row r="65" spans="3:3" x14ac:dyDescent="0.3">
      <c r="C65" t="s">
        <v>29</v>
      </c>
    </row>
    <row r="67" spans="3:3" x14ac:dyDescent="0.3">
      <c r="C67" t="s">
        <v>30</v>
      </c>
    </row>
    <row r="68" spans="3:3" x14ac:dyDescent="0.3">
      <c r="C68" t="s">
        <v>31</v>
      </c>
    </row>
    <row r="69" spans="3:3" x14ac:dyDescent="0.3">
      <c r="C69" t="s">
        <v>32</v>
      </c>
    </row>
    <row r="70" spans="3:3" x14ac:dyDescent="0.3">
      <c r="C70" t="s">
        <v>33</v>
      </c>
    </row>
    <row r="71" spans="3:3" x14ac:dyDescent="0.3">
      <c r="C71" t="s">
        <v>34</v>
      </c>
    </row>
    <row r="72" spans="3:3" x14ac:dyDescent="0.3">
      <c r="C72" t="s">
        <v>35</v>
      </c>
    </row>
  </sheetData>
  <mergeCells count="3">
    <mergeCell ref="F2:G2"/>
    <mergeCell ref="E49:G49"/>
    <mergeCell ref="F1:G1"/>
  </mergeCells>
  <conditionalFormatting sqref="A1:E1 H1:XFD1 A2:XFD1048576">
    <cfRule type="containsText" dxfId="7" priority="5" operator="containsText" text="qq">
      <formula>NOT(ISERROR(SEARCH("qq",A1)))</formula>
    </cfRule>
    <cfRule type="containsText" dxfId="6" priority="7" operator="containsText" text="blank">
      <formula>NOT(ISERROR(SEARCH("blank",A1)))</formula>
    </cfRule>
    <cfRule type="containsText" dxfId="5" priority="8" operator="containsText" text="Public Holiday">
      <formula>NOT(ISERROR(SEARCH("Public Holiday",A1)))</formula>
    </cfRule>
    <cfRule type="containsErrors" dxfId="4" priority="14">
      <formula>ISERROR(A1)</formula>
    </cfRule>
  </conditionalFormatting>
  <conditionalFormatting sqref="F1:G1">
    <cfRule type="containsText" dxfId="3" priority="1" operator="containsText" text="qq">
      <formula>NOT(ISERROR(SEARCH("qq",F1)))</formula>
    </cfRule>
    <cfRule type="containsText" dxfId="2" priority="2" operator="containsText" text="blank">
      <formula>NOT(ISERROR(SEARCH("blank",F1)))</formula>
    </cfRule>
    <cfRule type="containsText" dxfId="1" priority="3" operator="containsText" text="Public Holiday">
      <formula>NOT(ISERROR(SEARCH("Public Holiday",F1)))</formula>
    </cfRule>
    <cfRule type="containsErrors" dxfId="0" priority="4">
      <formula>ISERROR(F1)</formula>
    </cfRule>
  </conditionalFormatting>
  <dataValidations count="7">
    <dataValidation allowBlank="1" showInputMessage="1" prompt="Date" sqref="C4"/>
    <dataValidation allowBlank="1" showInputMessage="1" prompt="Monthly notes heading" sqref="E49"/>
    <dataValidation allowBlank="1" showInputMessage="1" prompt="Automatically determined weekday. To change weekdays, select a new starting day of the week in B2" sqref="D3:I3"/>
    <dataValidation allowBlank="1" showInputMessage="1" showErrorMessage="1" prompt="Enter the year for this calendar" sqref="C2"/>
    <dataValidation allowBlank="1" showInputMessage="1" prompt="This workbook is a 12 month calendar. Type the starting year in cell B1 then select the starting month in cell C1. The calendar will update automatically for subsequent months" sqref="B2"/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D2">
      <formula1>"January,February,March,April,May,June,July,August,September,October,November,December"</formula1>
    </dataValidation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C3">
      <formula1>"SUNDAY,MONDAY,TUESDAY,WEDNESDAY,THURSDAY,FRIDAY,SATURDAY"</formula1>
    </dataValidation>
  </dataValidations>
  <printOptions horizontalCentered="1" verticalCentered="1"/>
  <pageMargins left="0.19685039370078741" right="0.19685039370078741" top="0.19685039370078741" bottom="0.19685039370078741" header="0.31496062992125984" footer="0.31496062992125984"/>
  <pageSetup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Daily Roster</vt:lpstr>
      <vt:lpstr>2017_xx Calendar</vt:lpstr>
      <vt:lpstr>2017_xx Leave Roster</vt:lpstr>
      <vt:lpstr>'2017_xx Leave Roster'!Calendar1Month</vt:lpstr>
      <vt:lpstr>Calendar1Month</vt:lpstr>
      <vt:lpstr>'2017_xx Leave Roster'!Calendar1Year</vt:lpstr>
      <vt:lpstr>Calendar1Year</vt:lpstr>
      <vt:lpstr>DailyRoster</vt:lpstr>
      <vt:lpstr>'2017_xx Calendar'!Print_Area</vt:lpstr>
      <vt:lpstr>'2017_xx Leave Roster'!Print_Area</vt:lpstr>
      <vt:lpstr>SpecialMedicine2017</vt:lpstr>
      <vt:lpstr>'2017_xx Leave Roster'!WeekStart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user1</dc:creator>
  <cp:lastModifiedBy>Kristina Noble</cp:lastModifiedBy>
  <cp:lastPrinted>2017-02-15T01:22:21Z</cp:lastPrinted>
  <dcterms:created xsi:type="dcterms:W3CDTF">2016-07-26T15:53:57Z</dcterms:created>
  <dcterms:modified xsi:type="dcterms:W3CDTF">2019-03-03T22:13:29Z</dcterms:modified>
</cp:coreProperties>
</file>